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462209\Desktop\HP用\公表用\病院線\"/>
    </mc:Choice>
  </mc:AlternateContent>
  <xr:revisionPtr revIDLastSave="0" documentId="13_ncr:1_{150D8A76-AFD1-494B-9194-B5333325D544}" xr6:coauthVersionLast="47" xr6:coauthVersionMax="47" xr10:uidLastSave="{00000000-0000-0000-0000-000000000000}"/>
  <bookViews>
    <workbookView xWindow="3000" yWindow="280" windowWidth="14320" windowHeight="10080" xr2:uid="{00000000-000D-0000-FFFF-FFFF00000000}"/>
  </bookViews>
  <sheets>
    <sheet name="一覧" sheetId="7" r:id="rId1"/>
    <sheet name="R5" sheetId="8" r:id="rId2"/>
    <sheet name="R4" sheetId="2" r:id="rId3"/>
    <sheet name="R3" sheetId="4" r:id="rId4"/>
    <sheet name="R2" sheetId="5" r:id="rId5"/>
    <sheet name="R1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7" l="1"/>
  <c r="E9" i="7" s="1"/>
  <c r="K9" i="7"/>
  <c r="L9" i="7"/>
  <c r="J9" i="7"/>
  <c r="I9" i="7"/>
  <c r="H9" i="7"/>
  <c r="G9" i="7"/>
  <c r="G17" i="7" s="1"/>
  <c r="F9" i="7"/>
  <c r="D9" i="7"/>
  <c r="C9" i="7"/>
  <c r="L17" i="8"/>
  <c r="K17" i="8"/>
  <c r="H17" i="8"/>
  <c r="G17" i="8"/>
  <c r="C17" i="8"/>
  <c r="M16" i="8"/>
  <c r="E16" i="8" s="1"/>
  <c r="J16" i="8"/>
  <c r="F16" i="8" s="1"/>
  <c r="I16" i="8"/>
  <c r="M15" i="8"/>
  <c r="E15" i="8" s="1"/>
  <c r="J15" i="8"/>
  <c r="I15" i="8"/>
  <c r="F15" i="8"/>
  <c r="M14" i="8"/>
  <c r="E14" i="8" s="1"/>
  <c r="J14" i="8"/>
  <c r="F14" i="8" s="1"/>
  <c r="I14" i="8"/>
  <c r="M13" i="8"/>
  <c r="E13" i="8" s="1"/>
  <c r="J13" i="8"/>
  <c r="F13" i="8" s="1"/>
  <c r="I13" i="8"/>
  <c r="M12" i="8"/>
  <c r="E12" i="8" s="1"/>
  <c r="J12" i="8"/>
  <c r="F12" i="8" s="1"/>
  <c r="I12" i="8"/>
  <c r="M11" i="8"/>
  <c r="E11" i="8" s="1"/>
  <c r="J11" i="8"/>
  <c r="I11" i="8"/>
  <c r="F11" i="8"/>
  <c r="M10" i="8"/>
  <c r="E10" i="8" s="1"/>
  <c r="J10" i="8"/>
  <c r="F10" i="8" s="1"/>
  <c r="I10" i="8"/>
  <c r="M9" i="8"/>
  <c r="E9" i="8" s="1"/>
  <c r="J9" i="8"/>
  <c r="F9" i="8" s="1"/>
  <c r="I9" i="8"/>
  <c r="M8" i="8"/>
  <c r="E8" i="8" s="1"/>
  <c r="J8" i="8"/>
  <c r="F8" i="8" s="1"/>
  <c r="I8" i="8"/>
  <c r="M7" i="8"/>
  <c r="E7" i="8" s="1"/>
  <c r="J7" i="8"/>
  <c r="I7" i="8"/>
  <c r="F7" i="8"/>
  <c r="M6" i="8"/>
  <c r="E6" i="8" s="1"/>
  <c r="J6" i="8"/>
  <c r="F6" i="8" s="1"/>
  <c r="I6" i="8"/>
  <c r="M5" i="8"/>
  <c r="E5" i="8" s="1"/>
  <c r="J5" i="8"/>
  <c r="F5" i="8" s="1"/>
  <c r="I5" i="8"/>
  <c r="D5" i="8"/>
  <c r="D6" i="8" s="1"/>
  <c r="D7" i="8" s="1"/>
  <c r="D8" i="8" s="1"/>
  <c r="D9" i="8" s="1"/>
  <c r="D10" i="8" s="1"/>
  <c r="D11" i="8" s="1"/>
  <c r="D12" i="8" s="1"/>
  <c r="D13" i="8" s="1"/>
  <c r="D14" i="8" s="1"/>
  <c r="D15" i="8" s="1"/>
  <c r="D16" i="8" s="1"/>
  <c r="J8" i="7"/>
  <c r="J7" i="7"/>
  <c r="F7" i="7" s="1"/>
  <c r="J6" i="7"/>
  <c r="J5" i="7"/>
  <c r="C17" i="7"/>
  <c r="L8" i="7"/>
  <c r="L7" i="7"/>
  <c r="L6" i="7"/>
  <c r="L5" i="7"/>
  <c r="K8" i="7"/>
  <c r="M8" i="7" s="1"/>
  <c r="E8" i="7" s="1"/>
  <c r="K7" i="7"/>
  <c r="K6" i="7"/>
  <c r="K5" i="7"/>
  <c r="H8" i="7"/>
  <c r="H7" i="7"/>
  <c r="H6" i="7"/>
  <c r="H5" i="7"/>
  <c r="I5" i="7" s="1"/>
  <c r="G8" i="7"/>
  <c r="I8" i="7" s="1"/>
  <c r="G7" i="7"/>
  <c r="I7" i="7" s="1"/>
  <c r="G6" i="7"/>
  <c r="I6" i="7" s="1"/>
  <c r="G5" i="7"/>
  <c r="C8" i="7"/>
  <c r="C7" i="7"/>
  <c r="C6" i="7"/>
  <c r="C5" i="7"/>
  <c r="M7" i="7"/>
  <c r="M6" i="7"/>
  <c r="E6" i="7" s="1"/>
  <c r="D5" i="7"/>
  <c r="L17" i="6"/>
  <c r="K17" i="6"/>
  <c r="H17" i="6"/>
  <c r="G17" i="6"/>
  <c r="C17" i="6"/>
  <c r="M16" i="6"/>
  <c r="J16" i="6"/>
  <c r="F16" i="6" s="1"/>
  <c r="I16" i="6"/>
  <c r="E16" i="6"/>
  <c r="M15" i="6"/>
  <c r="E15" i="6" s="1"/>
  <c r="J15" i="6"/>
  <c r="I15" i="6"/>
  <c r="F15" i="6"/>
  <c r="M14" i="6"/>
  <c r="E14" i="6" s="1"/>
  <c r="J14" i="6"/>
  <c r="I14" i="6"/>
  <c r="F14" i="6"/>
  <c r="M13" i="6"/>
  <c r="E13" i="6" s="1"/>
  <c r="J13" i="6"/>
  <c r="F13" i="6" s="1"/>
  <c r="I13" i="6"/>
  <c r="M12" i="6"/>
  <c r="J12" i="6"/>
  <c r="I12" i="6"/>
  <c r="I17" i="6" s="1"/>
  <c r="F12" i="6"/>
  <c r="E12" i="6"/>
  <c r="M11" i="6"/>
  <c r="M17" i="6" s="1"/>
  <c r="J11" i="6"/>
  <c r="J17" i="6" s="1"/>
  <c r="F17" i="6" s="1"/>
  <c r="I11" i="6"/>
  <c r="F11" i="6"/>
  <c r="E11" i="6"/>
  <c r="D11" i="6"/>
  <c r="D12" i="6" s="1"/>
  <c r="D13" i="6" s="1"/>
  <c r="D14" i="6" s="1"/>
  <c r="D15" i="6" s="1"/>
  <c r="D16" i="6" s="1"/>
  <c r="L17" i="5"/>
  <c r="K17" i="5"/>
  <c r="H17" i="5"/>
  <c r="G17" i="5"/>
  <c r="C17" i="5"/>
  <c r="M16" i="5"/>
  <c r="E16" i="5" s="1"/>
  <c r="J16" i="5"/>
  <c r="F16" i="5" s="1"/>
  <c r="I16" i="5"/>
  <c r="M15" i="5"/>
  <c r="E15" i="5" s="1"/>
  <c r="J15" i="5"/>
  <c r="I15" i="5"/>
  <c r="F15" i="5"/>
  <c r="M14" i="5"/>
  <c r="E14" i="5" s="1"/>
  <c r="J14" i="5"/>
  <c r="F14" i="5" s="1"/>
  <c r="I14" i="5"/>
  <c r="M13" i="5"/>
  <c r="E13" i="5" s="1"/>
  <c r="J13" i="5"/>
  <c r="F13" i="5" s="1"/>
  <c r="I13" i="5"/>
  <c r="M12" i="5"/>
  <c r="E12" i="5" s="1"/>
  <c r="J12" i="5"/>
  <c r="F12" i="5" s="1"/>
  <c r="I12" i="5"/>
  <c r="M11" i="5"/>
  <c r="J11" i="5"/>
  <c r="I11" i="5"/>
  <c r="F11" i="5"/>
  <c r="E11" i="5"/>
  <c r="M10" i="5"/>
  <c r="E10" i="5" s="1"/>
  <c r="J10" i="5"/>
  <c r="F10" i="5" s="1"/>
  <c r="I10" i="5"/>
  <c r="M9" i="5"/>
  <c r="E9" i="5" s="1"/>
  <c r="J9" i="5"/>
  <c r="I9" i="5"/>
  <c r="F9" i="5"/>
  <c r="M8" i="5"/>
  <c r="E8" i="5" s="1"/>
  <c r="J8" i="5"/>
  <c r="F8" i="5" s="1"/>
  <c r="I8" i="5"/>
  <c r="M7" i="5"/>
  <c r="E7" i="5" s="1"/>
  <c r="J7" i="5"/>
  <c r="F7" i="5" s="1"/>
  <c r="I7" i="5"/>
  <c r="M6" i="5"/>
  <c r="J6" i="5"/>
  <c r="F6" i="5" s="1"/>
  <c r="I6" i="5"/>
  <c r="M5" i="5"/>
  <c r="J5" i="5"/>
  <c r="I5" i="5"/>
  <c r="F5" i="5"/>
  <c r="E5" i="5"/>
  <c r="D5" i="5"/>
  <c r="D6" i="5" s="1"/>
  <c r="D7" i="5" s="1"/>
  <c r="D8" i="5" s="1"/>
  <c r="D9" i="5" s="1"/>
  <c r="D10" i="5" s="1"/>
  <c r="D11" i="5" s="1"/>
  <c r="D12" i="5" s="1"/>
  <c r="D13" i="5" s="1"/>
  <c r="D14" i="5" s="1"/>
  <c r="D15" i="5" s="1"/>
  <c r="D16" i="5" s="1"/>
  <c r="J12" i="4"/>
  <c r="F12" i="4" s="1"/>
  <c r="L17" i="4"/>
  <c r="K17" i="4"/>
  <c r="H17" i="4"/>
  <c r="G17" i="4"/>
  <c r="C17" i="4"/>
  <c r="M16" i="4"/>
  <c r="E16" i="4" s="1"/>
  <c r="J16" i="4"/>
  <c r="F16" i="4" s="1"/>
  <c r="I16" i="4"/>
  <c r="M15" i="4"/>
  <c r="E15" i="4" s="1"/>
  <c r="J15" i="4"/>
  <c r="F15" i="4" s="1"/>
  <c r="I15" i="4"/>
  <c r="M14" i="4"/>
  <c r="J14" i="4"/>
  <c r="I14" i="4"/>
  <c r="F14" i="4"/>
  <c r="E14" i="4"/>
  <c r="M13" i="4"/>
  <c r="E13" i="4" s="1"/>
  <c r="J13" i="4"/>
  <c r="F13" i="4" s="1"/>
  <c r="I13" i="4"/>
  <c r="M12" i="4"/>
  <c r="I12" i="4"/>
  <c r="E12" i="4"/>
  <c r="M11" i="4"/>
  <c r="E11" i="4" s="1"/>
  <c r="J11" i="4"/>
  <c r="F11" i="4" s="1"/>
  <c r="I11" i="4"/>
  <c r="M10" i="4"/>
  <c r="E10" i="4" s="1"/>
  <c r="J10" i="4"/>
  <c r="F10" i="4" s="1"/>
  <c r="I10" i="4"/>
  <c r="M9" i="4"/>
  <c r="E9" i="4" s="1"/>
  <c r="J9" i="4"/>
  <c r="F9" i="4" s="1"/>
  <c r="I9" i="4"/>
  <c r="M8" i="4"/>
  <c r="J8" i="4"/>
  <c r="I8" i="4"/>
  <c r="F8" i="4"/>
  <c r="E8" i="4"/>
  <c r="M7" i="4"/>
  <c r="E7" i="4" s="1"/>
  <c r="J7" i="4"/>
  <c r="F7" i="4" s="1"/>
  <c r="I7" i="4"/>
  <c r="M6" i="4"/>
  <c r="J6" i="4"/>
  <c r="F6" i="4" s="1"/>
  <c r="I6" i="4"/>
  <c r="E6" i="4"/>
  <c r="M5" i="4"/>
  <c r="E5" i="4" s="1"/>
  <c r="J5" i="4"/>
  <c r="I5" i="4"/>
  <c r="D5" i="4"/>
  <c r="D6" i="4" s="1"/>
  <c r="D7" i="4" s="1"/>
  <c r="D8" i="4" s="1"/>
  <c r="D9" i="4" s="1"/>
  <c r="D10" i="4" s="1"/>
  <c r="D11" i="4" s="1"/>
  <c r="D12" i="4" s="1"/>
  <c r="D13" i="4" s="1"/>
  <c r="D14" i="4" s="1"/>
  <c r="D15" i="4" s="1"/>
  <c r="D16" i="4" s="1"/>
  <c r="J6" i="2"/>
  <c r="J7" i="2"/>
  <c r="J8" i="2"/>
  <c r="F8" i="2" s="1"/>
  <c r="J9" i="2"/>
  <c r="J10" i="2"/>
  <c r="F10" i="2" s="1"/>
  <c r="J11" i="2"/>
  <c r="J12" i="2"/>
  <c r="F12" i="2" s="1"/>
  <c r="J13" i="2"/>
  <c r="J14" i="2"/>
  <c r="J15" i="2"/>
  <c r="J16" i="2"/>
  <c r="J5" i="2"/>
  <c r="L17" i="2"/>
  <c r="K17" i="2"/>
  <c r="H17" i="2"/>
  <c r="G17" i="2"/>
  <c r="C17" i="2"/>
  <c r="M16" i="2"/>
  <c r="E16" i="2" s="1"/>
  <c r="F16" i="2"/>
  <c r="I16" i="2"/>
  <c r="M15" i="2"/>
  <c r="I15" i="2"/>
  <c r="E15" i="2"/>
  <c r="M14" i="2"/>
  <c r="E14" i="2" s="1"/>
  <c r="F14" i="2"/>
  <c r="I14" i="2"/>
  <c r="M13" i="2"/>
  <c r="E13" i="2" s="1"/>
  <c r="I13" i="2"/>
  <c r="M12" i="2"/>
  <c r="I12" i="2"/>
  <c r="E12" i="2"/>
  <c r="M11" i="2"/>
  <c r="E11" i="2" s="1"/>
  <c r="I11" i="2"/>
  <c r="M10" i="2"/>
  <c r="E10" i="2" s="1"/>
  <c r="I10" i="2"/>
  <c r="M9" i="2"/>
  <c r="I9" i="2"/>
  <c r="E9" i="2"/>
  <c r="M8" i="2"/>
  <c r="E8" i="2" s="1"/>
  <c r="I8" i="2"/>
  <c r="M7" i="2"/>
  <c r="E7" i="2" s="1"/>
  <c r="I7" i="2"/>
  <c r="M6" i="2"/>
  <c r="F6" i="2"/>
  <c r="I6" i="2"/>
  <c r="E6" i="2"/>
  <c r="M5" i="2"/>
  <c r="E5" i="2" s="1"/>
  <c r="I5" i="2"/>
  <c r="I17" i="2" s="1"/>
  <c r="D5" i="2"/>
  <c r="D6" i="2" s="1"/>
  <c r="D7" i="2" s="1"/>
  <c r="D8" i="2" s="1"/>
  <c r="D9" i="2" s="1"/>
  <c r="D10" i="2" s="1"/>
  <c r="D11" i="2" s="1"/>
  <c r="D12" i="2" s="1"/>
  <c r="D13" i="2" s="1"/>
  <c r="D14" i="2" s="1"/>
  <c r="D15" i="2" s="1"/>
  <c r="D16" i="2" s="1"/>
  <c r="L17" i="7" l="1"/>
  <c r="J17" i="8"/>
  <c r="I17" i="8"/>
  <c r="F17" i="8"/>
  <c r="M17" i="8"/>
  <c r="E17" i="8" s="1"/>
  <c r="M5" i="7"/>
  <c r="E5" i="7"/>
  <c r="M17" i="7"/>
  <c r="E17" i="7" s="1"/>
  <c r="K17" i="7"/>
  <c r="H17" i="7"/>
  <c r="I17" i="7"/>
  <c r="F8" i="7"/>
  <c r="F6" i="7"/>
  <c r="E7" i="7"/>
  <c r="D6" i="7"/>
  <c r="D7" i="7" s="1"/>
  <c r="D8" i="7" s="1"/>
  <c r="E17" i="6"/>
  <c r="M17" i="5"/>
  <c r="J17" i="5"/>
  <c r="F17" i="5" s="1"/>
  <c r="I17" i="5"/>
  <c r="E17" i="5"/>
  <c r="E6" i="5"/>
  <c r="J17" i="4"/>
  <c r="F17" i="4" s="1"/>
  <c r="I17" i="4"/>
  <c r="M17" i="4"/>
  <c r="E17" i="4" s="1"/>
  <c r="F5" i="4"/>
  <c r="F15" i="2"/>
  <c r="M17" i="2"/>
  <c r="E17" i="2" s="1"/>
  <c r="F7" i="2"/>
  <c r="F9" i="2"/>
  <c r="F11" i="2"/>
  <c r="F13" i="2"/>
  <c r="J17" i="7" l="1"/>
  <c r="F17" i="7" s="1"/>
  <c r="F5" i="7"/>
  <c r="J17" i="2"/>
  <c r="F17" i="2" s="1"/>
  <c r="F5" i="2"/>
</calcChain>
</file>

<file path=xl/sharedStrings.xml><?xml version="1.0" encoding="utf-8"?>
<sst xmlns="http://schemas.openxmlformats.org/spreadsheetml/2006/main" count="154" uniqueCount="33">
  <si>
    <t>利用者数</t>
    <rPh sb="0" eb="2">
      <t>リヨウ</t>
    </rPh>
    <rPh sb="2" eb="3">
      <t>シャ</t>
    </rPh>
    <rPh sb="3" eb="4">
      <t>スウ</t>
    </rPh>
    <phoneticPr fontId="3"/>
  </si>
  <si>
    <t>累計</t>
    <rPh sb="0" eb="2">
      <t>ルイケイ</t>
    </rPh>
    <phoneticPr fontId="3"/>
  </si>
  <si>
    <t>１日平均</t>
    <rPh sb="1" eb="2">
      <t>ニチ</t>
    </rPh>
    <rPh sb="2" eb="4">
      <t>ヘイキン</t>
    </rPh>
    <phoneticPr fontId="3"/>
  </si>
  <si>
    <t>１便平均</t>
    <rPh sb="1" eb="2">
      <t>ビン</t>
    </rPh>
    <rPh sb="2" eb="4">
      <t>ヘイキン</t>
    </rPh>
    <phoneticPr fontId="3"/>
  </si>
  <si>
    <t>運賃収入</t>
    <rPh sb="0" eb="2">
      <t>ウンチン</t>
    </rPh>
    <rPh sb="2" eb="4">
      <t>シュウニュウ</t>
    </rPh>
    <phoneticPr fontId="3"/>
  </si>
  <si>
    <t>収支状況</t>
    <rPh sb="0" eb="2">
      <t>シュウシ</t>
    </rPh>
    <rPh sb="2" eb="4">
      <t>ジョウキョウ</t>
    </rPh>
    <phoneticPr fontId="3"/>
  </si>
  <si>
    <t>便数</t>
    <rPh sb="0" eb="2">
      <t>ビンスウ</t>
    </rPh>
    <phoneticPr fontId="3"/>
  </si>
  <si>
    <t>平日</t>
    <rPh sb="0" eb="2">
      <t>ヘイジツ</t>
    </rPh>
    <phoneticPr fontId="3"/>
  </si>
  <si>
    <t>運行日数</t>
    <rPh sb="0" eb="4">
      <t>ウンコウニッスウ</t>
    </rPh>
    <phoneticPr fontId="5"/>
  </si>
  <si>
    <t>１日当たり便数</t>
    <rPh sb="1" eb="3">
      <t>ニチア</t>
    </rPh>
    <rPh sb="5" eb="7">
      <t>ビンスウ</t>
    </rPh>
    <phoneticPr fontId="3"/>
  </si>
  <si>
    <t>運行経費</t>
    <rPh sb="0" eb="2">
      <t>ウンコウ</t>
    </rPh>
    <rPh sb="2" eb="4">
      <t>ケイヒ</t>
    </rPh>
    <phoneticPr fontId="3"/>
  </si>
  <si>
    <t>年</t>
    <rPh sb="0" eb="1">
      <t>ネン</t>
    </rPh>
    <phoneticPr fontId="2"/>
  </si>
  <si>
    <t>月</t>
    <phoneticPr fontId="2"/>
  </si>
  <si>
    <t>計</t>
    <rPh sb="0" eb="1">
      <t>ケイ</t>
    </rPh>
    <phoneticPr fontId="5"/>
  </si>
  <si>
    <t>合計</t>
    <rPh sb="0" eb="1">
      <t>ゴウ</t>
    </rPh>
    <rPh sb="1" eb="2">
      <t>ケイ</t>
    </rPh>
    <phoneticPr fontId="3"/>
  </si>
  <si>
    <t>コース</t>
    <phoneticPr fontId="5"/>
  </si>
  <si>
    <t>特記事項</t>
    <rPh sb="0" eb="4">
      <t>トッキジコウ</t>
    </rPh>
    <phoneticPr fontId="2"/>
  </si>
  <si>
    <t>年度別</t>
    <rPh sb="0" eb="3">
      <t>ネンドベツ</t>
    </rPh>
    <phoneticPr fontId="5"/>
  </si>
  <si>
    <t>令和1年度</t>
    <rPh sb="0" eb="2">
      <t>レイワ</t>
    </rPh>
    <rPh sb="3" eb="5">
      <t>ネンド</t>
    </rPh>
    <phoneticPr fontId="5"/>
  </si>
  <si>
    <t>令和2年度</t>
    <rPh sb="0" eb="2">
      <t>レイワ</t>
    </rPh>
    <rPh sb="3" eb="5">
      <t>ネンド</t>
    </rPh>
    <phoneticPr fontId="5"/>
  </si>
  <si>
    <t>令和3年度</t>
    <rPh sb="0" eb="2">
      <t>レイワ</t>
    </rPh>
    <rPh sb="3" eb="5">
      <t>ネンド</t>
    </rPh>
    <phoneticPr fontId="5"/>
  </si>
  <si>
    <t>令和4年度</t>
    <rPh sb="0" eb="2">
      <t>レイワ</t>
    </rPh>
    <rPh sb="3" eb="5">
      <t>ネンド</t>
    </rPh>
    <phoneticPr fontId="5"/>
  </si>
  <si>
    <t>由比・蒲原病院線利用状況</t>
    <rPh sb="0" eb="2">
      <t>ユイ</t>
    </rPh>
    <rPh sb="3" eb="5">
      <t>カンバラ</t>
    </rPh>
    <rPh sb="5" eb="7">
      <t>ビョウイン</t>
    </rPh>
    <rPh sb="7" eb="8">
      <t>セン</t>
    </rPh>
    <rPh sb="8" eb="10">
      <t>リヨウ</t>
    </rPh>
    <rPh sb="10" eb="12">
      <t>ジョウキョウ</t>
    </rPh>
    <phoneticPr fontId="3"/>
  </si>
  <si>
    <t>土日祝</t>
    <rPh sb="0" eb="3">
      <t>ドニチシュク</t>
    </rPh>
    <phoneticPr fontId="3"/>
  </si>
  <si>
    <t>由比駅⇔蒲原病院</t>
    <rPh sb="0" eb="3">
      <t>ユイエキ</t>
    </rPh>
    <rPh sb="4" eb="8">
      <t>カンバラビョウイン</t>
    </rPh>
    <phoneticPr fontId="3"/>
  </si>
  <si>
    <t>※年末年始12/29～1/3運休</t>
    <phoneticPr fontId="5"/>
  </si>
  <si>
    <t>・10/1～運行開始
・10/12台風19号接近に伴い運休
・10/20由比街道まつり開催に伴い運休
・2月、蒲原病院にてコロナ対策のため面会制限あり</t>
    <rPh sb="6" eb="10">
      <t>ウンコウカイシ</t>
    </rPh>
    <phoneticPr fontId="5"/>
  </si>
  <si>
    <t>・3月「由比本陣公園前」バス停を移設（安全対策のため）</t>
    <rPh sb="2" eb="3">
      <t>ガツ</t>
    </rPh>
    <rPh sb="4" eb="8">
      <t>ユイホンジン</t>
    </rPh>
    <rPh sb="8" eb="11">
      <t>コウエンマエ</t>
    </rPh>
    <rPh sb="14" eb="15">
      <t>テイ</t>
    </rPh>
    <rPh sb="16" eb="18">
      <t>イセツ</t>
    </rPh>
    <rPh sb="19" eb="23">
      <t>アンゼンタイサク</t>
    </rPh>
    <phoneticPr fontId="5"/>
  </si>
  <si>
    <t>・4月～蒲原病院の開館時間に合わせて平日朝に1便増便
・4月～「JAしみず由比支店前」バス停を新設</t>
    <rPh sb="2" eb="3">
      <t>ガツ</t>
    </rPh>
    <rPh sb="4" eb="8">
      <t>カンバラビョウイン</t>
    </rPh>
    <rPh sb="9" eb="13">
      <t>カイカンジカン</t>
    </rPh>
    <rPh sb="14" eb="15">
      <t>ア</t>
    </rPh>
    <rPh sb="18" eb="20">
      <t>ヘイジツ</t>
    </rPh>
    <rPh sb="20" eb="21">
      <t>アサ</t>
    </rPh>
    <rPh sb="23" eb="24">
      <t>ビン</t>
    </rPh>
    <rPh sb="24" eb="26">
      <t>ゾウビン</t>
    </rPh>
    <rPh sb="29" eb="30">
      <t>ガツ</t>
    </rPh>
    <rPh sb="37" eb="42">
      <t>ユイシテンマエ</t>
    </rPh>
    <rPh sb="45" eb="46">
      <t>テイ</t>
    </rPh>
    <rPh sb="47" eb="49">
      <t>シンセツ</t>
    </rPh>
    <phoneticPr fontId="5"/>
  </si>
  <si>
    <t>年間合計</t>
    <rPh sb="0" eb="4">
      <t>ネンカンゴウケイ</t>
    </rPh>
    <phoneticPr fontId="5"/>
  </si>
  <si>
    <t>12～13便</t>
    <rPh sb="5" eb="6">
      <t>ビン</t>
    </rPh>
    <phoneticPr fontId="5"/>
  </si>
  <si>
    <t>令和5年度</t>
    <rPh sb="0" eb="2">
      <t>レイワ</t>
    </rPh>
    <rPh sb="3" eb="5">
      <t>ネンド</t>
    </rPh>
    <phoneticPr fontId="5"/>
  </si>
  <si>
    <t>・6/11由比宿場まつりのため、一部区間を運休
・8/16大雨による道路完遂のため、一部便を運休</t>
    <rPh sb="16" eb="20">
      <t>イチブクカン</t>
    </rPh>
    <rPh sb="21" eb="23">
      <t>ウンキュウ</t>
    </rPh>
    <rPh sb="29" eb="31">
      <t>オオアメ</t>
    </rPh>
    <rPh sb="34" eb="36">
      <t>ドウロ</t>
    </rPh>
    <rPh sb="36" eb="38">
      <t>カンスイ</t>
    </rPh>
    <rPh sb="42" eb="45">
      <t>イチブビン</t>
    </rPh>
    <rPh sb="46" eb="48">
      <t>ウンキュウ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</si>
</sst>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&quot; 円&quot;"/>
    <numFmt numFmtId="177" formatCode="&quot;△ &quot;#,##0&quot; 円&quot;"/>
    <numFmt numFmtId="178" formatCode="&quot;令&quot;&quot;和&quot;General&quot;年&quot;&quot;度&quot;"/>
    <numFmt numFmtId="179" formatCode="&quot;平&quot;&quot;成&quot;General&quot;年&quot;&quot;度&quot;"/>
    <numFmt numFmtId="180" formatCode="General&quot;年&quot;"/>
    <numFmt numFmtId="181" formatCode="General&quot;月&quot;"/>
    <numFmt numFmtId="182" formatCode="#,##0&quot; 人&quot;"/>
    <numFmt numFmtId="183" formatCode="#,##0.0&quot; 人&quot;"/>
    <numFmt numFmtId="184" formatCode="#,##0&quot;便&quot;;[Red]\-#,##0"/>
    <numFmt numFmtId="185" formatCode="#,##0&quot;日&quot;;[Red]\-#,##0"/>
  </numFmts>
  <fonts count="11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メイリオ"/>
      <family val="3"/>
      <charset val="128"/>
    </font>
    <font>
      <b/>
      <sz val="14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medium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medium">
        <color indexed="64"/>
      </diagonal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13">
    <xf numFmtId="0" fontId="0" fillId="0" borderId="0" xfId="0">
      <alignment vertical="center"/>
    </xf>
    <xf numFmtId="178" fontId="6" fillId="0" borderId="0" xfId="0" applyNumberFormat="1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179" fontId="8" fillId="0" borderId="0" xfId="0" applyNumberFormat="1" applyFont="1" applyAlignment="1">
      <alignment horizontal="left" vertical="center"/>
    </xf>
    <xf numFmtId="0" fontId="9" fillId="0" borderId="0" xfId="0" applyFont="1">
      <alignment vertical="center"/>
    </xf>
    <xf numFmtId="179" fontId="6" fillId="0" borderId="0" xfId="0" applyNumberFormat="1" applyFont="1" applyAlignment="1">
      <alignment horizontal="left" vertical="center"/>
    </xf>
    <xf numFmtId="38" fontId="9" fillId="0" borderId="0" xfId="1" applyFont="1" applyAlignment="1">
      <alignment vertical="center"/>
    </xf>
    <xf numFmtId="38" fontId="9" fillId="2" borderId="5" xfId="1" applyFont="1" applyFill="1" applyBorder="1" applyAlignment="1">
      <alignment horizontal="center" vertical="center"/>
    </xf>
    <xf numFmtId="38" fontId="9" fillId="2" borderId="6" xfId="1" applyFont="1" applyFill="1" applyBorder="1" applyAlignment="1">
      <alignment horizontal="center" vertical="center" shrinkToFit="1"/>
    </xf>
    <xf numFmtId="180" fontId="10" fillId="2" borderId="10" xfId="2" applyNumberFormat="1" applyFont="1" applyFill="1" applyBorder="1" applyAlignment="1">
      <alignment horizontal="center" vertical="center"/>
    </xf>
    <xf numFmtId="181" fontId="10" fillId="2" borderId="5" xfId="2" applyNumberFormat="1" applyFont="1" applyFill="1" applyBorder="1" applyAlignment="1">
      <alignment horizontal="center" vertical="center"/>
    </xf>
    <xf numFmtId="182" fontId="10" fillId="0" borderId="5" xfId="2" applyNumberFormat="1" applyFont="1" applyBorder="1">
      <alignment vertical="center"/>
    </xf>
    <xf numFmtId="183" fontId="10" fillId="0" borderId="5" xfId="2" applyNumberFormat="1" applyFont="1" applyBorder="1">
      <alignment vertical="center"/>
    </xf>
    <xf numFmtId="183" fontId="10" fillId="0" borderId="6" xfId="2" applyNumberFormat="1" applyFont="1" applyBorder="1">
      <alignment vertical="center"/>
    </xf>
    <xf numFmtId="176" fontId="10" fillId="0" borderId="10" xfId="2" applyNumberFormat="1" applyFont="1" applyBorder="1">
      <alignment vertical="center"/>
    </xf>
    <xf numFmtId="176" fontId="10" fillId="0" borderId="22" xfId="2" applyNumberFormat="1" applyFont="1" applyBorder="1">
      <alignment vertical="center"/>
    </xf>
    <xf numFmtId="177" fontId="10" fillId="0" borderId="6" xfId="2" applyNumberFormat="1" applyFont="1" applyBorder="1">
      <alignment vertical="center"/>
    </xf>
    <xf numFmtId="184" fontId="10" fillId="0" borderId="10" xfId="1" applyNumberFormat="1" applyFont="1" applyBorder="1" applyAlignment="1">
      <alignment vertical="center"/>
    </xf>
    <xf numFmtId="185" fontId="10" fillId="0" borderId="23" xfId="1" applyNumberFormat="1" applyFont="1" applyBorder="1" applyAlignment="1">
      <alignment vertical="center"/>
    </xf>
    <xf numFmtId="185" fontId="10" fillId="0" borderId="5" xfId="1" applyNumberFormat="1" applyFont="1" applyBorder="1" applyAlignment="1">
      <alignment vertical="center"/>
    </xf>
    <xf numFmtId="185" fontId="10" fillId="0" borderId="6" xfId="1" applyNumberFormat="1" applyFont="1" applyBorder="1" applyAlignment="1">
      <alignment vertical="center"/>
    </xf>
    <xf numFmtId="185" fontId="10" fillId="0" borderId="23" xfId="1" applyNumberFormat="1" applyFont="1" applyFill="1" applyBorder="1" applyAlignment="1">
      <alignment vertical="center"/>
    </xf>
    <xf numFmtId="185" fontId="10" fillId="0" borderId="5" xfId="1" applyNumberFormat="1" applyFont="1" applyFill="1" applyBorder="1" applyAlignment="1">
      <alignment vertical="center"/>
    </xf>
    <xf numFmtId="185" fontId="9" fillId="0" borderId="6" xfId="1" applyNumberFormat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180" fontId="10" fillId="2" borderId="7" xfId="2" applyNumberFormat="1" applyFont="1" applyFill="1" applyBorder="1" applyAlignment="1">
      <alignment horizontal="center" vertical="center"/>
    </xf>
    <xf numFmtId="181" fontId="10" fillId="2" borderId="3" xfId="2" applyNumberFormat="1" applyFont="1" applyFill="1" applyBorder="1" applyAlignment="1">
      <alignment horizontal="center" vertical="center"/>
    </xf>
    <xf numFmtId="182" fontId="10" fillId="0" borderId="3" xfId="2" applyNumberFormat="1" applyFont="1" applyBorder="1">
      <alignment vertical="center"/>
    </xf>
    <xf numFmtId="183" fontId="10" fillId="0" borderId="3" xfId="2" applyNumberFormat="1" applyFont="1" applyBorder="1">
      <alignment vertical="center"/>
    </xf>
    <xf numFmtId="183" fontId="10" fillId="0" borderId="4" xfId="2" applyNumberFormat="1" applyFont="1" applyBorder="1">
      <alignment vertical="center"/>
    </xf>
    <xf numFmtId="176" fontId="10" fillId="0" borderId="24" xfId="2" applyNumberFormat="1" applyFont="1" applyBorder="1">
      <alignment vertical="center"/>
    </xf>
    <xf numFmtId="176" fontId="10" fillId="0" borderId="25" xfId="2" applyNumberFormat="1" applyFont="1" applyBorder="1">
      <alignment vertical="center"/>
    </xf>
    <xf numFmtId="177" fontId="10" fillId="0" borderId="26" xfId="2" applyNumberFormat="1" applyFont="1" applyBorder="1">
      <alignment vertical="center"/>
    </xf>
    <xf numFmtId="184" fontId="10" fillId="0" borderId="7" xfId="1" applyNumberFormat="1" applyFont="1" applyBorder="1" applyAlignment="1">
      <alignment vertical="center"/>
    </xf>
    <xf numFmtId="185" fontId="10" fillId="0" borderId="27" xfId="1" applyNumberFormat="1" applyFont="1" applyFill="1" applyBorder="1" applyAlignment="1">
      <alignment vertical="center"/>
    </xf>
    <xf numFmtId="185" fontId="10" fillId="0" borderId="3" xfId="1" applyNumberFormat="1" applyFont="1" applyFill="1" applyBorder="1" applyAlignment="1">
      <alignment vertical="center"/>
    </xf>
    <xf numFmtId="185" fontId="9" fillId="0" borderId="4" xfId="1" applyNumberFormat="1" applyFont="1" applyBorder="1" applyAlignment="1">
      <alignment vertical="center"/>
    </xf>
    <xf numFmtId="182" fontId="10" fillId="0" borderId="30" xfId="2" applyNumberFormat="1" applyFont="1" applyBorder="1">
      <alignment vertical="center"/>
    </xf>
    <xf numFmtId="0" fontId="10" fillId="0" borderId="31" xfId="2" applyFont="1" applyBorder="1">
      <alignment vertical="center"/>
    </xf>
    <xf numFmtId="183" fontId="10" fillId="0" borderId="30" xfId="2" applyNumberFormat="1" applyFont="1" applyBorder="1">
      <alignment vertical="center"/>
    </xf>
    <xf numFmtId="183" fontId="10" fillId="0" borderId="32" xfId="2" applyNumberFormat="1" applyFont="1" applyBorder="1">
      <alignment vertical="center"/>
    </xf>
    <xf numFmtId="176" fontId="10" fillId="0" borderId="33" xfId="2" applyNumberFormat="1" applyFont="1" applyBorder="1">
      <alignment vertical="center"/>
    </xf>
    <xf numFmtId="176" fontId="10" fillId="0" borderId="34" xfId="2" applyNumberFormat="1" applyFont="1" applyBorder="1">
      <alignment vertical="center"/>
    </xf>
    <xf numFmtId="177" fontId="10" fillId="0" borderId="32" xfId="2" applyNumberFormat="1" applyFont="1" applyBorder="1">
      <alignment vertical="center"/>
    </xf>
    <xf numFmtId="184" fontId="9" fillId="0" borderId="11" xfId="1" applyNumberFormat="1" applyFont="1" applyBorder="1" applyAlignment="1">
      <alignment vertical="center" shrinkToFit="1"/>
    </xf>
    <xf numFmtId="185" fontId="9" fillId="0" borderId="35" xfId="1" applyNumberFormat="1" applyFont="1" applyBorder="1" applyAlignment="1">
      <alignment vertical="center"/>
    </xf>
    <xf numFmtId="185" fontId="9" fillId="0" borderId="8" xfId="1" applyNumberFormat="1" applyFont="1" applyBorder="1" applyAlignment="1">
      <alignment vertical="center"/>
    </xf>
    <xf numFmtId="185" fontId="9" fillId="0" borderId="12" xfId="1" applyNumberFormat="1" applyFont="1" applyBorder="1" applyAlignment="1">
      <alignment vertical="center"/>
    </xf>
    <xf numFmtId="0" fontId="10" fillId="0" borderId="0" xfId="2" applyFont="1">
      <alignment vertical="center"/>
    </xf>
    <xf numFmtId="176" fontId="9" fillId="0" borderId="0" xfId="0" applyNumberFormat="1" applyFont="1">
      <alignment vertical="center"/>
    </xf>
    <xf numFmtId="38" fontId="9" fillId="2" borderId="5" xfId="1" applyFont="1" applyFill="1" applyBorder="1" applyAlignment="1">
      <alignment horizontal="center" vertical="center" shrinkToFit="1"/>
    </xf>
    <xf numFmtId="38" fontId="9" fillId="2" borderId="6" xfId="1" applyFont="1" applyFill="1" applyBorder="1" applyAlignment="1">
      <alignment horizontal="center" vertical="center"/>
    </xf>
    <xf numFmtId="178" fontId="6" fillId="0" borderId="0" xfId="0" applyNumberFormat="1" applyFont="1" applyAlignment="1">
      <alignment horizontal="center" vertical="center"/>
    </xf>
    <xf numFmtId="176" fontId="10" fillId="0" borderId="5" xfId="2" applyNumberFormat="1" applyFont="1" applyBorder="1">
      <alignment vertical="center"/>
    </xf>
    <xf numFmtId="184" fontId="9" fillId="0" borderId="0" xfId="1" applyNumberFormat="1" applyFont="1" applyBorder="1" applyAlignment="1">
      <alignment vertical="center"/>
    </xf>
    <xf numFmtId="38" fontId="9" fillId="0" borderId="0" xfId="1" applyFont="1" applyFill="1" applyBorder="1" applyAlignment="1">
      <alignment vertical="center"/>
    </xf>
    <xf numFmtId="184" fontId="9" fillId="0" borderId="14" xfId="1" applyNumberFormat="1" applyFont="1" applyBorder="1" applyAlignment="1">
      <alignment vertical="center"/>
    </xf>
    <xf numFmtId="184" fontId="9" fillId="0" borderId="15" xfId="1" applyNumberFormat="1" applyFont="1" applyBorder="1" applyAlignment="1">
      <alignment vertical="center"/>
    </xf>
    <xf numFmtId="182" fontId="10" fillId="0" borderId="47" xfId="2" applyNumberFormat="1" applyFont="1" applyBorder="1">
      <alignment vertical="center"/>
    </xf>
    <xf numFmtId="183" fontId="10" fillId="0" borderId="47" xfId="2" applyNumberFormat="1" applyFont="1" applyBorder="1">
      <alignment vertical="center"/>
    </xf>
    <xf numFmtId="183" fontId="10" fillId="0" borderId="48" xfId="2" applyNumberFormat="1" applyFont="1" applyBorder="1">
      <alignment vertical="center"/>
    </xf>
    <xf numFmtId="176" fontId="10" fillId="0" borderId="46" xfId="2" applyNumberFormat="1" applyFont="1" applyBorder="1">
      <alignment vertical="center"/>
    </xf>
    <xf numFmtId="176" fontId="10" fillId="0" borderId="49" xfId="2" applyNumberFormat="1" applyFont="1" applyBorder="1">
      <alignment vertical="center"/>
    </xf>
    <xf numFmtId="177" fontId="10" fillId="0" borderId="48" xfId="2" applyNumberFormat="1" applyFont="1" applyBorder="1">
      <alignment vertical="center"/>
    </xf>
    <xf numFmtId="184" fontId="10" fillId="0" borderId="46" xfId="1" applyNumberFormat="1" applyFont="1" applyBorder="1" applyAlignment="1">
      <alignment vertical="center"/>
    </xf>
    <xf numFmtId="185" fontId="10" fillId="0" borderId="50" xfId="1" applyNumberFormat="1" applyFont="1" applyBorder="1" applyAlignment="1">
      <alignment vertical="center"/>
    </xf>
    <xf numFmtId="185" fontId="10" fillId="0" borderId="47" xfId="1" applyNumberFormat="1" applyFont="1" applyBorder="1" applyAlignment="1">
      <alignment vertical="center"/>
    </xf>
    <xf numFmtId="185" fontId="10" fillId="0" borderId="48" xfId="1" applyNumberFormat="1" applyFont="1" applyBorder="1" applyAlignment="1">
      <alignment vertical="center"/>
    </xf>
    <xf numFmtId="185" fontId="10" fillId="0" borderId="50" xfId="1" applyNumberFormat="1" applyFont="1" applyFill="1" applyBorder="1" applyAlignment="1">
      <alignment vertical="center"/>
    </xf>
    <xf numFmtId="185" fontId="10" fillId="0" borderId="47" xfId="1" applyNumberFormat="1" applyFont="1" applyFill="1" applyBorder="1" applyAlignment="1">
      <alignment vertical="center"/>
    </xf>
    <xf numFmtId="185" fontId="9" fillId="0" borderId="48" xfId="1" applyNumberFormat="1" applyFont="1" applyBorder="1" applyAlignment="1">
      <alignment vertical="center"/>
    </xf>
    <xf numFmtId="182" fontId="10" fillId="0" borderId="50" xfId="2" applyNumberFormat="1" applyFont="1" applyBorder="1">
      <alignment vertical="center"/>
    </xf>
    <xf numFmtId="181" fontId="10" fillId="2" borderId="20" xfId="2" applyNumberFormat="1" applyFont="1" applyFill="1" applyBorder="1" applyAlignment="1">
      <alignment horizontal="center" vertical="center"/>
    </xf>
    <xf numFmtId="182" fontId="10" fillId="0" borderId="51" xfId="2" applyNumberFormat="1" applyFont="1" applyBorder="1">
      <alignment vertical="center"/>
    </xf>
    <xf numFmtId="185" fontId="10" fillId="0" borderId="5" xfId="2" applyNumberFormat="1" applyFont="1" applyBorder="1">
      <alignment vertical="center"/>
    </xf>
    <xf numFmtId="184" fontId="10" fillId="0" borderId="5" xfId="2" applyNumberFormat="1" applyFont="1" applyBorder="1">
      <alignment vertical="center"/>
    </xf>
    <xf numFmtId="184" fontId="9" fillId="0" borderId="14" xfId="1" applyNumberFormat="1" applyFont="1" applyBorder="1" applyAlignment="1">
      <alignment horizontal="right" vertical="center"/>
    </xf>
    <xf numFmtId="38" fontId="9" fillId="2" borderId="9" xfId="1" applyFont="1" applyFill="1" applyBorder="1" applyAlignment="1">
      <alignment horizontal="center" vertical="center" shrinkToFit="1"/>
    </xf>
    <xf numFmtId="38" fontId="9" fillId="2" borderId="1" xfId="1" applyFont="1" applyFill="1" applyBorder="1" applyAlignment="1">
      <alignment horizontal="center" vertical="center" shrinkToFit="1"/>
    </xf>
    <xf numFmtId="38" fontId="9" fillId="2" borderId="10" xfId="1" applyFont="1" applyFill="1" applyBorder="1" applyAlignment="1">
      <alignment horizontal="center" vertical="center" shrinkToFit="1"/>
    </xf>
    <xf numFmtId="38" fontId="9" fillId="2" borderId="5" xfId="1" applyFont="1" applyFill="1" applyBorder="1" applyAlignment="1">
      <alignment horizontal="center" vertical="center" shrinkToFit="1"/>
    </xf>
    <xf numFmtId="38" fontId="9" fillId="2" borderId="1" xfId="1" applyFont="1" applyFill="1" applyBorder="1" applyAlignment="1">
      <alignment horizontal="center" vertical="center"/>
    </xf>
    <xf numFmtId="38" fontId="9" fillId="2" borderId="2" xfId="1" applyFont="1" applyFill="1" applyBorder="1" applyAlignment="1">
      <alignment horizontal="center" vertical="center"/>
    </xf>
    <xf numFmtId="38" fontId="9" fillId="0" borderId="13" xfId="1" applyFont="1" applyBorder="1" applyAlignment="1">
      <alignment horizontal="center" vertical="center"/>
    </xf>
    <xf numFmtId="38" fontId="9" fillId="0" borderId="14" xfId="1" applyFont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0" borderId="38" xfId="0" applyFont="1" applyBorder="1" applyAlignment="1">
      <alignment horizontal="left" vertical="top" wrapText="1"/>
    </xf>
    <xf numFmtId="0" fontId="9" fillId="0" borderId="39" xfId="0" applyFont="1" applyBorder="1" applyAlignment="1">
      <alignment horizontal="left" vertical="top" wrapText="1"/>
    </xf>
    <xf numFmtId="0" fontId="9" fillId="0" borderId="40" xfId="0" applyFont="1" applyBorder="1" applyAlignment="1">
      <alignment horizontal="left" vertical="top" wrapText="1"/>
    </xf>
    <xf numFmtId="0" fontId="9" fillId="0" borderId="41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42" xfId="0" applyFont="1" applyBorder="1" applyAlignment="1">
      <alignment horizontal="left" vertical="top" wrapText="1"/>
    </xf>
    <xf numFmtId="0" fontId="9" fillId="0" borderId="43" xfId="0" applyFont="1" applyBorder="1" applyAlignment="1">
      <alignment horizontal="left" vertical="top" wrapText="1"/>
    </xf>
    <xf numFmtId="0" fontId="9" fillId="0" borderId="44" xfId="0" applyFont="1" applyBorder="1" applyAlignment="1">
      <alignment horizontal="left" vertical="top" wrapText="1"/>
    </xf>
    <xf numFmtId="0" fontId="9" fillId="0" borderId="45" xfId="0" applyFont="1" applyBorder="1" applyAlignment="1">
      <alignment horizontal="left" vertical="top" wrapText="1"/>
    </xf>
    <xf numFmtId="0" fontId="10" fillId="2" borderId="9" xfId="2" applyFont="1" applyFill="1" applyBorder="1" applyAlignment="1">
      <alignment horizontal="center" vertical="center" wrapText="1"/>
    </xf>
    <xf numFmtId="0" fontId="10" fillId="2" borderId="10" xfId="2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 wrapText="1"/>
    </xf>
    <xf numFmtId="0" fontId="10" fillId="2" borderId="5" xfId="2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center" vertical="center" wrapText="1"/>
    </xf>
    <xf numFmtId="0" fontId="10" fillId="2" borderId="6" xfId="2" applyFont="1" applyFill="1" applyBorder="1" applyAlignment="1">
      <alignment horizontal="center" vertical="center" wrapText="1"/>
    </xf>
    <xf numFmtId="38" fontId="10" fillId="2" borderId="18" xfId="1" applyFont="1" applyFill="1" applyBorder="1" applyAlignment="1">
      <alignment horizontal="center" vertical="center"/>
    </xf>
    <xf numFmtId="38" fontId="10" fillId="2" borderId="21" xfId="1" applyFont="1" applyFill="1" applyBorder="1" applyAlignment="1">
      <alignment horizontal="center" vertical="center"/>
    </xf>
    <xf numFmtId="38" fontId="10" fillId="2" borderId="1" xfId="1" applyFont="1" applyFill="1" applyBorder="1" applyAlignment="1">
      <alignment horizontal="center" vertical="center"/>
    </xf>
    <xf numFmtId="38" fontId="10" fillId="2" borderId="2" xfId="1" applyFont="1" applyFill="1" applyBorder="1" applyAlignment="1">
      <alignment horizontal="center" vertical="center"/>
    </xf>
    <xf numFmtId="0" fontId="10" fillId="2" borderId="28" xfId="2" applyFont="1" applyFill="1" applyBorder="1" applyAlignment="1">
      <alignment horizontal="center" vertical="center"/>
    </xf>
    <xf numFmtId="0" fontId="10" fillId="2" borderId="29" xfId="2" applyFont="1" applyFill="1" applyBorder="1" applyAlignment="1">
      <alignment horizontal="center" vertical="center"/>
    </xf>
    <xf numFmtId="0" fontId="10" fillId="2" borderId="16" xfId="2" applyFont="1" applyFill="1" applyBorder="1" applyAlignment="1">
      <alignment horizontal="center" vertical="center"/>
    </xf>
    <xf numFmtId="0" fontId="10" fillId="2" borderId="19" xfId="2" applyFont="1" applyFill="1" applyBorder="1" applyAlignment="1">
      <alignment horizontal="center" vertical="center"/>
    </xf>
    <xf numFmtId="0" fontId="10" fillId="2" borderId="17" xfId="2" applyFont="1" applyFill="1" applyBorder="1" applyAlignment="1">
      <alignment horizontal="center" vertical="center"/>
    </xf>
    <xf numFmtId="0" fontId="10" fillId="2" borderId="20" xfId="2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r>
              <a:rPr lang="ja-JP" altLang="en-US"/>
              <a:t>令和</a:t>
            </a:r>
            <a:r>
              <a:rPr lang="en-US" altLang="ja-JP"/>
              <a:t>1</a:t>
            </a:r>
            <a:r>
              <a:rPr lang="ja-JP" altLang="en-US"/>
              <a:t>年度～令和</a:t>
            </a:r>
            <a:r>
              <a:rPr lang="en-US" altLang="ja-JP"/>
              <a:t>5</a:t>
            </a:r>
            <a:r>
              <a:rPr lang="ja-JP" altLang="en-US"/>
              <a:t>年度由比・蒲原病院線　年度別利用者数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880314960629921"/>
          <c:y val="0.13544254693578411"/>
          <c:w val="0.84341907261592297"/>
          <c:h val="0.73063032585818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一覧!$C$3</c:f>
              <c:strCache>
                <c:ptCount val="1"/>
                <c:pt idx="0">
                  <c:v>利用者数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一覧!$A$5:$A$16</c:f>
              <c:strCache>
                <c:ptCount val="5"/>
                <c:pt idx="0">
                  <c:v>令和1年度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一覧!$C$5:$C$16</c:f>
              <c:numCache>
                <c:formatCode>#,##0" 人"</c:formatCode>
                <c:ptCount val="12"/>
                <c:pt idx="0">
                  <c:v>6236</c:v>
                </c:pt>
                <c:pt idx="1">
                  <c:v>9035</c:v>
                </c:pt>
                <c:pt idx="2">
                  <c:v>9715</c:v>
                </c:pt>
                <c:pt idx="3">
                  <c:v>11403</c:v>
                </c:pt>
                <c:pt idx="4">
                  <c:v>12821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5F-4247-A11F-E35BA0F698A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20171536"/>
        <c:axId val="1408430959"/>
      </c:barChart>
      <c:catAx>
        <c:axId val="162017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408430959"/>
        <c:crosses val="autoZero"/>
        <c:auto val="1"/>
        <c:lblAlgn val="ctr"/>
        <c:lblOffset val="100"/>
        <c:noMultiLvlLbl val="0"/>
      </c:catAx>
      <c:valAx>
        <c:axId val="1408430959"/>
        <c:scaling>
          <c:orientation val="minMax"/>
          <c:max val="1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&quot; 人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620171536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r>
              <a:rPr lang="ja-JP" altLang="en-US"/>
              <a:t>令和</a:t>
            </a:r>
            <a:r>
              <a:rPr lang="en-US" altLang="ja-JP"/>
              <a:t>5</a:t>
            </a:r>
            <a:r>
              <a:rPr lang="ja-JP" altLang="en-US"/>
              <a:t>年度由比・蒲原病院線　月別利用者数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880314960629921"/>
          <c:y val="0.13544254693578411"/>
          <c:w val="0.84341907261592297"/>
          <c:h val="0.73063032585818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'R5'!$C$3</c:f>
              <c:strCache>
                <c:ptCount val="1"/>
                <c:pt idx="0">
                  <c:v>利用者数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'R5'!$B$5:$B$16</c:f>
              <c:numCache>
                <c:formatCode>General"月"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'R5'!$C$5:$C$16</c:f>
              <c:numCache>
                <c:formatCode>#,##0" 人"</c:formatCode>
                <c:ptCount val="12"/>
                <c:pt idx="0">
                  <c:v>969</c:v>
                </c:pt>
                <c:pt idx="1">
                  <c:v>1022</c:v>
                </c:pt>
                <c:pt idx="2">
                  <c:v>1134</c:v>
                </c:pt>
                <c:pt idx="3">
                  <c:v>1139</c:v>
                </c:pt>
                <c:pt idx="4">
                  <c:v>1044</c:v>
                </c:pt>
                <c:pt idx="5">
                  <c:v>1116</c:v>
                </c:pt>
                <c:pt idx="6">
                  <c:v>1151</c:v>
                </c:pt>
                <c:pt idx="7">
                  <c:v>1114</c:v>
                </c:pt>
                <c:pt idx="8">
                  <c:v>1139</c:v>
                </c:pt>
                <c:pt idx="9">
                  <c:v>919</c:v>
                </c:pt>
                <c:pt idx="10">
                  <c:v>1002</c:v>
                </c:pt>
                <c:pt idx="11">
                  <c:v>1072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86-461F-B6B1-6FE1D5C8219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20171536"/>
        <c:axId val="1408430959"/>
      </c:barChart>
      <c:catAx>
        <c:axId val="1620171536"/>
        <c:scaling>
          <c:orientation val="minMax"/>
        </c:scaling>
        <c:delete val="0"/>
        <c:axPos val="b"/>
        <c:numFmt formatCode="General&quot;月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408430959"/>
        <c:crosses val="autoZero"/>
        <c:auto val="1"/>
        <c:lblAlgn val="ctr"/>
        <c:lblOffset val="100"/>
        <c:noMultiLvlLbl val="0"/>
      </c:catAx>
      <c:valAx>
        <c:axId val="1408430959"/>
        <c:scaling>
          <c:orientation val="minMax"/>
          <c:max val="1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&quot; 人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620171536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r>
              <a:rPr lang="ja-JP" altLang="en-US"/>
              <a:t>令和</a:t>
            </a:r>
            <a:r>
              <a:rPr lang="en-US" altLang="ja-JP"/>
              <a:t>4</a:t>
            </a:r>
            <a:r>
              <a:rPr lang="ja-JP" altLang="en-US"/>
              <a:t>年度由比・蒲原病院線　月別利用者数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880314960629921"/>
          <c:y val="0.13544254693578411"/>
          <c:w val="0.84341907261592297"/>
          <c:h val="0.73063032585818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'R4'!$C$3</c:f>
              <c:strCache>
                <c:ptCount val="1"/>
                <c:pt idx="0">
                  <c:v>利用者数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'R4'!$B$5:$B$16</c:f>
              <c:numCache>
                <c:formatCode>General"月"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'R4'!$C$5:$C$16</c:f>
              <c:numCache>
                <c:formatCode>#,##0" 人"</c:formatCode>
                <c:ptCount val="12"/>
                <c:pt idx="0">
                  <c:v>939</c:v>
                </c:pt>
                <c:pt idx="1">
                  <c:v>908</c:v>
                </c:pt>
                <c:pt idx="2">
                  <c:v>1035</c:v>
                </c:pt>
                <c:pt idx="3">
                  <c:v>964</c:v>
                </c:pt>
                <c:pt idx="4">
                  <c:v>910</c:v>
                </c:pt>
                <c:pt idx="5">
                  <c:v>1022</c:v>
                </c:pt>
                <c:pt idx="6">
                  <c:v>1023</c:v>
                </c:pt>
                <c:pt idx="7">
                  <c:v>1002</c:v>
                </c:pt>
                <c:pt idx="8">
                  <c:v>1024</c:v>
                </c:pt>
                <c:pt idx="9">
                  <c:v>768</c:v>
                </c:pt>
                <c:pt idx="10">
                  <c:v>801</c:v>
                </c:pt>
                <c:pt idx="11">
                  <c:v>1007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98-49D0-8AE8-3C78C76646F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20171536"/>
        <c:axId val="1408430959"/>
      </c:barChart>
      <c:catAx>
        <c:axId val="1620171536"/>
        <c:scaling>
          <c:orientation val="minMax"/>
        </c:scaling>
        <c:delete val="0"/>
        <c:axPos val="b"/>
        <c:numFmt formatCode="General&quot;月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408430959"/>
        <c:crosses val="autoZero"/>
        <c:auto val="1"/>
        <c:lblAlgn val="ctr"/>
        <c:lblOffset val="100"/>
        <c:noMultiLvlLbl val="0"/>
      </c:catAx>
      <c:valAx>
        <c:axId val="1408430959"/>
        <c:scaling>
          <c:orientation val="minMax"/>
          <c:max val="1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&quot; 人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620171536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r>
              <a:rPr lang="ja-JP" altLang="en-US"/>
              <a:t>令和</a:t>
            </a:r>
            <a:r>
              <a:rPr lang="en-US" altLang="ja-JP"/>
              <a:t>3</a:t>
            </a:r>
            <a:r>
              <a:rPr lang="ja-JP" altLang="en-US"/>
              <a:t>年度由比・蒲原病院線　月別利用者数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880314960629921"/>
          <c:y val="0.13544254693578411"/>
          <c:w val="0.84341907261592297"/>
          <c:h val="0.73063032585818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'R3'!$C$3</c:f>
              <c:strCache>
                <c:ptCount val="1"/>
                <c:pt idx="0">
                  <c:v>利用者数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'R3'!$B$5:$B$16</c:f>
              <c:numCache>
                <c:formatCode>General"月"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'R3'!$C$5:$C$16</c:f>
              <c:numCache>
                <c:formatCode>#,##0" 人"</c:formatCode>
                <c:ptCount val="12"/>
                <c:pt idx="0">
                  <c:v>779</c:v>
                </c:pt>
                <c:pt idx="1">
                  <c:v>709</c:v>
                </c:pt>
                <c:pt idx="2">
                  <c:v>839</c:v>
                </c:pt>
                <c:pt idx="3">
                  <c:v>795</c:v>
                </c:pt>
                <c:pt idx="4">
                  <c:v>801</c:v>
                </c:pt>
                <c:pt idx="5">
                  <c:v>825</c:v>
                </c:pt>
                <c:pt idx="6">
                  <c:v>911</c:v>
                </c:pt>
                <c:pt idx="7">
                  <c:v>876</c:v>
                </c:pt>
                <c:pt idx="8">
                  <c:v>877</c:v>
                </c:pt>
                <c:pt idx="9">
                  <c:v>719</c:v>
                </c:pt>
                <c:pt idx="10">
                  <c:v>693</c:v>
                </c:pt>
                <c:pt idx="11">
                  <c:v>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B7-48CB-8A9B-3DAEEFF8D8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20171536"/>
        <c:axId val="1408430959"/>
      </c:barChart>
      <c:catAx>
        <c:axId val="1620171536"/>
        <c:scaling>
          <c:orientation val="minMax"/>
        </c:scaling>
        <c:delete val="0"/>
        <c:axPos val="b"/>
        <c:numFmt formatCode="General&quot;月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408430959"/>
        <c:crosses val="autoZero"/>
        <c:auto val="1"/>
        <c:lblAlgn val="ctr"/>
        <c:lblOffset val="100"/>
        <c:noMultiLvlLbl val="0"/>
      </c:catAx>
      <c:valAx>
        <c:axId val="1408430959"/>
        <c:scaling>
          <c:orientation val="minMax"/>
          <c:max val="1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&quot; 人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620171536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r>
              <a:rPr lang="ja-JP" altLang="en-US"/>
              <a:t>令和</a:t>
            </a:r>
            <a:r>
              <a:rPr lang="en-US" altLang="ja-JP"/>
              <a:t>2</a:t>
            </a:r>
            <a:r>
              <a:rPr lang="ja-JP" altLang="en-US"/>
              <a:t>年度由比・蒲原病院線　月別利用者数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880314960629921"/>
          <c:y val="0.13544254693578411"/>
          <c:w val="0.84341907261592297"/>
          <c:h val="0.73063032585818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'R2'!$C$3</c:f>
              <c:strCache>
                <c:ptCount val="1"/>
                <c:pt idx="0">
                  <c:v>利用者数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'R2'!$B$5:$B$16</c:f>
              <c:numCache>
                <c:formatCode>General"月"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'R2'!$C$5:$C$16</c:f>
              <c:numCache>
                <c:formatCode>#,##0" 人"</c:formatCode>
                <c:ptCount val="12"/>
                <c:pt idx="0">
                  <c:v>700</c:v>
                </c:pt>
                <c:pt idx="1">
                  <c:v>603</c:v>
                </c:pt>
                <c:pt idx="2">
                  <c:v>826</c:v>
                </c:pt>
                <c:pt idx="3">
                  <c:v>804</c:v>
                </c:pt>
                <c:pt idx="4">
                  <c:v>795</c:v>
                </c:pt>
                <c:pt idx="5">
                  <c:v>822</c:v>
                </c:pt>
                <c:pt idx="6">
                  <c:v>907</c:v>
                </c:pt>
                <c:pt idx="7">
                  <c:v>820</c:v>
                </c:pt>
                <c:pt idx="8">
                  <c:v>783</c:v>
                </c:pt>
                <c:pt idx="9">
                  <c:v>556</c:v>
                </c:pt>
                <c:pt idx="10">
                  <c:v>630</c:v>
                </c:pt>
                <c:pt idx="11">
                  <c:v>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FD-45DC-942D-791636BF7D0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20171536"/>
        <c:axId val="1408430959"/>
      </c:barChart>
      <c:catAx>
        <c:axId val="1620171536"/>
        <c:scaling>
          <c:orientation val="minMax"/>
        </c:scaling>
        <c:delete val="0"/>
        <c:axPos val="b"/>
        <c:numFmt formatCode="General&quot;月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408430959"/>
        <c:crosses val="autoZero"/>
        <c:auto val="1"/>
        <c:lblAlgn val="ctr"/>
        <c:lblOffset val="100"/>
        <c:noMultiLvlLbl val="0"/>
      </c:catAx>
      <c:valAx>
        <c:axId val="1408430959"/>
        <c:scaling>
          <c:orientation val="minMax"/>
          <c:max val="1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&quot; 人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620171536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r>
              <a:rPr lang="ja-JP" altLang="en-US"/>
              <a:t>令和</a:t>
            </a:r>
            <a:r>
              <a:rPr lang="en-US" altLang="ja-JP"/>
              <a:t>1</a:t>
            </a:r>
            <a:r>
              <a:rPr lang="ja-JP" altLang="en-US"/>
              <a:t>年度由比・蒲原病院線　月別利用者数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880314960629921"/>
          <c:y val="0.13544254693578411"/>
          <c:w val="0.84341907261592297"/>
          <c:h val="0.73063032585818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'R1'!$C$3</c:f>
              <c:strCache>
                <c:ptCount val="1"/>
                <c:pt idx="0">
                  <c:v>利用者数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'R1'!$B$5:$B$16</c:f>
              <c:numCache>
                <c:formatCode>General"月"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'R1'!$C$5:$C$16</c:f>
              <c:numCache>
                <c:formatCode>#,##0" 人"</c:formatCode>
                <c:ptCount val="12"/>
                <c:pt idx="6">
                  <c:v>1103</c:v>
                </c:pt>
                <c:pt idx="7">
                  <c:v>1157</c:v>
                </c:pt>
                <c:pt idx="8">
                  <c:v>1217</c:v>
                </c:pt>
                <c:pt idx="9">
                  <c:v>958</c:v>
                </c:pt>
                <c:pt idx="10">
                  <c:v>882</c:v>
                </c:pt>
                <c:pt idx="11">
                  <c:v>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12-4220-B695-C45237D7138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20171536"/>
        <c:axId val="1408430959"/>
      </c:barChart>
      <c:catAx>
        <c:axId val="1620171536"/>
        <c:scaling>
          <c:orientation val="minMax"/>
        </c:scaling>
        <c:delete val="0"/>
        <c:axPos val="b"/>
        <c:numFmt formatCode="General&quot;月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408430959"/>
        <c:crosses val="autoZero"/>
        <c:auto val="1"/>
        <c:lblAlgn val="ctr"/>
        <c:lblOffset val="100"/>
        <c:noMultiLvlLbl val="0"/>
      </c:catAx>
      <c:valAx>
        <c:axId val="1408430959"/>
        <c:scaling>
          <c:orientation val="minMax"/>
          <c:max val="1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&quot; 人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620171536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178954</xdr:colOff>
      <xdr:row>17</xdr:row>
      <xdr:rowOff>205798</xdr:rowOff>
    </xdr:from>
    <xdr:to>
      <xdr:col>12</xdr:col>
      <xdr:colOff>796925</xdr:colOff>
      <xdr:row>30</xdr:row>
      <xdr:rowOff>269876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30DB239-D741-413E-90EA-8185F2565B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178954</xdr:colOff>
      <xdr:row>17</xdr:row>
      <xdr:rowOff>205798</xdr:rowOff>
    </xdr:from>
    <xdr:to>
      <xdr:col>12</xdr:col>
      <xdr:colOff>796925</xdr:colOff>
      <xdr:row>30</xdr:row>
      <xdr:rowOff>269876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AB82B0E-69E8-4A32-9653-C43E6A69D7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178954</xdr:colOff>
      <xdr:row>17</xdr:row>
      <xdr:rowOff>205798</xdr:rowOff>
    </xdr:from>
    <xdr:to>
      <xdr:col>12</xdr:col>
      <xdr:colOff>796925</xdr:colOff>
      <xdr:row>30</xdr:row>
      <xdr:rowOff>269876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2240C92-00D3-431D-89B1-422F7CF569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178954</xdr:colOff>
      <xdr:row>17</xdr:row>
      <xdr:rowOff>205798</xdr:rowOff>
    </xdr:from>
    <xdr:to>
      <xdr:col>12</xdr:col>
      <xdr:colOff>796925</xdr:colOff>
      <xdr:row>30</xdr:row>
      <xdr:rowOff>269876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24BA7CC-648F-425B-901D-94B9970D26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178954</xdr:colOff>
      <xdr:row>17</xdr:row>
      <xdr:rowOff>205798</xdr:rowOff>
    </xdr:from>
    <xdr:to>
      <xdr:col>12</xdr:col>
      <xdr:colOff>796925</xdr:colOff>
      <xdr:row>30</xdr:row>
      <xdr:rowOff>269876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669FE70-39C9-4C98-8639-34994C72C1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178954</xdr:colOff>
      <xdr:row>17</xdr:row>
      <xdr:rowOff>205798</xdr:rowOff>
    </xdr:from>
    <xdr:to>
      <xdr:col>12</xdr:col>
      <xdr:colOff>796925</xdr:colOff>
      <xdr:row>30</xdr:row>
      <xdr:rowOff>269876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C341FB7-7899-4E6D-B7D1-044B55A13E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CDA17-D91D-479F-B1EE-782EDF11285C}">
  <sheetPr>
    <pageSetUpPr fitToPage="1"/>
  </sheetPr>
  <dimension ref="A1:Q31"/>
  <sheetViews>
    <sheetView tabSelected="1" zoomScale="40" zoomScaleNormal="40" zoomScaleSheetLayoutView="40" workbookViewId="0">
      <selection activeCell="O19" sqref="O19"/>
    </sheetView>
  </sheetViews>
  <sheetFormatPr defaultColWidth="17.58203125" defaultRowHeight="25" customHeight="1" x14ac:dyDescent="0.55000000000000004"/>
  <cols>
    <col min="1" max="1" width="15.4140625" style="4" customWidth="1"/>
    <col min="2" max="2" width="12.58203125" style="4" bestFit="1" customWidth="1"/>
    <col min="3" max="6" width="14.83203125" style="4" customWidth="1"/>
    <col min="7" max="8" width="17.58203125" style="4"/>
    <col min="9" max="9" width="19.9140625" style="4" customWidth="1"/>
    <col min="10" max="13" width="12.75" style="4" customWidth="1"/>
    <col min="14" max="16384" width="17.58203125" style="4"/>
  </cols>
  <sheetData>
    <row r="1" spans="1:17" ht="25" customHeight="1" x14ac:dyDescent="0.55000000000000004">
      <c r="A1" s="52" t="s">
        <v>17</v>
      </c>
      <c r="B1" s="2" t="s">
        <v>22</v>
      </c>
      <c r="C1" s="3"/>
    </row>
    <row r="2" spans="1:17" ht="25" customHeight="1" thickBot="1" x14ac:dyDescent="0.6">
      <c r="A2" s="5"/>
      <c r="B2" s="2"/>
      <c r="C2" s="3"/>
    </row>
    <row r="3" spans="1:17" ht="25" customHeight="1" x14ac:dyDescent="0.55000000000000004">
      <c r="A3" s="109" t="s">
        <v>11</v>
      </c>
      <c r="B3" s="111" t="s">
        <v>12</v>
      </c>
      <c r="C3" s="99" t="s">
        <v>0</v>
      </c>
      <c r="D3" s="99" t="s">
        <v>1</v>
      </c>
      <c r="E3" s="99" t="s">
        <v>2</v>
      </c>
      <c r="F3" s="101" t="s">
        <v>3</v>
      </c>
      <c r="G3" s="97" t="s">
        <v>4</v>
      </c>
      <c r="H3" s="99" t="s">
        <v>10</v>
      </c>
      <c r="I3" s="101" t="s">
        <v>5</v>
      </c>
      <c r="J3" s="103" t="s">
        <v>6</v>
      </c>
      <c r="K3" s="105" t="s">
        <v>8</v>
      </c>
      <c r="L3" s="105"/>
      <c r="M3" s="106"/>
      <c r="N3" s="6"/>
    </row>
    <row r="4" spans="1:17" ht="25" customHeight="1" x14ac:dyDescent="0.55000000000000004">
      <c r="A4" s="110"/>
      <c r="B4" s="112"/>
      <c r="C4" s="100"/>
      <c r="D4" s="100"/>
      <c r="E4" s="100"/>
      <c r="F4" s="102"/>
      <c r="G4" s="98"/>
      <c r="H4" s="100"/>
      <c r="I4" s="102"/>
      <c r="J4" s="104"/>
      <c r="K4" s="50" t="s">
        <v>7</v>
      </c>
      <c r="L4" s="50" t="s">
        <v>23</v>
      </c>
      <c r="M4" s="8" t="s">
        <v>13</v>
      </c>
      <c r="N4" s="6"/>
    </row>
    <row r="5" spans="1:17" ht="25" customHeight="1" x14ac:dyDescent="0.55000000000000004">
      <c r="A5" s="9" t="s">
        <v>18</v>
      </c>
      <c r="B5" s="10" t="s">
        <v>29</v>
      </c>
      <c r="C5" s="11">
        <f>'R1'!C$17</f>
        <v>6236</v>
      </c>
      <c r="D5" s="11">
        <f>C5</f>
        <v>6236</v>
      </c>
      <c r="E5" s="12">
        <f t="shared" ref="E5:E17" si="0">ROUND(C5/M5,1)</f>
        <v>35.6</v>
      </c>
      <c r="F5" s="13">
        <f>ROUND(C5/J5,1)</f>
        <v>3.8</v>
      </c>
      <c r="G5" s="53">
        <f>'R1'!G$17</f>
        <v>1375600</v>
      </c>
      <c r="H5" s="53">
        <f>'R1'!H$17</f>
        <v>6849700</v>
      </c>
      <c r="I5" s="16">
        <f t="shared" ref="I5:I9" si="1">H5-G5</f>
        <v>5474100</v>
      </c>
      <c r="J5" s="75">
        <f>'R1'!J$17</f>
        <v>1652</v>
      </c>
      <c r="K5" s="74">
        <f>'R1'!K$17</f>
        <v>119</v>
      </c>
      <c r="L5" s="74">
        <f>'R1'!L$17</f>
        <v>56</v>
      </c>
      <c r="M5" s="20">
        <f t="shared" ref="M5:M9" si="2">SUM(K5:L5)</f>
        <v>175</v>
      </c>
      <c r="N5" s="6"/>
    </row>
    <row r="6" spans="1:17" ht="25" customHeight="1" x14ac:dyDescent="0.55000000000000004">
      <c r="A6" s="9" t="s">
        <v>19</v>
      </c>
      <c r="B6" s="10" t="s">
        <v>29</v>
      </c>
      <c r="C6" s="11">
        <f>'R2'!C$17</f>
        <v>9035</v>
      </c>
      <c r="D6" s="11">
        <f t="shared" ref="D6:D9" si="3">D5+C6</f>
        <v>15271</v>
      </c>
      <c r="E6" s="12">
        <f t="shared" si="0"/>
        <v>25.2</v>
      </c>
      <c r="F6" s="13">
        <f t="shared" ref="F6:F8" si="4">ROUND(C6/J6,1)</f>
        <v>2.7</v>
      </c>
      <c r="G6" s="53">
        <f>'R2'!G$17</f>
        <v>1949050</v>
      </c>
      <c r="H6" s="53">
        <f>'R2'!H$17</f>
        <v>14856600</v>
      </c>
      <c r="I6" s="16">
        <f t="shared" si="1"/>
        <v>12907550</v>
      </c>
      <c r="J6" s="75">
        <f>'R2'!J$17</f>
        <v>3380</v>
      </c>
      <c r="K6" s="74">
        <f>'R2'!K$17</f>
        <v>243</v>
      </c>
      <c r="L6" s="74">
        <f>'R2'!L$17</f>
        <v>116</v>
      </c>
      <c r="M6" s="20">
        <f t="shared" si="2"/>
        <v>359</v>
      </c>
      <c r="N6" s="6"/>
    </row>
    <row r="7" spans="1:17" ht="25" customHeight="1" x14ac:dyDescent="0.55000000000000004">
      <c r="A7" s="9" t="s">
        <v>20</v>
      </c>
      <c r="B7" s="10" t="s">
        <v>29</v>
      </c>
      <c r="C7" s="11">
        <f>'R3'!C$17</f>
        <v>9715</v>
      </c>
      <c r="D7" s="11">
        <f t="shared" si="3"/>
        <v>24986</v>
      </c>
      <c r="E7" s="12">
        <f t="shared" si="0"/>
        <v>27.1</v>
      </c>
      <c r="F7" s="13">
        <f t="shared" si="4"/>
        <v>2.9</v>
      </c>
      <c r="G7" s="53">
        <f>'R3'!G$17</f>
        <v>2113400</v>
      </c>
      <c r="H7" s="53">
        <f>'R3'!H$17</f>
        <v>14930300</v>
      </c>
      <c r="I7" s="16">
        <f t="shared" si="1"/>
        <v>12816900</v>
      </c>
      <c r="J7" s="75">
        <f>'R3'!J$17</f>
        <v>3372</v>
      </c>
      <c r="K7" s="74">
        <f>'R3'!K$17</f>
        <v>242</v>
      </c>
      <c r="L7" s="74">
        <f>'R3'!L$17</f>
        <v>117</v>
      </c>
      <c r="M7" s="20">
        <f t="shared" si="2"/>
        <v>359</v>
      </c>
      <c r="N7" s="6"/>
    </row>
    <row r="8" spans="1:17" ht="25" customHeight="1" x14ac:dyDescent="0.55000000000000004">
      <c r="A8" s="9" t="s">
        <v>21</v>
      </c>
      <c r="B8" s="10" t="s">
        <v>29</v>
      </c>
      <c r="C8" s="11">
        <f>'R4'!C$17</f>
        <v>11403</v>
      </c>
      <c r="D8" s="11">
        <f t="shared" si="3"/>
        <v>36389</v>
      </c>
      <c r="E8" s="12">
        <f t="shared" si="0"/>
        <v>31.8</v>
      </c>
      <c r="F8" s="13">
        <f t="shared" si="4"/>
        <v>3.1</v>
      </c>
      <c r="G8" s="53">
        <f>'R4'!G$17</f>
        <v>2475450</v>
      </c>
      <c r="H8" s="53">
        <f>'R4'!H$17</f>
        <v>16519800</v>
      </c>
      <c r="I8" s="16">
        <f t="shared" si="1"/>
        <v>14044350</v>
      </c>
      <c r="J8" s="75">
        <f>'R4'!J$17</f>
        <v>3623</v>
      </c>
      <c r="K8" s="74">
        <f>'R4'!K$17</f>
        <v>243</v>
      </c>
      <c r="L8" s="74">
        <f>'R4'!L$17</f>
        <v>116</v>
      </c>
      <c r="M8" s="23">
        <f t="shared" si="2"/>
        <v>359</v>
      </c>
      <c r="N8" s="6"/>
    </row>
    <row r="9" spans="1:17" ht="25" customHeight="1" x14ac:dyDescent="0.55000000000000004">
      <c r="A9" s="9" t="s">
        <v>31</v>
      </c>
      <c r="B9" s="10" t="s">
        <v>29</v>
      </c>
      <c r="C9" s="11">
        <f>'R5'!C17</f>
        <v>12821</v>
      </c>
      <c r="D9" s="11">
        <f t="shared" si="3"/>
        <v>49210</v>
      </c>
      <c r="E9" s="12">
        <f t="shared" ref="E9" si="5">ROUND(C9/M9,1)</f>
        <v>35.6</v>
      </c>
      <c r="F9" s="13">
        <f t="shared" ref="F9" si="6">ROUND(C9/J9,1)</f>
        <v>3.5</v>
      </c>
      <c r="G9" s="14">
        <f>'R5'!G17</f>
        <v>2750650</v>
      </c>
      <c r="H9" s="15">
        <f>'R5'!H17</f>
        <v>16124937</v>
      </c>
      <c r="I9" s="16">
        <f t="shared" si="1"/>
        <v>13374287</v>
      </c>
      <c r="J9" s="17">
        <f>'R5'!J17</f>
        <v>3627</v>
      </c>
      <c r="K9" s="21">
        <f>'R5'!K17</f>
        <v>243</v>
      </c>
      <c r="L9" s="22">
        <f>'R5'!L17</f>
        <v>117</v>
      </c>
      <c r="M9" s="23">
        <f t="shared" si="2"/>
        <v>360</v>
      </c>
      <c r="N9" s="6"/>
    </row>
    <row r="10" spans="1:17" ht="25" customHeight="1" x14ac:dyDescent="0.55000000000000004">
      <c r="A10" s="9"/>
      <c r="B10" s="10"/>
      <c r="C10" s="11"/>
      <c r="D10" s="11"/>
      <c r="E10" s="12"/>
      <c r="F10" s="13"/>
      <c r="G10" s="14"/>
      <c r="H10" s="15"/>
      <c r="I10" s="16"/>
      <c r="J10" s="17"/>
      <c r="K10" s="21"/>
      <c r="L10" s="22"/>
      <c r="M10" s="23"/>
      <c r="N10" s="6"/>
      <c r="O10" s="6"/>
      <c r="P10" s="6"/>
      <c r="Q10" s="6"/>
    </row>
    <row r="11" spans="1:17" ht="25" customHeight="1" x14ac:dyDescent="0.55000000000000004">
      <c r="A11" s="9"/>
      <c r="B11" s="10"/>
      <c r="C11" s="11"/>
      <c r="D11" s="11"/>
      <c r="E11" s="12"/>
      <c r="F11" s="13"/>
      <c r="G11" s="14"/>
      <c r="H11" s="15"/>
      <c r="I11" s="16"/>
      <c r="J11" s="17"/>
      <c r="K11" s="21"/>
      <c r="L11" s="22"/>
      <c r="M11" s="23"/>
      <c r="N11" s="6"/>
      <c r="O11" s="6"/>
      <c r="P11" s="6"/>
      <c r="Q11" s="24"/>
    </row>
    <row r="12" spans="1:17" ht="25" customHeight="1" x14ac:dyDescent="0.55000000000000004">
      <c r="A12" s="9"/>
      <c r="B12" s="10"/>
      <c r="C12" s="11"/>
      <c r="D12" s="11"/>
      <c r="E12" s="12"/>
      <c r="F12" s="13"/>
      <c r="G12" s="14"/>
      <c r="H12" s="15"/>
      <c r="I12" s="16"/>
      <c r="J12" s="17"/>
      <c r="K12" s="21"/>
      <c r="L12" s="22"/>
      <c r="M12" s="23"/>
      <c r="N12" s="6"/>
      <c r="O12" s="6"/>
      <c r="P12" s="6"/>
      <c r="Q12" s="6"/>
    </row>
    <row r="13" spans="1:17" ht="25" customHeight="1" x14ac:dyDescent="0.55000000000000004">
      <c r="A13" s="9"/>
      <c r="B13" s="10"/>
      <c r="C13" s="11"/>
      <c r="D13" s="11"/>
      <c r="E13" s="12"/>
      <c r="F13" s="13"/>
      <c r="G13" s="14"/>
      <c r="H13" s="15"/>
      <c r="I13" s="16"/>
      <c r="J13" s="17"/>
      <c r="K13" s="21"/>
      <c r="L13" s="22"/>
      <c r="M13" s="23"/>
      <c r="N13" s="6"/>
      <c r="O13" s="6"/>
      <c r="P13" s="6"/>
      <c r="Q13" s="6"/>
    </row>
    <row r="14" spans="1:17" ht="25" customHeight="1" x14ac:dyDescent="0.55000000000000004">
      <c r="A14" s="9"/>
      <c r="B14" s="10"/>
      <c r="C14" s="11"/>
      <c r="D14" s="11"/>
      <c r="E14" s="12"/>
      <c r="F14" s="13"/>
      <c r="G14" s="14"/>
      <c r="H14" s="15"/>
      <c r="I14" s="16"/>
      <c r="J14" s="17"/>
      <c r="K14" s="21"/>
      <c r="L14" s="22"/>
      <c r="M14" s="23"/>
      <c r="N14" s="6"/>
      <c r="O14" s="6"/>
      <c r="P14" s="6"/>
      <c r="Q14" s="6"/>
    </row>
    <row r="15" spans="1:17" ht="25" customHeight="1" x14ac:dyDescent="0.55000000000000004">
      <c r="A15" s="9"/>
      <c r="B15" s="10"/>
      <c r="C15" s="11"/>
      <c r="D15" s="11"/>
      <c r="E15" s="12"/>
      <c r="F15" s="13"/>
      <c r="G15" s="14"/>
      <c r="H15" s="15"/>
      <c r="I15" s="16"/>
      <c r="J15" s="17"/>
      <c r="K15" s="21"/>
      <c r="L15" s="22"/>
      <c r="M15" s="23"/>
      <c r="N15" s="6"/>
      <c r="O15" s="6"/>
      <c r="P15" s="6"/>
      <c r="Q15" s="6"/>
    </row>
    <row r="16" spans="1:17" ht="25" customHeight="1" thickBot="1" x14ac:dyDescent="0.6">
      <c r="A16" s="25"/>
      <c r="B16" s="26"/>
      <c r="C16" s="27"/>
      <c r="D16" s="11"/>
      <c r="E16" s="28"/>
      <c r="F16" s="29"/>
      <c r="G16" s="30"/>
      <c r="H16" s="31"/>
      <c r="I16" s="32"/>
      <c r="J16" s="33"/>
      <c r="K16" s="34"/>
      <c r="L16" s="35"/>
      <c r="M16" s="36"/>
      <c r="N16" s="6"/>
      <c r="O16" s="6"/>
      <c r="P16" s="6"/>
      <c r="Q16" s="6"/>
    </row>
    <row r="17" spans="1:14" ht="25" customHeight="1" thickTop="1" thickBot="1" x14ac:dyDescent="0.6">
      <c r="A17" s="107" t="s">
        <v>14</v>
      </c>
      <c r="B17" s="108"/>
      <c r="C17" s="37">
        <f>SUM(C5:C16)</f>
        <v>49210</v>
      </c>
      <c r="D17" s="38"/>
      <c r="E17" s="39">
        <f t="shared" si="0"/>
        <v>30.5</v>
      </c>
      <c r="F17" s="40">
        <f>ROUND(C17/J17,1)</f>
        <v>3.1</v>
      </c>
      <c r="G17" s="41">
        <f>SUM(G5:G16)</f>
        <v>10664150</v>
      </c>
      <c r="H17" s="42">
        <f>SUM(H5:H16)</f>
        <v>69281337</v>
      </c>
      <c r="I17" s="43">
        <f>SUM(I5:I16)</f>
        <v>58617187</v>
      </c>
      <c r="J17" s="44">
        <f t="shared" ref="J17:M17" si="7">SUM(J5:J16)</f>
        <v>15654</v>
      </c>
      <c r="K17" s="45">
        <f t="shared" si="7"/>
        <v>1090</v>
      </c>
      <c r="L17" s="46">
        <f t="shared" si="7"/>
        <v>522</v>
      </c>
      <c r="M17" s="47">
        <f t="shared" si="7"/>
        <v>1612</v>
      </c>
      <c r="N17" s="6"/>
    </row>
    <row r="18" spans="1:14" ht="25" customHeight="1" thickBot="1" x14ac:dyDescent="0.6">
      <c r="A18" s="48"/>
      <c r="B18" s="48"/>
      <c r="C18" s="48"/>
      <c r="D18" s="48"/>
      <c r="E18" s="48"/>
      <c r="F18" s="48"/>
      <c r="G18" s="48"/>
      <c r="H18" s="48"/>
      <c r="I18" s="48"/>
      <c r="J18" s="48"/>
    </row>
    <row r="19" spans="1:14" ht="25" customHeight="1" x14ac:dyDescent="0.55000000000000004">
      <c r="A19" s="77" t="s">
        <v>15</v>
      </c>
      <c r="B19" s="78"/>
      <c r="C19" s="81" t="s">
        <v>9</v>
      </c>
      <c r="D19" s="82"/>
      <c r="G19" s="49"/>
    </row>
    <row r="20" spans="1:14" ht="25" customHeight="1" x14ac:dyDescent="0.55000000000000004">
      <c r="A20" s="79"/>
      <c r="B20" s="80"/>
      <c r="C20" s="7" t="s">
        <v>7</v>
      </c>
      <c r="D20" s="51" t="s">
        <v>23</v>
      </c>
    </row>
    <row r="21" spans="1:14" ht="25" customHeight="1" thickBot="1" x14ac:dyDescent="0.6">
      <c r="A21" s="83" t="s">
        <v>24</v>
      </c>
      <c r="B21" s="84"/>
      <c r="C21" s="76" t="s">
        <v>30</v>
      </c>
      <c r="D21" s="57">
        <v>4</v>
      </c>
    </row>
    <row r="22" spans="1:14" ht="25" customHeight="1" x14ac:dyDescent="0.55000000000000004">
      <c r="A22" s="24" t="s">
        <v>25</v>
      </c>
      <c r="B22" s="24"/>
      <c r="C22" s="54"/>
      <c r="D22" s="54"/>
    </row>
    <row r="23" spans="1:14" ht="25" customHeight="1" thickBot="1" x14ac:dyDescent="0.6">
      <c r="A23" s="55"/>
      <c r="B23" s="55"/>
      <c r="C23" s="54"/>
      <c r="D23" s="54"/>
    </row>
    <row r="24" spans="1:14" ht="25" customHeight="1" x14ac:dyDescent="0.55000000000000004">
      <c r="A24" s="85" t="s">
        <v>16</v>
      </c>
      <c r="B24" s="86"/>
      <c r="C24" s="86"/>
      <c r="D24" s="87"/>
    </row>
    <row r="25" spans="1:14" ht="25" customHeight="1" x14ac:dyDescent="0.55000000000000004">
      <c r="A25" s="88"/>
      <c r="B25" s="89"/>
      <c r="C25" s="89"/>
      <c r="D25" s="90"/>
    </row>
    <row r="26" spans="1:14" ht="25" customHeight="1" x14ac:dyDescent="0.55000000000000004">
      <c r="A26" s="91"/>
      <c r="B26" s="92"/>
      <c r="C26" s="92"/>
      <c r="D26" s="93"/>
    </row>
    <row r="27" spans="1:14" ht="25" customHeight="1" x14ac:dyDescent="0.55000000000000004">
      <c r="A27" s="91"/>
      <c r="B27" s="92"/>
      <c r="C27" s="92"/>
      <c r="D27" s="93"/>
    </row>
    <row r="28" spans="1:14" ht="25" customHeight="1" x14ac:dyDescent="0.55000000000000004">
      <c r="A28" s="91"/>
      <c r="B28" s="92"/>
      <c r="C28" s="92"/>
      <c r="D28" s="93"/>
    </row>
    <row r="29" spans="1:14" ht="25" customHeight="1" x14ac:dyDescent="0.55000000000000004">
      <c r="A29" s="91"/>
      <c r="B29" s="92"/>
      <c r="C29" s="92"/>
      <c r="D29" s="93"/>
    </row>
    <row r="30" spans="1:14" ht="25" customHeight="1" x14ac:dyDescent="0.55000000000000004">
      <c r="A30" s="91"/>
      <c r="B30" s="92"/>
      <c r="C30" s="92"/>
      <c r="D30" s="93"/>
    </row>
    <row r="31" spans="1:14" ht="25" customHeight="1" thickBot="1" x14ac:dyDescent="0.6">
      <c r="A31" s="94"/>
      <c r="B31" s="95"/>
      <c r="C31" s="95"/>
      <c r="D31" s="96"/>
    </row>
  </sheetData>
  <mergeCells count="17">
    <mergeCell ref="E3:E4"/>
    <mergeCell ref="F3:F4"/>
    <mergeCell ref="A17:B17"/>
    <mergeCell ref="A3:A4"/>
    <mergeCell ref="B3:B4"/>
    <mergeCell ref="C3:C4"/>
    <mergeCell ref="D3:D4"/>
    <mergeCell ref="G3:G4"/>
    <mergeCell ref="H3:H4"/>
    <mergeCell ref="I3:I4"/>
    <mergeCell ref="J3:J4"/>
    <mergeCell ref="K3:M3"/>
    <mergeCell ref="A19:B20"/>
    <mergeCell ref="C19:D19"/>
    <mergeCell ref="A21:B21"/>
    <mergeCell ref="A24:D24"/>
    <mergeCell ref="A25:D31"/>
  </mergeCells>
  <phoneticPr fontId="5"/>
  <printOptions horizontalCentered="1"/>
  <pageMargins left="0.51181102362204722" right="0.51181102362204722" top="0.55118110236220474" bottom="0.55118110236220474" header="0.31496062992125984" footer="0.31496062992125984"/>
  <pageSetup paperSize="9"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3BA92-3AD4-45B3-BBC9-ED5ED6FF07D7}">
  <sheetPr>
    <pageSetUpPr fitToPage="1"/>
  </sheetPr>
  <dimension ref="A1:Q31"/>
  <sheetViews>
    <sheetView topLeftCell="A2" zoomScale="40" zoomScaleNormal="40" zoomScaleSheetLayoutView="40" workbookViewId="0">
      <selection activeCell="A25" sqref="A25:D31"/>
    </sheetView>
  </sheetViews>
  <sheetFormatPr defaultColWidth="17.58203125" defaultRowHeight="25" customHeight="1" x14ac:dyDescent="0.55000000000000004"/>
  <cols>
    <col min="1" max="1" width="15.4140625" style="4" customWidth="1"/>
    <col min="2" max="2" width="12.58203125" style="4" bestFit="1" customWidth="1"/>
    <col min="3" max="6" width="14.83203125" style="4" customWidth="1"/>
    <col min="7" max="8" width="17.58203125" style="4"/>
    <col min="9" max="9" width="19.9140625" style="4" customWidth="1"/>
    <col min="10" max="13" width="12.75" style="4" customWidth="1"/>
    <col min="14" max="16384" width="17.58203125" style="4"/>
  </cols>
  <sheetData>
    <row r="1" spans="1:17" ht="25" customHeight="1" x14ac:dyDescent="0.55000000000000004">
      <c r="A1" s="1">
        <v>5</v>
      </c>
      <c r="B1" s="2" t="s">
        <v>22</v>
      </c>
      <c r="C1" s="3"/>
    </row>
    <row r="2" spans="1:17" ht="25" customHeight="1" thickBot="1" x14ac:dyDescent="0.6">
      <c r="A2" s="5"/>
      <c r="B2" s="2"/>
      <c r="C2" s="3"/>
    </row>
    <row r="3" spans="1:17" ht="25" customHeight="1" x14ac:dyDescent="0.55000000000000004">
      <c r="A3" s="109" t="s">
        <v>11</v>
      </c>
      <c r="B3" s="111" t="s">
        <v>12</v>
      </c>
      <c r="C3" s="99" t="s">
        <v>0</v>
      </c>
      <c r="D3" s="99" t="s">
        <v>1</v>
      </c>
      <c r="E3" s="99" t="s">
        <v>2</v>
      </c>
      <c r="F3" s="101" t="s">
        <v>3</v>
      </c>
      <c r="G3" s="97" t="s">
        <v>4</v>
      </c>
      <c r="H3" s="99" t="s">
        <v>10</v>
      </c>
      <c r="I3" s="101" t="s">
        <v>5</v>
      </c>
      <c r="J3" s="103" t="s">
        <v>6</v>
      </c>
      <c r="K3" s="105" t="s">
        <v>8</v>
      </c>
      <c r="L3" s="105"/>
      <c r="M3" s="106"/>
      <c r="N3" s="6"/>
    </row>
    <row r="4" spans="1:17" ht="25" customHeight="1" x14ac:dyDescent="0.55000000000000004">
      <c r="A4" s="110"/>
      <c r="B4" s="112"/>
      <c r="C4" s="100"/>
      <c r="D4" s="100"/>
      <c r="E4" s="100"/>
      <c r="F4" s="102"/>
      <c r="G4" s="98"/>
      <c r="H4" s="100"/>
      <c r="I4" s="102"/>
      <c r="J4" s="104"/>
      <c r="K4" s="50" t="s">
        <v>7</v>
      </c>
      <c r="L4" s="50" t="s">
        <v>23</v>
      </c>
      <c r="M4" s="8" t="s">
        <v>13</v>
      </c>
      <c r="N4" s="6"/>
    </row>
    <row r="5" spans="1:17" ht="25" customHeight="1" x14ac:dyDescent="0.55000000000000004">
      <c r="A5" s="9">
        <v>2023</v>
      </c>
      <c r="B5" s="10">
        <v>4</v>
      </c>
      <c r="C5" s="11">
        <v>969</v>
      </c>
      <c r="D5" s="11">
        <f>C5</f>
        <v>969</v>
      </c>
      <c r="E5" s="12">
        <f t="shared" ref="E5:E17" si="0">ROUND(C5/M5,1)</f>
        <v>32.299999999999997</v>
      </c>
      <c r="F5" s="13">
        <f>ROUND(C5/J5,1)</f>
        <v>3.2</v>
      </c>
      <c r="G5" s="14">
        <v>214150</v>
      </c>
      <c r="H5" s="15">
        <v>1347899</v>
      </c>
      <c r="I5" s="16">
        <f t="shared" ref="I5:I16" si="1">H5-G5</f>
        <v>1133749</v>
      </c>
      <c r="J5" s="17">
        <f>K5*C$21+L5*D$21</f>
        <v>300</v>
      </c>
      <c r="K5" s="18">
        <v>20</v>
      </c>
      <c r="L5" s="19">
        <v>10</v>
      </c>
      <c r="M5" s="20">
        <f t="shared" ref="M5:M16" si="2">SUM(K5:L5)</f>
        <v>30</v>
      </c>
      <c r="N5" s="6"/>
    </row>
    <row r="6" spans="1:17" ht="25" customHeight="1" x14ac:dyDescent="0.55000000000000004">
      <c r="A6" s="9">
        <v>2023</v>
      </c>
      <c r="B6" s="10">
        <v>5</v>
      </c>
      <c r="C6" s="11">
        <v>1022</v>
      </c>
      <c r="D6" s="11">
        <f t="shared" ref="D6:D16" si="3">D5+C6</f>
        <v>1991</v>
      </c>
      <c r="E6" s="12">
        <f t="shared" si="0"/>
        <v>33</v>
      </c>
      <c r="F6" s="13">
        <f t="shared" ref="F6:F16" si="4">ROUND(C6/J6,1)</f>
        <v>3.4</v>
      </c>
      <c r="G6" s="14">
        <v>218250</v>
      </c>
      <c r="H6" s="15">
        <v>1359254</v>
      </c>
      <c r="I6" s="16">
        <f t="shared" si="1"/>
        <v>1141004</v>
      </c>
      <c r="J6" s="17">
        <f t="shared" ref="J6:J16" si="5">K6*C$21+L6*D$21</f>
        <v>304</v>
      </c>
      <c r="K6" s="18">
        <v>20</v>
      </c>
      <c r="L6" s="19">
        <v>11</v>
      </c>
      <c r="M6" s="20">
        <f t="shared" si="2"/>
        <v>31</v>
      </c>
      <c r="N6" s="6"/>
    </row>
    <row r="7" spans="1:17" ht="25" customHeight="1" x14ac:dyDescent="0.55000000000000004">
      <c r="A7" s="9">
        <v>2023</v>
      </c>
      <c r="B7" s="10">
        <v>6</v>
      </c>
      <c r="C7" s="11">
        <v>1134</v>
      </c>
      <c r="D7" s="11">
        <f t="shared" si="3"/>
        <v>3125</v>
      </c>
      <c r="E7" s="12">
        <f t="shared" si="0"/>
        <v>37.799999999999997</v>
      </c>
      <c r="F7" s="13">
        <f t="shared" si="4"/>
        <v>3.6</v>
      </c>
      <c r="G7" s="14">
        <v>250400</v>
      </c>
      <c r="H7" s="15">
        <v>1361208</v>
      </c>
      <c r="I7" s="16">
        <f t="shared" si="1"/>
        <v>1110808</v>
      </c>
      <c r="J7" s="17">
        <f t="shared" si="5"/>
        <v>318</v>
      </c>
      <c r="K7" s="18">
        <v>22</v>
      </c>
      <c r="L7" s="19">
        <v>8</v>
      </c>
      <c r="M7" s="20">
        <f t="shared" si="2"/>
        <v>30</v>
      </c>
      <c r="N7" s="6"/>
    </row>
    <row r="8" spans="1:17" ht="25" customHeight="1" x14ac:dyDescent="0.55000000000000004">
      <c r="A8" s="9">
        <v>2023</v>
      </c>
      <c r="B8" s="10">
        <v>7</v>
      </c>
      <c r="C8" s="11">
        <v>1139</v>
      </c>
      <c r="D8" s="11">
        <f t="shared" si="3"/>
        <v>4264</v>
      </c>
      <c r="E8" s="12">
        <f t="shared" si="0"/>
        <v>36.700000000000003</v>
      </c>
      <c r="F8" s="13">
        <f t="shared" si="4"/>
        <v>3.7</v>
      </c>
      <c r="G8" s="14">
        <v>249800</v>
      </c>
      <c r="H8" s="15">
        <v>1365931</v>
      </c>
      <c r="I8" s="16">
        <f t="shared" si="1"/>
        <v>1116131</v>
      </c>
      <c r="J8" s="17">
        <f t="shared" si="5"/>
        <v>304</v>
      </c>
      <c r="K8" s="21">
        <v>20</v>
      </c>
      <c r="L8" s="22">
        <v>11</v>
      </c>
      <c r="M8" s="23">
        <f t="shared" si="2"/>
        <v>31</v>
      </c>
      <c r="N8" s="6"/>
    </row>
    <row r="9" spans="1:17" ht="25" customHeight="1" x14ac:dyDescent="0.55000000000000004">
      <c r="A9" s="9">
        <v>2023</v>
      </c>
      <c r="B9" s="10">
        <v>8</v>
      </c>
      <c r="C9" s="11">
        <v>1044</v>
      </c>
      <c r="D9" s="11">
        <f t="shared" si="3"/>
        <v>5308</v>
      </c>
      <c r="E9" s="12">
        <f t="shared" si="0"/>
        <v>33.700000000000003</v>
      </c>
      <c r="F9" s="13">
        <f t="shared" si="4"/>
        <v>3.2</v>
      </c>
      <c r="G9" s="14">
        <v>221800</v>
      </c>
      <c r="H9" s="15">
        <v>1365906</v>
      </c>
      <c r="I9" s="16">
        <f t="shared" si="1"/>
        <v>1144106</v>
      </c>
      <c r="J9" s="17">
        <f t="shared" si="5"/>
        <v>322</v>
      </c>
      <c r="K9" s="21">
        <v>22</v>
      </c>
      <c r="L9" s="22">
        <v>9</v>
      </c>
      <c r="M9" s="23">
        <f t="shared" si="2"/>
        <v>31</v>
      </c>
      <c r="N9" s="6"/>
    </row>
    <row r="10" spans="1:17" ht="25" customHeight="1" x14ac:dyDescent="0.55000000000000004">
      <c r="A10" s="9">
        <v>2023</v>
      </c>
      <c r="B10" s="10">
        <v>9</v>
      </c>
      <c r="C10" s="11">
        <v>1116</v>
      </c>
      <c r="D10" s="11">
        <f t="shared" si="3"/>
        <v>6424</v>
      </c>
      <c r="E10" s="12">
        <f t="shared" si="0"/>
        <v>37.200000000000003</v>
      </c>
      <c r="F10" s="13">
        <f t="shared" si="4"/>
        <v>3.7</v>
      </c>
      <c r="G10" s="14">
        <v>232100</v>
      </c>
      <c r="H10" s="15">
        <v>1356122</v>
      </c>
      <c r="I10" s="16">
        <f t="shared" si="1"/>
        <v>1124022</v>
      </c>
      <c r="J10" s="17">
        <f t="shared" si="5"/>
        <v>300</v>
      </c>
      <c r="K10" s="21">
        <v>20</v>
      </c>
      <c r="L10" s="22">
        <v>10</v>
      </c>
      <c r="M10" s="23">
        <f t="shared" si="2"/>
        <v>30</v>
      </c>
      <c r="N10" s="6"/>
      <c r="O10" s="6"/>
      <c r="P10" s="6"/>
      <c r="Q10" s="6"/>
    </row>
    <row r="11" spans="1:17" ht="25" customHeight="1" x14ac:dyDescent="0.55000000000000004">
      <c r="A11" s="9">
        <v>2023</v>
      </c>
      <c r="B11" s="10">
        <v>10</v>
      </c>
      <c r="C11" s="11">
        <v>1151</v>
      </c>
      <c r="D11" s="11">
        <f t="shared" si="3"/>
        <v>7575</v>
      </c>
      <c r="E11" s="12">
        <f t="shared" si="0"/>
        <v>37.1</v>
      </c>
      <c r="F11" s="13">
        <f t="shared" si="4"/>
        <v>3.7</v>
      </c>
      <c r="G11" s="14">
        <v>246400</v>
      </c>
      <c r="H11" s="15">
        <v>1327813</v>
      </c>
      <c r="I11" s="16">
        <f t="shared" si="1"/>
        <v>1081413</v>
      </c>
      <c r="J11" s="17">
        <f t="shared" si="5"/>
        <v>313</v>
      </c>
      <c r="K11" s="21">
        <v>21</v>
      </c>
      <c r="L11" s="22">
        <v>10</v>
      </c>
      <c r="M11" s="23">
        <f t="shared" si="2"/>
        <v>31</v>
      </c>
      <c r="N11" s="6"/>
      <c r="O11" s="6"/>
      <c r="P11" s="6"/>
      <c r="Q11" s="24"/>
    </row>
    <row r="12" spans="1:17" ht="25" customHeight="1" x14ac:dyDescent="0.55000000000000004">
      <c r="A12" s="9">
        <v>2023</v>
      </c>
      <c r="B12" s="10">
        <v>11</v>
      </c>
      <c r="C12" s="11">
        <v>1114</v>
      </c>
      <c r="D12" s="11">
        <f t="shared" si="3"/>
        <v>8689</v>
      </c>
      <c r="E12" s="12">
        <f t="shared" si="0"/>
        <v>37.1</v>
      </c>
      <c r="F12" s="13">
        <f t="shared" si="4"/>
        <v>3.7</v>
      </c>
      <c r="G12" s="14">
        <v>230800</v>
      </c>
      <c r="H12" s="15">
        <v>1328282</v>
      </c>
      <c r="I12" s="16">
        <f t="shared" si="1"/>
        <v>1097482</v>
      </c>
      <c r="J12" s="17">
        <f t="shared" si="5"/>
        <v>300</v>
      </c>
      <c r="K12" s="21">
        <v>20</v>
      </c>
      <c r="L12" s="22">
        <v>10</v>
      </c>
      <c r="M12" s="23">
        <f t="shared" si="2"/>
        <v>30</v>
      </c>
      <c r="N12" s="6"/>
      <c r="O12" s="6"/>
      <c r="P12" s="6"/>
      <c r="Q12" s="6"/>
    </row>
    <row r="13" spans="1:17" ht="25" customHeight="1" x14ac:dyDescent="0.55000000000000004">
      <c r="A13" s="9">
        <v>2023</v>
      </c>
      <c r="B13" s="10">
        <v>12</v>
      </c>
      <c r="C13" s="11">
        <v>1139</v>
      </c>
      <c r="D13" s="11">
        <f t="shared" si="3"/>
        <v>9828</v>
      </c>
      <c r="E13" s="12">
        <f t="shared" si="0"/>
        <v>40.700000000000003</v>
      </c>
      <c r="F13" s="13">
        <f t="shared" si="4"/>
        <v>3.9</v>
      </c>
      <c r="G13" s="14">
        <v>244900</v>
      </c>
      <c r="H13" s="15">
        <v>1328295</v>
      </c>
      <c r="I13" s="16">
        <f t="shared" si="1"/>
        <v>1083395</v>
      </c>
      <c r="J13" s="17">
        <f t="shared" si="5"/>
        <v>292</v>
      </c>
      <c r="K13" s="21">
        <v>20</v>
      </c>
      <c r="L13" s="22">
        <v>8</v>
      </c>
      <c r="M13" s="23">
        <f t="shared" si="2"/>
        <v>28</v>
      </c>
      <c r="N13" s="6"/>
      <c r="O13" s="6"/>
      <c r="P13" s="6"/>
      <c r="Q13" s="6"/>
    </row>
    <row r="14" spans="1:17" ht="25" customHeight="1" x14ac:dyDescent="0.55000000000000004">
      <c r="A14" s="9">
        <v>2024</v>
      </c>
      <c r="B14" s="10">
        <v>1</v>
      </c>
      <c r="C14" s="11">
        <v>919</v>
      </c>
      <c r="D14" s="11">
        <f t="shared" si="3"/>
        <v>10747</v>
      </c>
      <c r="E14" s="12">
        <f t="shared" si="0"/>
        <v>32.799999999999997</v>
      </c>
      <c r="F14" s="13">
        <f t="shared" si="4"/>
        <v>3.2</v>
      </c>
      <c r="G14" s="14">
        <v>195250</v>
      </c>
      <c r="H14" s="15">
        <v>1324167</v>
      </c>
      <c r="I14" s="16">
        <f t="shared" si="1"/>
        <v>1128917</v>
      </c>
      <c r="J14" s="17">
        <f t="shared" si="5"/>
        <v>283</v>
      </c>
      <c r="K14" s="21">
        <v>19</v>
      </c>
      <c r="L14" s="22">
        <v>9</v>
      </c>
      <c r="M14" s="23">
        <f t="shared" si="2"/>
        <v>28</v>
      </c>
      <c r="N14" s="6"/>
      <c r="O14" s="6"/>
      <c r="P14" s="6"/>
      <c r="Q14" s="6"/>
    </row>
    <row r="15" spans="1:17" ht="25" customHeight="1" x14ac:dyDescent="0.55000000000000004">
      <c r="A15" s="9">
        <v>2024</v>
      </c>
      <c r="B15" s="10">
        <v>2</v>
      </c>
      <c r="C15" s="11">
        <v>1002</v>
      </c>
      <c r="D15" s="11">
        <f t="shared" si="3"/>
        <v>11749</v>
      </c>
      <c r="E15" s="12">
        <f t="shared" si="0"/>
        <v>34.6</v>
      </c>
      <c r="F15" s="13">
        <f t="shared" si="4"/>
        <v>3.5</v>
      </c>
      <c r="G15" s="14">
        <v>216650</v>
      </c>
      <c r="H15" s="15">
        <v>1335830</v>
      </c>
      <c r="I15" s="16">
        <f t="shared" si="1"/>
        <v>1119180</v>
      </c>
      <c r="J15" s="17">
        <f t="shared" si="5"/>
        <v>287</v>
      </c>
      <c r="K15" s="21">
        <v>19</v>
      </c>
      <c r="L15" s="22">
        <v>10</v>
      </c>
      <c r="M15" s="23">
        <f t="shared" si="2"/>
        <v>29</v>
      </c>
      <c r="N15" s="6"/>
      <c r="O15" s="6"/>
      <c r="P15" s="6"/>
      <c r="Q15" s="6"/>
    </row>
    <row r="16" spans="1:17" ht="25" customHeight="1" thickBot="1" x14ac:dyDescent="0.6">
      <c r="A16" s="25">
        <v>2024</v>
      </c>
      <c r="B16" s="26">
        <v>3</v>
      </c>
      <c r="C16" s="27">
        <v>1072</v>
      </c>
      <c r="D16" s="11">
        <f t="shared" si="3"/>
        <v>12821</v>
      </c>
      <c r="E16" s="28">
        <f t="shared" si="0"/>
        <v>34.6</v>
      </c>
      <c r="F16" s="29">
        <f t="shared" si="4"/>
        <v>3.5</v>
      </c>
      <c r="G16" s="30">
        <v>230150</v>
      </c>
      <c r="H16" s="31">
        <v>1324230</v>
      </c>
      <c r="I16" s="32">
        <f t="shared" si="1"/>
        <v>1094080</v>
      </c>
      <c r="J16" s="33">
        <f t="shared" si="5"/>
        <v>304</v>
      </c>
      <c r="K16" s="34">
        <v>20</v>
      </c>
      <c r="L16" s="35">
        <v>11</v>
      </c>
      <c r="M16" s="36">
        <f t="shared" si="2"/>
        <v>31</v>
      </c>
      <c r="N16" s="6"/>
      <c r="O16" s="6"/>
      <c r="P16" s="6"/>
      <c r="Q16" s="6"/>
    </row>
    <row r="17" spans="1:14" ht="25" customHeight="1" thickTop="1" thickBot="1" x14ac:dyDescent="0.6">
      <c r="A17" s="107" t="s">
        <v>14</v>
      </c>
      <c r="B17" s="108"/>
      <c r="C17" s="37">
        <f>SUM(C5:C16)</f>
        <v>12821</v>
      </c>
      <c r="D17" s="38"/>
      <c r="E17" s="39">
        <f t="shared" si="0"/>
        <v>35.6</v>
      </c>
      <c r="F17" s="40">
        <f>ROUND(C17/J17,1)</f>
        <v>3.5</v>
      </c>
      <c r="G17" s="41">
        <f>SUM(G5:G16)</f>
        <v>2750650</v>
      </c>
      <c r="H17" s="42">
        <f>SUM(H5:H16)</f>
        <v>16124937</v>
      </c>
      <c r="I17" s="43">
        <f>SUM(I5:I16)</f>
        <v>13374287</v>
      </c>
      <c r="J17" s="44">
        <f t="shared" ref="J17:M17" si="6">SUM(J5:J16)</f>
        <v>3627</v>
      </c>
      <c r="K17" s="45">
        <f t="shared" si="6"/>
        <v>243</v>
      </c>
      <c r="L17" s="46">
        <f t="shared" si="6"/>
        <v>117</v>
      </c>
      <c r="M17" s="47">
        <f t="shared" si="6"/>
        <v>360</v>
      </c>
      <c r="N17" s="6"/>
    </row>
    <row r="18" spans="1:14" ht="25" customHeight="1" thickBot="1" x14ac:dyDescent="0.6">
      <c r="A18" s="48"/>
      <c r="B18" s="48"/>
      <c r="C18" s="48"/>
      <c r="D18" s="48"/>
      <c r="E18" s="48"/>
      <c r="F18" s="48"/>
      <c r="G18" s="48"/>
      <c r="H18" s="48"/>
      <c r="I18" s="48"/>
      <c r="J18" s="48"/>
    </row>
    <row r="19" spans="1:14" ht="25" customHeight="1" x14ac:dyDescent="0.55000000000000004">
      <c r="A19" s="77" t="s">
        <v>15</v>
      </c>
      <c r="B19" s="78"/>
      <c r="C19" s="81" t="s">
        <v>9</v>
      </c>
      <c r="D19" s="82"/>
      <c r="G19" s="49"/>
    </row>
    <row r="20" spans="1:14" ht="25" customHeight="1" x14ac:dyDescent="0.55000000000000004">
      <c r="A20" s="79"/>
      <c r="B20" s="80"/>
      <c r="C20" s="7" t="s">
        <v>7</v>
      </c>
      <c r="D20" s="51" t="s">
        <v>23</v>
      </c>
    </row>
    <row r="21" spans="1:14" ht="25" customHeight="1" thickBot="1" x14ac:dyDescent="0.6">
      <c r="A21" s="83" t="s">
        <v>24</v>
      </c>
      <c r="B21" s="84"/>
      <c r="C21" s="56">
        <v>13</v>
      </c>
      <c r="D21" s="57">
        <v>4</v>
      </c>
    </row>
    <row r="22" spans="1:14" ht="25" customHeight="1" x14ac:dyDescent="0.55000000000000004">
      <c r="A22" s="24" t="s">
        <v>25</v>
      </c>
      <c r="B22" s="24"/>
      <c r="C22" s="54"/>
      <c r="D22" s="54"/>
    </row>
    <row r="23" spans="1:14" ht="25" customHeight="1" thickBot="1" x14ac:dyDescent="0.6">
      <c r="A23" s="55"/>
      <c r="B23" s="55"/>
      <c r="C23" s="54"/>
      <c r="D23" s="54"/>
    </row>
    <row r="24" spans="1:14" ht="25" customHeight="1" x14ac:dyDescent="0.55000000000000004">
      <c r="A24" s="85" t="s">
        <v>16</v>
      </c>
      <c r="B24" s="86"/>
      <c r="C24" s="86"/>
      <c r="D24" s="87"/>
    </row>
    <row r="25" spans="1:14" ht="25" customHeight="1" x14ac:dyDescent="0.55000000000000004">
      <c r="A25" s="88" t="s">
        <v>32</v>
      </c>
      <c r="B25" s="89"/>
      <c r="C25" s="89"/>
      <c r="D25" s="90"/>
    </row>
    <row r="26" spans="1:14" ht="25" customHeight="1" x14ac:dyDescent="0.55000000000000004">
      <c r="A26" s="91"/>
      <c r="B26" s="92"/>
      <c r="C26" s="92"/>
      <c r="D26" s="93"/>
    </row>
    <row r="27" spans="1:14" ht="25" customHeight="1" x14ac:dyDescent="0.55000000000000004">
      <c r="A27" s="91"/>
      <c r="B27" s="92"/>
      <c r="C27" s="92"/>
      <c r="D27" s="93"/>
    </row>
    <row r="28" spans="1:14" ht="25" customHeight="1" x14ac:dyDescent="0.55000000000000004">
      <c r="A28" s="91"/>
      <c r="B28" s="92"/>
      <c r="C28" s="92"/>
      <c r="D28" s="93"/>
    </row>
    <row r="29" spans="1:14" ht="25" customHeight="1" x14ac:dyDescent="0.55000000000000004">
      <c r="A29" s="91"/>
      <c r="B29" s="92"/>
      <c r="C29" s="92"/>
      <c r="D29" s="93"/>
    </row>
    <row r="30" spans="1:14" ht="25" customHeight="1" x14ac:dyDescent="0.55000000000000004">
      <c r="A30" s="91"/>
      <c r="B30" s="92"/>
      <c r="C30" s="92"/>
      <c r="D30" s="93"/>
    </row>
    <row r="31" spans="1:14" ht="25" customHeight="1" thickBot="1" x14ac:dyDescent="0.6">
      <c r="A31" s="94"/>
      <c r="B31" s="95"/>
      <c r="C31" s="95"/>
      <c r="D31" s="96"/>
    </row>
  </sheetData>
  <mergeCells count="17">
    <mergeCell ref="A19:B20"/>
    <mergeCell ref="C19:D19"/>
    <mergeCell ref="A21:B21"/>
    <mergeCell ref="A24:D24"/>
    <mergeCell ref="A25:D31"/>
    <mergeCell ref="G3:G4"/>
    <mergeCell ref="H3:H4"/>
    <mergeCell ref="I3:I4"/>
    <mergeCell ref="J3:J4"/>
    <mergeCell ref="K3:M3"/>
    <mergeCell ref="A17:B17"/>
    <mergeCell ref="A3:A4"/>
    <mergeCell ref="B3:B4"/>
    <mergeCell ref="C3:C4"/>
    <mergeCell ref="D3:D4"/>
    <mergeCell ref="E3:E4"/>
    <mergeCell ref="F3:F4"/>
  </mergeCells>
  <phoneticPr fontId="5"/>
  <printOptions horizontalCentered="1"/>
  <pageMargins left="0.51181102362204722" right="0.51181102362204722" top="0.55118110236220474" bottom="0.55118110236220474" header="0.31496062992125984" footer="0.31496062992125984"/>
  <pageSetup paperSize="9" scale="6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07FDC-5800-4514-9BFC-CB708B6A8EEA}">
  <sheetPr>
    <pageSetUpPr fitToPage="1"/>
  </sheetPr>
  <dimension ref="A1:Q31"/>
  <sheetViews>
    <sheetView zoomScale="40" zoomScaleNormal="40" zoomScaleSheetLayoutView="40" workbookViewId="0">
      <selection activeCell="N17" sqref="N17"/>
    </sheetView>
  </sheetViews>
  <sheetFormatPr defaultColWidth="17.58203125" defaultRowHeight="25" customHeight="1" x14ac:dyDescent="0.55000000000000004"/>
  <cols>
    <col min="1" max="1" width="15.4140625" style="4" customWidth="1"/>
    <col min="2" max="2" width="12.58203125" style="4" bestFit="1" customWidth="1"/>
    <col min="3" max="6" width="14.83203125" style="4" customWidth="1"/>
    <col min="7" max="8" width="17.58203125" style="4"/>
    <col min="9" max="9" width="19.9140625" style="4" customWidth="1"/>
    <col min="10" max="13" width="12.75" style="4" customWidth="1"/>
    <col min="14" max="16384" width="17.58203125" style="4"/>
  </cols>
  <sheetData>
    <row r="1" spans="1:17" ht="25" customHeight="1" x14ac:dyDescent="0.55000000000000004">
      <c r="A1" s="1">
        <v>4</v>
      </c>
      <c r="B1" s="2" t="s">
        <v>22</v>
      </c>
      <c r="C1" s="3"/>
    </row>
    <row r="2" spans="1:17" ht="25" customHeight="1" thickBot="1" x14ac:dyDescent="0.6">
      <c r="A2" s="5"/>
      <c r="B2" s="2"/>
      <c r="C2" s="3"/>
    </row>
    <row r="3" spans="1:17" ht="25" customHeight="1" x14ac:dyDescent="0.55000000000000004">
      <c r="A3" s="109" t="s">
        <v>11</v>
      </c>
      <c r="B3" s="111" t="s">
        <v>12</v>
      </c>
      <c r="C3" s="99" t="s">
        <v>0</v>
      </c>
      <c r="D3" s="99" t="s">
        <v>1</v>
      </c>
      <c r="E3" s="99" t="s">
        <v>2</v>
      </c>
      <c r="F3" s="101" t="s">
        <v>3</v>
      </c>
      <c r="G3" s="97" t="s">
        <v>4</v>
      </c>
      <c r="H3" s="99" t="s">
        <v>10</v>
      </c>
      <c r="I3" s="101" t="s">
        <v>5</v>
      </c>
      <c r="J3" s="103" t="s">
        <v>6</v>
      </c>
      <c r="K3" s="105" t="s">
        <v>8</v>
      </c>
      <c r="L3" s="105"/>
      <c r="M3" s="106"/>
      <c r="N3" s="6"/>
    </row>
    <row r="4" spans="1:17" ht="25" customHeight="1" x14ac:dyDescent="0.55000000000000004">
      <c r="A4" s="110"/>
      <c r="B4" s="112"/>
      <c r="C4" s="100"/>
      <c r="D4" s="100"/>
      <c r="E4" s="100"/>
      <c r="F4" s="102"/>
      <c r="G4" s="98"/>
      <c r="H4" s="100"/>
      <c r="I4" s="102"/>
      <c r="J4" s="104"/>
      <c r="K4" s="50" t="s">
        <v>7</v>
      </c>
      <c r="L4" s="50" t="s">
        <v>23</v>
      </c>
      <c r="M4" s="8" t="s">
        <v>13</v>
      </c>
      <c r="N4" s="6"/>
    </row>
    <row r="5" spans="1:17" ht="25" customHeight="1" x14ac:dyDescent="0.55000000000000004">
      <c r="A5" s="9">
        <v>2022</v>
      </c>
      <c r="B5" s="10">
        <v>4</v>
      </c>
      <c r="C5" s="11">
        <v>939</v>
      </c>
      <c r="D5" s="11">
        <f>C5</f>
        <v>939</v>
      </c>
      <c r="E5" s="12">
        <f t="shared" ref="E5:E17" si="0">ROUND(C5/M5,1)</f>
        <v>31.3</v>
      </c>
      <c r="F5" s="13">
        <f>ROUND(C5/J5,1)</f>
        <v>3.1</v>
      </c>
      <c r="G5" s="14">
        <v>200950</v>
      </c>
      <c r="H5" s="15">
        <v>1376650</v>
      </c>
      <c r="I5" s="16">
        <f t="shared" ref="I5:I16" si="1">H5-G5</f>
        <v>1175700</v>
      </c>
      <c r="J5" s="17">
        <f>K5*C$21+L5*D$21</f>
        <v>300</v>
      </c>
      <c r="K5" s="18">
        <v>20</v>
      </c>
      <c r="L5" s="19">
        <v>10</v>
      </c>
      <c r="M5" s="20">
        <f t="shared" ref="M5:M16" si="2">SUM(K5:L5)</f>
        <v>30</v>
      </c>
      <c r="N5" s="6"/>
    </row>
    <row r="6" spans="1:17" ht="25" customHeight="1" x14ac:dyDescent="0.55000000000000004">
      <c r="A6" s="9">
        <v>2022</v>
      </c>
      <c r="B6" s="10">
        <v>5</v>
      </c>
      <c r="C6" s="11">
        <v>908</v>
      </c>
      <c r="D6" s="11">
        <f t="shared" ref="D6:D16" si="3">D5+C6</f>
        <v>1847</v>
      </c>
      <c r="E6" s="12">
        <f t="shared" si="0"/>
        <v>29.3</v>
      </c>
      <c r="F6" s="13">
        <f t="shared" ref="F6:F16" si="4">ROUND(C6/J6,1)</f>
        <v>3.1</v>
      </c>
      <c r="G6" s="14">
        <v>194400</v>
      </c>
      <c r="H6" s="15">
        <v>1376650</v>
      </c>
      <c r="I6" s="16">
        <f t="shared" si="1"/>
        <v>1182250</v>
      </c>
      <c r="J6" s="17">
        <f t="shared" ref="J6:J16" si="5">K6*C$21+L6*D$21</f>
        <v>295</v>
      </c>
      <c r="K6" s="18">
        <v>19</v>
      </c>
      <c r="L6" s="19">
        <v>12</v>
      </c>
      <c r="M6" s="20">
        <f t="shared" si="2"/>
        <v>31</v>
      </c>
      <c r="N6" s="6"/>
    </row>
    <row r="7" spans="1:17" ht="25" customHeight="1" x14ac:dyDescent="0.55000000000000004">
      <c r="A7" s="9">
        <v>2022</v>
      </c>
      <c r="B7" s="10">
        <v>6</v>
      </c>
      <c r="C7" s="11">
        <v>1035</v>
      </c>
      <c r="D7" s="11">
        <f t="shared" si="3"/>
        <v>2882</v>
      </c>
      <c r="E7" s="12">
        <f t="shared" si="0"/>
        <v>34.5</v>
      </c>
      <c r="F7" s="13">
        <f t="shared" si="4"/>
        <v>3.3</v>
      </c>
      <c r="G7" s="14">
        <v>221450</v>
      </c>
      <c r="H7" s="15">
        <v>1376650</v>
      </c>
      <c r="I7" s="16">
        <f t="shared" si="1"/>
        <v>1155200</v>
      </c>
      <c r="J7" s="17">
        <f t="shared" si="5"/>
        <v>318</v>
      </c>
      <c r="K7" s="18">
        <v>22</v>
      </c>
      <c r="L7" s="19">
        <v>8</v>
      </c>
      <c r="M7" s="20">
        <f t="shared" si="2"/>
        <v>30</v>
      </c>
      <c r="N7" s="6"/>
    </row>
    <row r="8" spans="1:17" ht="25" customHeight="1" x14ac:dyDescent="0.55000000000000004">
      <c r="A8" s="9">
        <v>2022</v>
      </c>
      <c r="B8" s="10">
        <v>7</v>
      </c>
      <c r="C8" s="11">
        <v>964</v>
      </c>
      <c r="D8" s="11">
        <f t="shared" si="3"/>
        <v>3846</v>
      </c>
      <c r="E8" s="12">
        <f t="shared" si="0"/>
        <v>31.1</v>
      </c>
      <c r="F8" s="13">
        <f t="shared" si="4"/>
        <v>3.2</v>
      </c>
      <c r="G8" s="14">
        <v>208600</v>
      </c>
      <c r="H8" s="15">
        <v>1376650</v>
      </c>
      <c r="I8" s="16">
        <f t="shared" si="1"/>
        <v>1168050</v>
      </c>
      <c r="J8" s="17">
        <f t="shared" si="5"/>
        <v>304</v>
      </c>
      <c r="K8" s="21">
        <v>20</v>
      </c>
      <c r="L8" s="22">
        <v>11</v>
      </c>
      <c r="M8" s="23">
        <f t="shared" si="2"/>
        <v>31</v>
      </c>
      <c r="N8" s="6"/>
    </row>
    <row r="9" spans="1:17" ht="25" customHeight="1" x14ac:dyDescent="0.55000000000000004">
      <c r="A9" s="9">
        <v>2022</v>
      </c>
      <c r="B9" s="10">
        <v>8</v>
      </c>
      <c r="C9" s="11">
        <v>910</v>
      </c>
      <c r="D9" s="11">
        <f t="shared" si="3"/>
        <v>4756</v>
      </c>
      <c r="E9" s="12">
        <f t="shared" si="0"/>
        <v>29.4</v>
      </c>
      <c r="F9" s="13">
        <f t="shared" si="4"/>
        <v>2.8</v>
      </c>
      <c r="G9" s="14">
        <v>199500</v>
      </c>
      <c r="H9" s="15">
        <v>1376650</v>
      </c>
      <c r="I9" s="16">
        <f t="shared" si="1"/>
        <v>1177150</v>
      </c>
      <c r="J9" s="17">
        <f t="shared" si="5"/>
        <v>322</v>
      </c>
      <c r="K9" s="21">
        <v>22</v>
      </c>
      <c r="L9" s="22">
        <v>9</v>
      </c>
      <c r="M9" s="23">
        <f t="shared" si="2"/>
        <v>31</v>
      </c>
      <c r="N9" s="6"/>
    </row>
    <row r="10" spans="1:17" ht="25" customHeight="1" x14ac:dyDescent="0.55000000000000004">
      <c r="A10" s="9">
        <v>2022</v>
      </c>
      <c r="B10" s="10">
        <v>9</v>
      </c>
      <c r="C10" s="11">
        <v>1022</v>
      </c>
      <c r="D10" s="11">
        <f t="shared" si="3"/>
        <v>5778</v>
      </c>
      <c r="E10" s="12">
        <f t="shared" si="0"/>
        <v>34.1</v>
      </c>
      <c r="F10" s="13">
        <f t="shared" si="4"/>
        <v>3.4</v>
      </c>
      <c r="G10" s="14">
        <v>218050</v>
      </c>
      <c r="H10" s="15">
        <v>1376650</v>
      </c>
      <c r="I10" s="16">
        <f t="shared" si="1"/>
        <v>1158600</v>
      </c>
      <c r="J10" s="17">
        <f t="shared" si="5"/>
        <v>300</v>
      </c>
      <c r="K10" s="21">
        <v>20</v>
      </c>
      <c r="L10" s="22">
        <v>10</v>
      </c>
      <c r="M10" s="23">
        <f t="shared" si="2"/>
        <v>30</v>
      </c>
      <c r="N10" s="6"/>
      <c r="O10" s="6"/>
      <c r="P10" s="6"/>
      <c r="Q10" s="6"/>
    </row>
    <row r="11" spans="1:17" ht="25" customHeight="1" x14ac:dyDescent="0.55000000000000004">
      <c r="A11" s="9">
        <v>2022</v>
      </c>
      <c r="B11" s="10">
        <v>10</v>
      </c>
      <c r="C11" s="11">
        <v>1023</v>
      </c>
      <c r="D11" s="11">
        <f t="shared" si="3"/>
        <v>6801</v>
      </c>
      <c r="E11" s="12">
        <f t="shared" si="0"/>
        <v>33</v>
      </c>
      <c r="F11" s="13">
        <f t="shared" si="4"/>
        <v>3.4</v>
      </c>
      <c r="G11" s="14">
        <v>223600</v>
      </c>
      <c r="H11" s="15">
        <v>1376650</v>
      </c>
      <c r="I11" s="16">
        <f t="shared" si="1"/>
        <v>1153050</v>
      </c>
      <c r="J11" s="17">
        <f t="shared" si="5"/>
        <v>304</v>
      </c>
      <c r="K11" s="21">
        <v>20</v>
      </c>
      <c r="L11" s="22">
        <v>11</v>
      </c>
      <c r="M11" s="23">
        <f t="shared" si="2"/>
        <v>31</v>
      </c>
      <c r="N11" s="6"/>
      <c r="O11" s="6"/>
      <c r="P11" s="6"/>
      <c r="Q11" s="24"/>
    </row>
    <row r="12" spans="1:17" ht="25" customHeight="1" x14ac:dyDescent="0.55000000000000004">
      <c r="A12" s="9">
        <v>2022</v>
      </c>
      <c r="B12" s="10">
        <v>11</v>
      </c>
      <c r="C12" s="11">
        <v>1002</v>
      </c>
      <c r="D12" s="11">
        <f t="shared" si="3"/>
        <v>7803</v>
      </c>
      <c r="E12" s="12">
        <f t="shared" si="0"/>
        <v>33.4</v>
      </c>
      <c r="F12" s="13">
        <f t="shared" si="4"/>
        <v>3.3</v>
      </c>
      <c r="G12" s="14">
        <v>213450</v>
      </c>
      <c r="H12" s="15">
        <v>1376650</v>
      </c>
      <c r="I12" s="16">
        <f t="shared" si="1"/>
        <v>1163200</v>
      </c>
      <c r="J12" s="17">
        <f t="shared" si="5"/>
        <v>300</v>
      </c>
      <c r="K12" s="21">
        <v>20</v>
      </c>
      <c r="L12" s="22">
        <v>10</v>
      </c>
      <c r="M12" s="23">
        <f t="shared" si="2"/>
        <v>30</v>
      </c>
      <c r="N12" s="6"/>
      <c r="O12" s="6"/>
      <c r="P12" s="6"/>
      <c r="Q12" s="6"/>
    </row>
    <row r="13" spans="1:17" ht="25" customHeight="1" x14ac:dyDescent="0.55000000000000004">
      <c r="A13" s="9">
        <v>2022</v>
      </c>
      <c r="B13" s="10">
        <v>12</v>
      </c>
      <c r="C13" s="11">
        <v>1024</v>
      </c>
      <c r="D13" s="11">
        <f t="shared" si="3"/>
        <v>8827</v>
      </c>
      <c r="E13" s="12">
        <f t="shared" si="0"/>
        <v>36.6</v>
      </c>
      <c r="F13" s="13">
        <f t="shared" si="4"/>
        <v>3.5</v>
      </c>
      <c r="G13" s="14">
        <v>222450</v>
      </c>
      <c r="H13" s="15">
        <v>1376650</v>
      </c>
      <c r="I13" s="16">
        <f t="shared" si="1"/>
        <v>1154200</v>
      </c>
      <c r="J13" s="17">
        <f t="shared" si="5"/>
        <v>292</v>
      </c>
      <c r="K13" s="21">
        <v>20</v>
      </c>
      <c r="L13" s="22">
        <v>8</v>
      </c>
      <c r="M13" s="23">
        <f t="shared" si="2"/>
        <v>28</v>
      </c>
      <c r="N13" s="6"/>
      <c r="O13" s="6"/>
      <c r="P13" s="6"/>
      <c r="Q13" s="6"/>
    </row>
    <row r="14" spans="1:17" ht="25" customHeight="1" x14ac:dyDescent="0.55000000000000004">
      <c r="A14" s="9">
        <v>2023</v>
      </c>
      <c r="B14" s="10">
        <v>1</v>
      </c>
      <c r="C14" s="11">
        <v>768</v>
      </c>
      <c r="D14" s="11">
        <f t="shared" si="3"/>
        <v>9595</v>
      </c>
      <c r="E14" s="12">
        <f t="shared" si="0"/>
        <v>27.4</v>
      </c>
      <c r="F14" s="13">
        <f t="shared" si="4"/>
        <v>2.7</v>
      </c>
      <c r="G14" s="14">
        <v>168200</v>
      </c>
      <c r="H14" s="15">
        <v>1376650</v>
      </c>
      <c r="I14" s="16">
        <f t="shared" si="1"/>
        <v>1208450</v>
      </c>
      <c r="J14" s="17">
        <f t="shared" si="5"/>
        <v>283</v>
      </c>
      <c r="K14" s="21">
        <v>19</v>
      </c>
      <c r="L14" s="22">
        <v>9</v>
      </c>
      <c r="M14" s="23">
        <f t="shared" si="2"/>
        <v>28</v>
      </c>
      <c r="N14" s="6"/>
      <c r="O14" s="6"/>
      <c r="P14" s="6"/>
      <c r="Q14" s="6"/>
    </row>
    <row r="15" spans="1:17" ht="25" customHeight="1" x14ac:dyDescent="0.55000000000000004">
      <c r="A15" s="9">
        <v>2023</v>
      </c>
      <c r="B15" s="10">
        <v>2</v>
      </c>
      <c r="C15" s="11">
        <v>801</v>
      </c>
      <c r="D15" s="11">
        <f t="shared" si="3"/>
        <v>10396</v>
      </c>
      <c r="E15" s="12">
        <f t="shared" si="0"/>
        <v>28.6</v>
      </c>
      <c r="F15" s="13">
        <f t="shared" si="4"/>
        <v>2.8</v>
      </c>
      <c r="G15" s="14">
        <v>179150</v>
      </c>
      <c r="H15" s="15">
        <v>1376650</v>
      </c>
      <c r="I15" s="16">
        <f t="shared" si="1"/>
        <v>1197500</v>
      </c>
      <c r="J15" s="17">
        <f t="shared" si="5"/>
        <v>283</v>
      </c>
      <c r="K15" s="21">
        <v>19</v>
      </c>
      <c r="L15" s="22">
        <v>9</v>
      </c>
      <c r="M15" s="23">
        <f t="shared" si="2"/>
        <v>28</v>
      </c>
      <c r="N15" s="6"/>
      <c r="O15" s="6"/>
      <c r="P15" s="6"/>
      <c r="Q15" s="6"/>
    </row>
    <row r="16" spans="1:17" ht="25" customHeight="1" thickBot="1" x14ac:dyDescent="0.6">
      <c r="A16" s="25">
        <v>2023</v>
      </c>
      <c r="B16" s="26">
        <v>3</v>
      </c>
      <c r="C16" s="27">
        <v>1007</v>
      </c>
      <c r="D16" s="11">
        <f t="shared" si="3"/>
        <v>11403</v>
      </c>
      <c r="E16" s="28">
        <f t="shared" si="0"/>
        <v>32.5</v>
      </c>
      <c r="F16" s="29">
        <f t="shared" si="4"/>
        <v>3.1</v>
      </c>
      <c r="G16" s="30">
        <v>225650</v>
      </c>
      <c r="H16" s="31">
        <v>1376650</v>
      </c>
      <c r="I16" s="32">
        <f t="shared" si="1"/>
        <v>1151000</v>
      </c>
      <c r="J16" s="33">
        <f t="shared" si="5"/>
        <v>322</v>
      </c>
      <c r="K16" s="34">
        <v>22</v>
      </c>
      <c r="L16" s="35">
        <v>9</v>
      </c>
      <c r="M16" s="36">
        <f t="shared" si="2"/>
        <v>31</v>
      </c>
      <c r="N16" s="6"/>
      <c r="O16" s="6"/>
      <c r="P16" s="6"/>
      <c r="Q16" s="6"/>
    </row>
    <row r="17" spans="1:14" ht="25" customHeight="1" thickTop="1" thickBot="1" x14ac:dyDescent="0.6">
      <c r="A17" s="107" t="s">
        <v>14</v>
      </c>
      <c r="B17" s="108"/>
      <c r="C17" s="37">
        <f>SUM(C5:C16)</f>
        <v>11403</v>
      </c>
      <c r="D17" s="38"/>
      <c r="E17" s="39">
        <f t="shared" si="0"/>
        <v>31.8</v>
      </c>
      <c r="F17" s="40">
        <f>ROUND(C17/J17,1)</f>
        <v>3.1</v>
      </c>
      <c r="G17" s="41">
        <f>SUM(G5:G16)</f>
        <v>2475450</v>
      </c>
      <c r="H17" s="42">
        <f>SUM(H5:H16)</f>
        <v>16519800</v>
      </c>
      <c r="I17" s="43">
        <f>SUM(I5:I16)</f>
        <v>14044350</v>
      </c>
      <c r="J17" s="44">
        <f t="shared" ref="J17:M17" si="6">SUM(J5:J16)</f>
        <v>3623</v>
      </c>
      <c r="K17" s="45">
        <f t="shared" si="6"/>
        <v>243</v>
      </c>
      <c r="L17" s="46">
        <f t="shared" si="6"/>
        <v>116</v>
      </c>
      <c r="M17" s="47">
        <f t="shared" si="6"/>
        <v>359</v>
      </c>
      <c r="N17" s="6"/>
    </row>
    <row r="18" spans="1:14" ht="25" customHeight="1" thickBot="1" x14ac:dyDescent="0.6">
      <c r="A18" s="48"/>
      <c r="B18" s="48"/>
      <c r="C18" s="48"/>
      <c r="D18" s="48"/>
      <c r="E18" s="48"/>
      <c r="F18" s="48"/>
      <c r="G18" s="48"/>
      <c r="H18" s="48"/>
      <c r="I18" s="48"/>
      <c r="J18" s="48"/>
    </row>
    <row r="19" spans="1:14" ht="25" customHeight="1" x14ac:dyDescent="0.55000000000000004">
      <c r="A19" s="77" t="s">
        <v>15</v>
      </c>
      <c r="B19" s="78"/>
      <c r="C19" s="81" t="s">
        <v>9</v>
      </c>
      <c r="D19" s="82"/>
      <c r="G19" s="49"/>
    </row>
    <row r="20" spans="1:14" ht="25" customHeight="1" x14ac:dyDescent="0.55000000000000004">
      <c r="A20" s="79"/>
      <c r="B20" s="80"/>
      <c r="C20" s="7" t="s">
        <v>7</v>
      </c>
      <c r="D20" s="51" t="s">
        <v>23</v>
      </c>
    </row>
    <row r="21" spans="1:14" ht="25" customHeight="1" thickBot="1" x14ac:dyDescent="0.6">
      <c r="A21" s="83" t="s">
        <v>24</v>
      </c>
      <c r="B21" s="84"/>
      <c r="C21" s="56">
        <v>13</v>
      </c>
      <c r="D21" s="57">
        <v>4</v>
      </c>
    </row>
    <row r="22" spans="1:14" ht="25" customHeight="1" x14ac:dyDescent="0.55000000000000004">
      <c r="A22" s="24" t="s">
        <v>25</v>
      </c>
      <c r="B22" s="24"/>
      <c r="C22" s="54"/>
      <c r="D22" s="54"/>
    </row>
    <row r="23" spans="1:14" ht="25" customHeight="1" thickBot="1" x14ac:dyDescent="0.6">
      <c r="A23" s="55"/>
      <c r="B23" s="55"/>
      <c r="C23" s="54"/>
      <c r="D23" s="54"/>
    </row>
    <row r="24" spans="1:14" ht="25" customHeight="1" x14ac:dyDescent="0.55000000000000004">
      <c r="A24" s="85" t="s">
        <v>16</v>
      </c>
      <c r="B24" s="86"/>
      <c r="C24" s="86"/>
      <c r="D24" s="87"/>
    </row>
    <row r="25" spans="1:14" ht="25" customHeight="1" x14ac:dyDescent="0.55000000000000004">
      <c r="A25" s="88" t="s">
        <v>28</v>
      </c>
      <c r="B25" s="89"/>
      <c r="C25" s="89"/>
      <c r="D25" s="90"/>
    </row>
    <row r="26" spans="1:14" ht="25" customHeight="1" x14ac:dyDescent="0.55000000000000004">
      <c r="A26" s="91"/>
      <c r="B26" s="92"/>
      <c r="C26" s="92"/>
      <c r="D26" s="93"/>
    </row>
    <row r="27" spans="1:14" ht="25" customHeight="1" x14ac:dyDescent="0.55000000000000004">
      <c r="A27" s="91"/>
      <c r="B27" s="92"/>
      <c r="C27" s="92"/>
      <c r="D27" s="93"/>
    </row>
    <row r="28" spans="1:14" ht="25" customHeight="1" x14ac:dyDescent="0.55000000000000004">
      <c r="A28" s="91"/>
      <c r="B28" s="92"/>
      <c r="C28" s="92"/>
      <c r="D28" s="93"/>
    </row>
    <row r="29" spans="1:14" ht="25" customHeight="1" x14ac:dyDescent="0.55000000000000004">
      <c r="A29" s="91"/>
      <c r="B29" s="92"/>
      <c r="C29" s="92"/>
      <c r="D29" s="93"/>
    </row>
    <row r="30" spans="1:14" ht="25" customHeight="1" x14ac:dyDescent="0.55000000000000004">
      <c r="A30" s="91"/>
      <c r="B30" s="92"/>
      <c r="C30" s="92"/>
      <c r="D30" s="93"/>
    </row>
    <row r="31" spans="1:14" ht="25" customHeight="1" thickBot="1" x14ac:dyDescent="0.6">
      <c r="A31" s="94"/>
      <c r="B31" s="95"/>
      <c r="C31" s="95"/>
      <c r="D31" s="96"/>
    </row>
  </sheetData>
  <mergeCells count="17">
    <mergeCell ref="E3:E4"/>
    <mergeCell ref="F3:F4"/>
    <mergeCell ref="A17:B17"/>
    <mergeCell ref="A3:A4"/>
    <mergeCell ref="B3:B4"/>
    <mergeCell ref="C3:C4"/>
    <mergeCell ref="D3:D4"/>
    <mergeCell ref="G3:G4"/>
    <mergeCell ref="H3:H4"/>
    <mergeCell ref="I3:I4"/>
    <mergeCell ref="J3:J4"/>
    <mergeCell ref="K3:M3"/>
    <mergeCell ref="A25:D31"/>
    <mergeCell ref="A19:B20"/>
    <mergeCell ref="C19:D19"/>
    <mergeCell ref="A21:B21"/>
    <mergeCell ref="A24:D24"/>
  </mergeCells>
  <phoneticPr fontId="5"/>
  <printOptions horizontalCentered="1"/>
  <pageMargins left="0.51181102362204722" right="0.51181102362204722" top="0.55118110236220474" bottom="0.55118110236220474" header="0.31496062992125984" footer="0.31496062992125984"/>
  <pageSetup paperSize="9" scale="6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FBB63-D754-4EAF-B8C0-0E61C2F1BD90}">
  <sheetPr>
    <pageSetUpPr fitToPage="1"/>
  </sheetPr>
  <dimension ref="A1:Q31"/>
  <sheetViews>
    <sheetView zoomScale="40" zoomScaleNormal="40" zoomScaleSheetLayoutView="40" workbookViewId="0">
      <selection activeCell="N10" sqref="N10"/>
    </sheetView>
  </sheetViews>
  <sheetFormatPr defaultColWidth="17.58203125" defaultRowHeight="25" customHeight="1" x14ac:dyDescent="0.55000000000000004"/>
  <cols>
    <col min="1" max="1" width="15.4140625" style="4" customWidth="1"/>
    <col min="2" max="2" width="12.58203125" style="4" bestFit="1" customWidth="1"/>
    <col min="3" max="6" width="14.83203125" style="4" customWidth="1"/>
    <col min="7" max="8" width="17.58203125" style="4"/>
    <col min="9" max="9" width="19.9140625" style="4" customWidth="1"/>
    <col min="10" max="13" width="12.75" style="4" customWidth="1"/>
    <col min="14" max="16384" width="17.58203125" style="4"/>
  </cols>
  <sheetData>
    <row r="1" spans="1:17" ht="25" customHeight="1" x14ac:dyDescent="0.55000000000000004">
      <c r="A1" s="1">
        <v>3</v>
      </c>
      <c r="B1" s="2" t="s">
        <v>22</v>
      </c>
      <c r="C1" s="3"/>
    </row>
    <row r="2" spans="1:17" ht="25" customHeight="1" thickBot="1" x14ac:dyDescent="0.6">
      <c r="A2" s="5"/>
      <c r="B2" s="2"/>
      <c r="C2" s="3"/>
    </row>
    <row r="3" spans="1:17" ht="25" customHeight="1" x14ac:dyDescent="0.55000000000000004">
      <c r="A3" s="109" t="s">
        <v>11</v>
      </c>
      <c r="B3" s="111" t="s">
        <v>12</v>
      </c>
      <c r="C3" s="99" t="s">
        <v>0</v>
      </c>
      <c r="D3" s="99" t="s">
        <v>1</v>
      </c>
      <c r="E3" s="99" t="s">
        <v>2</v>
      </c>
      <c r="F3" s="101" t="s">
        <v>3</v>
      </c>
      <c r="G3" s="97" t="s">
        <v>4</v>
      </c>
      <c r="H3" s="99" t="s">
        <v>10</v>
      </c>
      <c r="I3" s="101" t="s">
        <v>5</v>
      </c>
      <c r="J3" s="103" t="s">
        <v>6</v>
      </c>
      <c r="K3" s="105" t="s">
        <v>8</v>
      </c>
      <c r="L3" s="105"/>
      <c r="M3" s="106"/>
      <c r="N3" s="6"/>
    </row>
    <row r="4" spans="1:17" ht="25" customHeight="1" x14ac:dyDescent="0.55000000000000004">
      <c r="A4" s="110"/>
      <c r="B4" s="112"/>
      <c r="C4" s="100"/>
      <c r="D4" s="100"/>
      <c r="E4" s="100"/>
      <c r="F4" s="102"/>
      <c r="G4" s="98"/>
      <c r="H4" s="100"/>
      <c r="I4" s="102"/>
      <c r="J4" s="104"/>
      <c r="K4" s="50" t="s">
        <v>7</v>
      </c>
      <c r="L4" s="50" t="s">
        <v>23</v>
      </c>
      <c r="M4" s="8" t="s">
        <v>13</v>
      </c>
      <c r="N4" s="6"/>
    </row>
    <row r="5" spans="1:17" ht="25" customHeight="1" x14ac:dyDescent="0.55000000000000004">
      <c r="A5" s="9">
        <v>2021</v>
      </c>
      <c r="B5" s="10">
        <v>4</v>
      </c>
      <c r="C5" s="11">
        <v>779</v>
      </c>
      <c r="D5" s="11">
        <f>C5</f>
        <v>779</v>
      </c>
      <c r="E5" s="12">
        <f t="shared" ref="E5:E17" si="0">ROUND(C5/M5,1)</f>
        <v>26</v>
      </c>
      <c r="F5" s="13">
        <f>ROUND(C5/J5,1)</f>
        <v>2.7</v>
      </c>
      <c r="G5" s="14">
        <v>171450</v>
      </c>
      <c r="H5" s="15">
        <v>1244190</v>
      </c>
      <c r="I5" s="16">
        <f t="shared" ref="I5:I16" si="1">H5-G5</f>
        <v>1072740</v>
      </c>
      <c r="J5" s="17">
        <f>K5*C$21+L5*D$21</f>
        <v>288</v>
      </c>
      <c r="K5" s="18">
        <v>21</v>
      </c>
      <c r="L5" s="19">
        <v>9</v>
      </c>
      <c r="M5" s="20">
        <f t="shared" ref="M5:M16" si="2">SUM(K5:L5)</f>
        <v>30</v>
      </c>
      <c r="N5" s="6"/>
    </row>
    <row r="6" spans="1:17" ht="25" customHeight="1" x14ac:dyDescent="0.55000000000000004">
      <c r="A6" s="9">
        <v>2021</v>
      </c>
      <c r="B6" s="10">
        <v>5</v>
      </c>
      <c r="C6" s="11">
        <v>709</v>
      </c>
      <c r="D6" s="11">
        <f t="shared" ref="D6:D16" si="3">D5+C6</f>
        <v>1488</v>
      </c>
      <c r="E6" s="12">
        <f t="shared" si="0"/>
        <v>22.9</v>
      </c>
      <c r="F6" s="13">
        <f t="shared" ref="F6:F16" si="4">ROUND(C6/J6,1)</f>
        <v>2.6</v>
      </c>
      <c r="G6" s="14">
        <v>158700</v>
      </c>
      <c r="H6" s="15">
        <v>1244190</v>
      </c>
      <c r="I6" s="16">
        <f t="shared" si="1"/>
        <v>1085490</v>
      </c>
      <c r="J6" s="17">
        <f t="shared" ref="J6:J16" si="5">K6*C$21+L6*D$21</f>
        <v>268</v>
      </c>
      <c r="K6" s="18">
        <v>18</v>
      </c>
      <c r="L6" s="19">
        <v>13</v>
      </c>
      <c r="M6" s="20">
        <f t="shared" si="2"/>
        <v>31</v>
      </c>
      <c r="N6" s="6"/>
    </row>
    <row r="7" spans="1:17" ht="25" customHeight="1" x14ac:dyDescent="0.55000000000000004">
      <c r="A7" s="9">
        <v>2021</v>
      </c>
      <c r="B7" s="10">
        <v>6</v>
      </c>
      <c r="C7" s="11">
        <v>839</v>
      </c>
      <c r="D7" s="11">
        <f t="shared" si="3"/>
        <v>2327</v>
      </c>
      <c r="E7" s="12">
        <f t="shared" si="0"/>
        <v>28</v>
      </c>
      <c r="F7" s="13">
        <f t="shared" si="4"/>
        <v>2.8</v>
      </c>
      <c r="G7" s="14">
        <v>186700</v>
      </c>
      <c r="H7" s="15">
        <v>1244190</v>
      </c>
      <c r="I7" s="16">
        <f t="shared" si="1"/>
        <v>1057490</v>
      </c>
      <c r="J7" s="17">
        <f t="shared" si="5"/>
        <v>296</v>
      </c>
      <c r="K7" s="18">
        <v>22</v>
      </c>
      <c r="L7" s="19">
        <v>8</v>
      </c>
      <c r="M7" s="20">
        <f t="shared" si="2"/>
        <v>30</v>
      </c>
      <c r="N7" s="6"/>
    </row>
    <row r="8" spans="1:17" ht="25" customHeight="1" x14ac:dyDescent="0.55000000000000004">
      <c r="A8" s="9">
        <v>2021</v>
      </c>
      <c r="B8" s="10">
        <v>7</v>
      </c>
      <c r="C8" s="11">
        <v>795</v>
      </c>
      <c r="D8" s="11">
        <f t="shared" si="3"/>
        <v>3122</v>
      </c>
      <c r="E8" s="12">
        <f t="shared" si="0"/>
        <v>25.6</v>
      </c>
      <c r="F8" s="13">
        <f t="shared" si="4"/>
        <v>2.8</v>
      </c>
      <c r="G8" s="14">
        <v>171100</v>
      </c>
      <c r="H8" s="15">
        <v>1244190</v>
      </c>
      <c r="I8" s="16">
        <f t="shared" si="1"/>
        <v>1073090</v>
      </c>
      <c r="J8" s="17">
        <f t="shared" si="5"/>
        <v>284</v>
      </c>
      <c r="K8" s="21">
        <v>20</v>
      </c>
      <c r="L8" s="22">
        <v>11</v>
      </c>
      <c r="M8" s="23">
        <f t="shared" si="2"/>
        <v>31</v>
      </c>
      <c r="N8" s="6"/>
    </row>
    <row r="9" spans="1:17" ht="25" customHeight="1" x14ac:dyDescent="0.55000000000000004">
      <c r="A9" s="9">
        <v>2021</v>
      </c>
      <c r="B9" s="10">
        <v>8</v>
      </c>
      <c r="C9" s="11">
        <v>801</v>
      </c>
      <c r="D9" s="11">
        <f t="shared" si="3"/>
        <v>3923</v>
      </c>
      <c r="E9" s="12">
        <f t="shared" si="0"/>
        <v>25.8</v>
      </c>
      <c r="F9" s="13">
        <f t="shared" si="4"/>
        <v>2.7</v>
      </c>
      <c r="G9" s="14">
        <v>173000</v>
      </c>
      <c r="H9" s="15">
        <v>1244190</v>
      </c>
      <c r="I9" s="16">
        <f t="shared" si="1"/>
        <v>1071190</v>
      </c>
      <c r="J9" s="17">
        <f t="shared" si="5"/>
        <v>292</v>
      </c>
      <c r="K9" s="21">
        <v>21</v>
      </c>
      <c r="L9" s="22">
        <v>10</v>
      </c>
      <c r="M9" s="23">
        <f t="shared" si="2"/>
        <v>31</v>
      </c>
      <c r="N9" s="6"/>
    </row>
    <row r="10" spans="1:17" ht="25" customHeight="1" x14ac:dyDescent="0.55000000000000004">
      <c r="A10" s="9">
        <v>2021</v>
      </c>
      <c r="B10" s="10">
        <v>9</v>
      </c>
      <c r="C10" s="11">
        <v>825</v>
      </c>
      <c r="D10" s="11">
        <f t="shared" si="3"/>
        <v>4748</v>
      </c>
      <c r="E10" s="12">
        <f t="shared" si="0"/>
        <v>27.5</v>
      </c>
      <c r="F10" s="13">
        <f t="shared" si="4"/>
        <v>2.9</v>
      </c>
      <c r="G10" s="14">
        <v>180500</v>
      </c>
      <c r="H10" s="15">
        <v>1244190</v>
      </c>
      <c r="I10" s="16">
        <f t="shared" si="1"/>
        <v>1063690</v>
      </c>
      <c r="J10" s="17">
        <f t="shared" si="5"/>
        <v>280</v>
      </c>
      <c r="K10" s="21">
        <v>20</v>
      </c>
      <c r="L10" s="22">
        <v>10</v>
      </c>
      <c r="M10" s="23">
        <f t="shared" si="2"/>
        <v>30</v>
      </c>
      <c r="N10" s="6"/>
      <c r="O10" s="6"/>
      <c r="P10" s="6"/>
      <c r="Q10" s="6"/>
    </row>
    <row r="11" spans="1:17" ht="25" customHeight="1" x14ac:dyDescent="0.55000000000000004">
      <c r="A11" s="9">
        <v>2021</v>
      </c>
      <c r="B11" s="10">
        <v>10</v>
      </c>
      <c r="C11" s="11">
        <v>911</v>
      </c>
      <c r="D11" s="11">
        <f t="shared" si="3"/>
        <v>5659</v>
      </c>
      <c r="E11" s="12">
        <f t="shared" si="0"/>
        <v>29.4</v>
      </c>
      <c r="F11" s="13">
        <f t="shared" si="4"/>
        <v>3.1</v>
      </c>
      <c r="G11" s="14">
        <v>195050</v>
      </c>
      <c r="H11" s="15">
        <v>1244190</v>
      </c>
      <c r="I11" s="16">
        <f t="shared" si="1"/>
        <v>1049140</v>
      </c>
      <c r="J11" s="17">
        <f t="shared" si="5"/>
        <v>292</v>
      </c>
      <c r="K11" s="21">
        <v>21</v>
      </c>
      <c r="L11" s="22">
        <v>10</v>
      </c>
      <c r="M11" s="23">
        <f t="shared" si="2"/>
        <v>31</v>
      </c>
      <c r="N11" s="6"/>
      <c r="O11" s="6"/>
      <c r="P11" s="6"/>
      <c r="Q11" s="24"/>
    </row>
    <row r="12" spans="1:17" ht="25" customHeight="1" x14ac:dyDescent="0.55000000000000004">
      <c r="A12" s="9">
        <v>2021</v>
      </c>
      <c r="B12" s="10">
        <v>11</v>
      </c>
      <c r="C12" s="11">
        <v>876</v>
      </c>
      <c r="D12" s="11">
        <f t="shared" si="3"/>
        <v>6535</v>
      </c>
      <c r="E12" s="12">
        <f t="shared" si="0"/>
        <v>29.2</v>
      </c>
      <c r="F12" s="13">
        <f t="shared" si="4"/>
        <v>3.1</v>
      </c>
      <c r="G12" s="14">
        <v>187350</v>
      </c>
      <c r="H12" s="15">
        <v>1244190</v>
      </c>
      <c r="I12" s="16">
        <f t="shared" si="1"/>
        <v>1056840</v>
      </c>
      <c r="J12" s="17">
        <f>K12*C$21+L12*D$21</f>
        <v>280</v>
      </c>
      <c r="K12" s="21">
        <v>20</v>
      </c>
      <c r="L12" s="22">
        <v>10</v>
      </c>
      <c r="M12" s="23">
        <f t="shared" si="2"/>
        <v>30</v>
      </c>
      <c r="N12" s="6"/>
      <c r="O12" s="6"/>
      <c r="P12" s="6"/>
      <c r="Q12" s="6"/>
    </row>
    <row r="13" spans="1:17" ht="25" customHeight="1" x14ac:dyDescent="0.55000000000000004">
      <c r="A13" s="9">
        <v>2021</v>
      </c>
      <c r="B13" s="10">
        <v>12</v>
      </c>
      <c r="C13" s="11">
        <v>877</v>
      </c>
      <c r="D13" s="11">
        <f t="shared" si="3"/>
        <v>7412</v>
      </c>
      <c r="E13" s="12">
        <f t="shared" si="0"/>
        <v>31.3</v>
      </c>
      <c r="F13" s="13">
        <f t="shared" si="4"/>
        <v>3.2</v>
      </c>
      <c r="G13" s="14">
        <v>192300</v>
      </c>
      <c r="H13" s="15">
        <v>1244190</v>
      </c>
      <c r="I13" s="16">
        <f t="shared" si="1"/>
        <v>1051890</v>
      </c>
      <c r="J13" s="17">
        <f t="shared" si="5"/>
        <v>272</v>
      </c>
      <c r="K13" s="21">
        <v>20</v>
      </c>
      <c r="L13" s="22">
        <v>8</v>
      </c>
      <c r="M13" s="23">
        <f t="shared" si="2"/>
        <v>28</v>
      </c>
      <c r="N13" s="6"/>
      <c r="O13" s="6"/>
      <c r="P13" s="6"/>
      <c r="Q13" s="6"/>
    </row>
    <row r="14" spans="1:17" ht="25" customHeight="1" x14ac:dyDescent="0.55000000000000004">
      <c r="A14" s="9">
        <v>2022</v>
      </c>
      <c r="B14" s="10">
        <v>1</v>
      </c>
      <c r="C14" s="11">
        <v>719</v>
      </c>
      <c r="D14" s="11">
        <f t="shared" si="3"/>
        <v>8131</v>
      </c>
      <c r="E14" s="12">
        <f t="shared" si="0"/>
        <v>25.7</v>
      </c>
      <c r="F14" s="13">
        <f t="shared" si="4"/>
        <v>2.7</v>
      </c>
      <c r="G14" s="14">
        <v>156850</v>
      </c>
      <c r="H14" s="15">
        <v>1244190</v>
      </c>
      <c r="I14" s="16">
        <f t="shared" si="1"/>
        <v>1087340</v>
      </c>
      <c r="J14" s="17">
        <f t="shared" si="5"/>
        <v>264</v>
      </c>
      <c r="K14" s="21">
        <v>19</v>
      </c>
      <c r="L14" s="22">
        <v>9</v>
      </c>
      <c r="M14" s="23">
        <f t="shared" si="2"/>
        <v>28</v>
      </c>
      <c r="N14" s="6"/>
      <c r="O14" s="6"/>
      <c r="P14" s="6"/>
      <c r="Q14" s="6"/>
    </row>
    <row r="15" spans="1:17" ht="25" customHeight="1" x14ac:dyDescent="0.55000000000000004">
      <c r="A15" s="9">
        <v>2022</v>
      </c>
      <c r="B15" s="10">
        <v>2</v>
      </c>
      <c r="C15" s="11">
        <v>693</v>
      </c>
      <c r="D15" s="11">
        <f t="shared" si="3"/>
        <v>8824</v>
      </c>
      <c r="E15" s="12">
        <f t="shared" si="0"/>
        <v>24.8</v>
      </c>
      <c r="F15" s="13">
        <f t="shared" si="4"/>
        <v>2.7</v>
      </c>
      <c r="G15" s="14">
        <v>150500</v>
      </c>
      <c r="H15" s="15">
        <v>1244190</v>
      </c>
      <c r="I15" s="16">
        <f t="shared" si="1"/>
        <v>1093690</v>
      </c>
      <c r="J15" s="17">
        <f t="shared" si="5"/>
        <v>256</v>
      </c>
      <c r="K15" s="21">
        <v>18</v>
      </c>
      <c r="L15" s="22">
        <v>10</v>
      </c>
      <c r="M15" s="23">
        <f t="shared" si="2"/>
        <v>28</v>
      </c>
      <c r="N15" s="6"/>
      <c r="O15" s="6"/>
      <c r="P15" s="6"/>
      <c r="Q15" s="6"/>
    </row>
    <row r="16" spans="1:17" ht="25" customHeight="1" thickBot="1" x14ac:dyDescent="0.6">
      <c r="A16" s="25">
        <v>2022</v>
      </c>
      <c r="B16" s="26">
        <v>3</v>
      </c>
      <c r="C16" s="27">
        <v>891</v>
      </c>
      <c r="D16" s="11">
        <f t="shared" si="3"/>
        <v>9715</v>
      </c>
      <c r="E16" s="28">
        <f t="shared" si="0"/>
        <v>28.7</v>
      </c>
      <c r="F16" s="29">
        <f t="shared" si="4"/>
        <v>3</v>
      </c>
      <c r="G16" s="30">
        <v>189900</v>
      </c>
      <c r="H16" s="31">
        <v>1244210</v>
      </c>
      <c r="I16" s="32">
        <f t="shared" si="1"/>
        <v>1054310</v>
      </c>
      <c r="J16" s="33">
        <f t="shared" si="5"/>
        <v>300</v>
      </c>
      <c r="K16" s="34">
        <v>22</v>
      </c>
      <c r="L16" s="35">
        <v>9</v>
      </c>
      <c r="M16" s="36">
        <f t="shared" si="2"/>
        <v>31</v>
      </c>
      <c r="N16" s="6"/>
      <c r="O16" s="6"/>
      <c r="P16" s="6"/>
      <c r="Q16" s="6"/>
    </row>
    <row r="17" spans="1:14" ht="25" customHeight="1" thickTop="1" thickBot="1" x14ac:dyDescent="0.6">
      <c r="A17" s="107" t="s">
        <v>14</v>
      </c>
      <c r="B17" s="108"/>
      <c r="C17" s="37">
        <f>SUM(C5:C16)</f>
        <v>9715</v>
      </c>
      <c r="D17" s="38"/>
      <c r="E17" s="39">
        <f t="shared" si="0"/>
        <v>27.1</v>
      </c>
      <c r="F17" s="40">
        <f>ROUND(C17/J17,1)</f>
        <v>2.9</v>
      </c>
      <c r="G17" s="41">
        <f>SUM(G5:G16)</f>
        <v>2113400</v>
      </c>
      <c r="H17" s="42">
        <f>SUM(H5:H16)</f>
        <v>14930300</v>
      </c>
      <c r="I17" s="43">
        <f>SUM(I5:I16)</f>
        <v>12816900</v>
      </c>
      <c r="J17" s="44">
        <f t="shared" ref="J17:M17" si="6">SUM(J5:J16)</f>
        <v>3372</v>
      </c>
      <c r="K17" s="45">
        <f t="shared" si="6"/>
        <v>242</v>
      </c>
      <c r="L17" s="46">
        <f t="shared" si="6"/>
        <v>117</v>
      </c>
      <c r="M17" s="47">
        <f t="shared" si="6"/>
        <v>359</v>
      </c>
      <c r="N17" s="6"/>
    </row>
    <row r="18" spans="1:14" ht="25" customHeight="1" thickBot="1" x14ac:dyDescent="0.6">
      <c r="A18" s="48"/>
      <c r="B18" s="48"/>
      <c r="C18" s="48"/>
      <c r="D18" s="48"/>
      <c r="E18" s="48"/>
      <c r="F18" s="48"/>
      <c r="G18" s="48"/>
      <c r="H18" s="48"/>
      <c r="I18" s="48"/>
      <c r="J18" s="48"/>
    </row>
    <row r="19" spans="1:14" ht="25" customHeight="1" x14ac:dyDescent="0.55000000000000004">
      <c r="A19" s="77" t="s">
        <v>15</v>
      </c>
      <c r="B19" s="78"/>
      <c r="C19" s="81" t="s">
        <v>9</v>
      </c>
      <c r="D19" s="82"/>
      <c r="G19" s="49"/>
    </row>
    <row r="20" spans="1:14" ht="25" customHeight="1" x14ac:dyDescent="0.55000000000000004">
      <c r="A20" s="79"/>
      <c r="B20" s="80"/>
      <c r="C20" s="7" t="s">
        <v>7</v>
      </c>
      <c r="D20" s="51" t="s">
        <v>23</v>
      </c>
    </row>
    <row r="21" spans="1:14" ht="25" customHeight="1" thickBot="1" x14ac:dyDescent="0.6">
      <c r="A21" s="83" t="s">
        <v>24</v>
      </c>
      <c r="B21" s="84"/>
      <c r="C21" s="56">
        <v>12</v>
      </c>
      <c r="D21" s="57">
        <v>4</v>
      </c>
    </row>
    <row r="22" spans="1:14" ht="25" customHeight="1" x14ac:dyDescent="0.55000000000000004">
      <c r="A22" s="24" t="s">
        <v>25</v>
      </c>
      <c r="B22" s="24"/>
      <c r="C22" s="54"/>
      <c r="D22" s="54"/>
    </row>
    <row r="23" spans="1:14" ht="25" customHeight="1" thickBot="1" x14ac:dyDescent="0.6">
      <c r="A23" s="55"/>
      <c r="B23" s="55"/>
      <c r="C23" s="54"/>
      <c r="D23" s="54"/>
    </row>
    <row r="24" spans="1:14" ht="25" customHeight="1" x14ac:dyDescent="0.55000000000000004">
      <c r="A24" s="85" t="s">
        <v>16</v>
      </c>
      <c r="B24" s="86"/>
      <c r="C24" s="86"/>
      <c r="D24" s="87"/>
    </row>
    <row r="25" spans="1:14" ht="25" customHeight="1" x14ac:dyDescent="0.55000000000000004">
      <c r="A25" s="88"/>
      <c r="B25" s="89"/>
      <c r="C25" s="89"/>
      <c r="D25" s="90"/>
    </row>
    <row r="26" spans="1:14" ht="25" customHeight="1" x14ac:dyDescent="0.55000000000000004">
      <c r="A26" s="91"/>
      <c r="B26" s="92"/>
      <c r="C26" s="92"/>
      <c r="D26" s="93"/>
    </row>
    <row r="27" spans="1:14" ht="25" customHeight="1" x14ac:dyDescent="0.55000000000000004">
      <c r="A27" s="91"/>
      <c r="B27" s="92"/>
      <c r="C27" s="92"/>
      <c r="D27" s="93"/>
    </row>
    <row r="28" spans="1:14" ht="25" customHeight="1" x14ac:dyDescent="0.55000000000000004">
      <c r="A28" s="91"/>
      <c r="B28" s="92"/>
      <c r="C28" s="92"/>
      <c r="D28" s="93"/>
    </row>
    <row r="29" spans="1:14" ht="25" customHeight="1" x14ac:dyDescent="0.55000000000000004">
      <c r="A29" s="91"/>
      <c r="B29" s="92"/>
      <c r="C29" s="92"/>
      <c r="D29" s="93"/>
    </row>
    <row r="30" spans="1:14" ht="25" customHeight="1" x14ac:dyDescent="0.55000000000000004">
      <c r="A30" s="91"/>
      <c r="B30" s="92"/>
      <c r="C30" s="92"/>
      <c r="D30" s="93"/>
    </row>
    <row r="31" spans="1:14" ht="25" customHeight="1" thickBot="1" x14ac:dyDescent="0.6">
      <c r="A31" s="94"/>
      <c r="B31" s="95"/>
      <c r="C31" s="95"/>
      <c r="D31" s="96"/>
    </row>
  </sheetData>
  <mergeCells count="17">
    <mergeCell ref="E3:E4"/>
    <mergeCell ref="F3:F4"/>
    <mergeCell ref="A17:B17"/>
    <mergeCell ref="A3:A4"/>
    <mergeCell ref="B3:B4"/>
    <mergeCell ref="C3:C4"/>
    <mergeCell ref="D3:D4"/>
    <mergeCell ref="G3:G4"/>
    <mergeCell ref="H3:H4"/>
    <mergeCell ref="I3:I4"/>
    <mergeCell ref="J3:J4"/>
    <mergeCell ref="K3:M3"/>
    <mergeCell ref="A19:B20"/>
    <mergeCell ref="C19:D19"/>
    <mergeCell ref="A21:B21"/>
    <mergeCell ref="A24:D24"/>
    <mergeCell ref="A25:D31"/>
  </mergeCells>
  <phoneticPr fontId="5"/>
  <printOptions horizontalCentered="1"/>
  <pageMargins left="0.51181102362204722" right="0.51181102362204722" top="0.55118110236220474" bottom="0.55118110236220474" header="0.31496062992125984" footer="0.31496062992125984"/>
  <pageSetup paperSize="9" scale="6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5112D-3918-46CE-A8FD-23F3B3A8DA15}">
  <sheetPr>
    <pageSetUpPr fitToPage="1"/>
  </sheetPr>
  <dimension ref="A1:Q31"/>
  <sheetViews>
    <sheetView zoomScale="40" zoomScaleNormal="40" zoomScaleSheetLayoutView="40" workbookViewId="0">
      <selection activeCell="I14" sqref="I14"/>
    </sheetView>
  </sheetViews>
  <sheetFormatPr defaultColWidth="17.58203125" defaultRowHeight="25" customHeight="1" x14ac:dyDescent="0.55000000000000004"/>
  <cols>
    <col min="1" max="1" width="15.4140625" style="4" customWidth="1"/>
    <col min="2" max="2" width="12.58203125" style="4" bestFit="1" customWidth="1"/>
    <col min="3" max="6" width="14.83203125" style="4" customWidth="1"/>
    <col min="7" max="8" width="17.58203125" style="4"/>
    <col min="9" max="9" width="19.9140625" style="4" customWidth="1"/>
    <col min="10" max="13" width="12.75" style="4" customWidth="1"/>
    <col min="14" max="16384" width="17.58203125" style="4"/>
  </cols>
  <sheetData>
    <row r="1" spans="1:17" ht="25" customHeight="1" x14ac:dyDescent="0.55000000000000004">
      <c r="A1" s="1">
        <v>2</v>
      </c>
      <c r="B1" s="2" t="s">
        <v>22</v>
      </c>
      <c r="C1" s="3"/>
    </row>
    <row r="2" spans="1:17" ht="25" customHeight="1" thickBot="1" x14ac:dyDescent="0.6">
      <c r="A2" s="5"/>
      <c r="B2" s="2"/>
      <c r="C2" s="3"/>
    </row>
    <row r="3" spans="1:17" ht="25" customHeight="1" x14ac:dyDescent="0.55000000000000004">
      <c r="A3" s="109" t="s">
        <v>11</v>
      </c>
      <c r="B3" s="111" t="s">
        <v>12</v>
      </c>
      <c r="C3" s="99" t="s">
        <v>0</v>
      </c>
      <c r="D3" s="99" t="s">
        <v>1</v>
      </c>
      <c r="E3" s="99" t="s">
        <v>2</v>
      </c>
      <c r="F3" s="101" t="s">
        <v>3</v>
      </c>
      <c r="G3" s="97" t="s">
        <v>4</v>
      </c>
      <c r="H3" s="99" t="s">
        <v>10</v>
      </c>
      <c r="I3" s="101" t="s">
        <v>5</v>
      </c>
      <c r="J3" s="103" t="s">
        <v>6</v>
      </c>
      <c r="K3" s="105" t="s">
        <v>8</v>
      </c>
      <c r="L3" s="105"/>
      <c r="M3" s="106"/>
      <c r="N3" s="6"/>
    </row>
    <row r="4" spans="1:17" ht="25" customHeight="1" x14ac:dyDescent="0.55000000000000004">
      <c r="A4" s="110"/>
      <c r="B4" s="112"/>
      <c r="C4" s="100"/>
      <c r="D4" s="100"/>
      <c r="E4" s="100"/>
      <c r="F4" s="102"/>
      <c r="G4" s="98"/>
      <c r="H4" s="100"/>
      <c r="I4" s="102"/>
      <c r="J4" s="104"/>
      <c r="K4" s="50" t="s">
        <v>7</v>
      </c>
      <c r="L4" s="50" t="s">
        <v>23</v>
      </c>
      <c r="M4" s="8" t="s">
        <v>13</v>
      </c>
      <c r="N4" s="6"/>
    </row>
    <row r="5" spans="1:17" ht="25" customHeight="1" x14ac:dyDescent="0.55000000000000004">
      <c r="A5" s="9">
        <v>2020</v>
      </c>
      <c r="B5" s="10">
        <v>4</v>
      </c>
      <c r="C5" s="11">
        <v>700</v>
      </c>
      <c r="D5" s="11">
        <f>C5</f>
        <v>700</v>
      </c>
      <c r="E5" s="12">
        <f t="shared" ref="E5:E17" si="0">ROUND(C5/M5,1)</f>
        <v>23.3</v>
      </c>
      <c r="F5" s="13">
        <f>ROUND(C5/J5,1)</f>
        <v>2.4</v>
      </c>
      <c r="G5" s="14">
        <v>155300</v>
      </c>
      <c r="H5" s="15">
        <v>1238050</v>
      </c>
      <c r="I5" s="16">
        <f t="shared" ref="I5:I16" si="1">H5-G5</f>
        <v>1082750</v>
      </c>
      <c r="J5" s="17">
        <f>K5*C$21+L5*D$21</f>
        <v>288</v>
      </c>
      <c r="K5" s="18">
        <v>21</v>
      </c>
      <c r="L5" s="19">
        <v>9</v>
      </c>
      <c r="M5" s="20">
        <f t="shared" ref="M5:M16" si="2">SUM(K5:L5)</f>
        <v>30</v>
      </c>
      <c r="N5" s="6"/>
    </row>
    <row r="6" spans="1:17" ht="25" customHeight="1" x14ac:dyDescent="0.55000000000000004">
      <c r="A6" s="9">
        <v>2020</v>
      </c>
      <c r="B6" s="10">
        <v>5</v>
      </c>
      <c r="C6" s="11">
        <v>603</v>
      </c>
      <c r="D6" s="11">
        <f t="shared" ref="D6:D16" si="3">D5+C6</f>
        <v>1303</v>
      </c>
      <c r="E6" s="12">
        <f t="shared" si="0"/>
        <v>19.5</v>
      </c>
      <c r="F6" s="13">
        <f t="shared" ref="F6:F16" si="4">ROUND(C6/J6,1)</f>
        <v>2.2999999999999998</v>
      </c>
      <c r="G6" s="14">
        <v>128800</v>
      </c>
      <c r="H6" s="15">
        <v>1238050</v>
      </c>
      <c r="I6" s="16">
        <f t="shared" si="1"/>
        <v>1109250</v>
      </c>
      <c r="J6" s="17">
        <f t="shared" ref="J6:J16" si="5">K6*C$21+L6*D$21</f>
        <v>268</v>
      </c>
      <c r="K6" s="18">
        <v>18</v>
      </c>
      <c r="L6" s="19">
        <v>13</v>
      </c>
      <c r="M6" s="20">
        <f t="shared" si="2"/>
        <v>31</v>
      </c>
      <c r="N6" s="6"/>
    </row>
    <row r="7" spans="1:17" ht="25" customHeight="1" x14ac:dyDescent="0.55000000000000004">
      <c r="A7" s="9">
        <v>2020</v>
      </c>
      <c r="B7" s="10">
        <v>6</v>
      </c>
      <c r="C7" s="11">
        <v>826</v>
      </c>
      <c r="D7" s="11">
        <f t="shared" si="3"/>
        <v>2129</v>
      </c>
      <c r="E7" s="12">
        <f t="shared" si="0"/>
        <v>27.5</v>
      </c>
      <c r="F7" s="13">
        <f t="shared" si="4"/>
        <v>2.8</v>
      </c>
      <c r="G7" s="14">
        <v>179300</v>
      </c>
      <c r="H7" s="15">
        <v>1238050</v>
      </c>
      <c r="I7" s="16">
        <f t="shared" si="1"/>
        <v>1058750</v>
      </c>
      <c r="J7" s="17">
        <f t="shared" si="5"/>
        <v>296</v>
      </c>
      <c r="K7" s="18">
        <v>22</v>
      </c>
      <c r="L7" s="19">
        <v>8</v>
      </c>
      <c r="M7" s="20">
        <f t="shared" si="2"/>
        <v>30</v>
      </c>
      <c r="N7" s="6"/>
    </row>
    <row r="8" spans="1:17" ht="25" customHeight="1" x14ac:dyDescent="0.55000000000000004">
      <c r="A8" s="9">
        <v>2020</v>
      </c>
      <c r="B8" s="10">
        <v>7</v>
      </c>
      <c r="C8" s="11">
        <v>804</v>
      </c>
      <c r="D8" s="11">
        <f t="shared" si="3"/>
        <v>2933</v>
      </c>
      <c r="E8" s="12">
        <f t="shared" si="0"/>
        <v>25.9</v>
      </c>
      <c r="F8" s="13">
        <f t="shared" si="4"/>
        <v>2.8</v>
      </c>
      <c r="G8" s="14">
        <v>172900</v>
      </c>
      <c r="H8" s="15">
        <v>1238050</v>
      </c>
      <c r="I8" s="16">
        <f t="shared" si="1"/>
        <v>1065150</v>
      </c>
      <c r="J8" s="17">
        <f t="shared" si="5"/>
        <v>292</v>
      </c>
      <c r="K8" s="21">
        <v>21</v>
      </c>
      <c r="L8" s="22">
        <v>10</v>
      </c>
      <c r="M8" s="23">
        <f t="shared" si="2"/>
        <v>31</v>
      </c>
      <c r="N8" s="6"/>
    </row>
    <row r="9" spans="1:17" ht="25" customHeight="1" x14ac:dyDescent="0.55000000000000004">
      <c r="A9" s="9">
        <v>2020</v>
      </c>
      <c r="B9" s="10">
        <v>8</v>
      </c>
      <c r="C9" s="11">
        <v>795</v>
      </c>
      <c r="D9" s="11">
        <f t="shared" si="3"/>
        <v>3728</v>
      </c>
      <c r="E9" s="12">
        <f t="shared" si="0"/>
        <v>25.6</v>
      </c>
      <c r="F9" s="13">
        <f t="shared" si="4"/>
        <v>2.8</v>
      </c>
      <c r="G9" s="14">
        <v>166650</v>
      </c>
      <c r="H9" s="15">
        <v>1238050</v>
      </c>
      <c r="I9" s="16">
        <f t="shared" si="1"/>
        <v>1071400</v>
      </c>
      <c r="J9" s="17">
        <f t="shared" si="5"/>
        <v>284</v>
      </c>
      <c r="K9" s="21">
        <v>20</v>
      </c>
      <c r="L9" s="22">
        <v>11</v>
      </c>
      <c r="M9" s="23">
        <f t="shared" si="2"/>
        <v>31</v>
      </c>
      <c r="N9" s="6"/>
    </row>
    <row r="10" spans="1:17" ht="25" customHeight="1" x14ac:dyDescent="0.55000000000000004">
      <c r="A10" s="9">
        <v>2020</v>
      </c>
      <c r="B10" s="10">
        <v>9</v>
      </c>
      <c r="C10" s="11">
        <v>822</v>
      </c>
      <c r="D10" s="11">
        <f t="shared" si="3"/>
        <v>4550</v>
      </c>
      <c r="E10" s="12">
        <f t="shared" si="0"/>
        <v>27.4</v>
      </c>
      <c r="F10" s="13">
        <f t="shared" si="4"/>
        <v>2.9</v>
      </c>
      <c r="G10" s="14">
        <v>174800</v>
      </c>
      <c r="H10" s="15">
        <v>1238050</v>
      </c>
      <c r="I10" s="16">
        <f t="shared" si="1"/>
        <v>1063250</v>
      </c>
      <c r="J10" s="17">
        <f t="shared" si="5"/>
        <v>280</v>
      </c>
      <c r="K10" s="21">
        <v>20</v>
      </c>
      <c r="L10" s="22">
        <v>10</v>
      </c>
      <c r="M10" s="23">
        <f t="shared" si="2"/>
        <v>30</v>
      </c>
      <c r="N10" s="6"/>
      <c r="O10" s="6"/>
      <c r="P10" s="6"/>
      <c r="Q10" s="6"/>
    </row>
    <row r="11" spans="1:17" ht="25" customHeight="1" x14ac:dyDescent="0.55000000000000004">
      <c r="A11" s="9">
        <v>2020</v>
      </c>
      <c r="B11" s="10">
        <v>10</v>
      </c>
      <c r="C11" s="11">
        <v>907</v>
      </c>
      <c r="D11" s="11">
        <f t="shared" si="3"/>
        <v>5457</v>
      </c>
      <c r="E11" s="12">
        <f t="shared" si="0"/>
        <v>29.3</v>
      </c>
      <c r="F11" s="13">
        <f t="shared" si="4"/>
        <v>3</v>
      </c>
      <c r="G11" s="14">
        <v>196050</v>
      </c>
      <c r="H11" s="15">
        <v>1238050</v>
      </c>
      <c r="I11" s="16">
        <f t="shared" si="1"/>
        <v>1042000</v>
      </c>
      <c r="J11" s="17">
        <f t="shared" si="5"/>
        <v>300</v>
      </c>
      <c r="K11" s="21">
        <v>22</v>
      </c>
      <c r="L11" s="22">
        <v>9</v>
      </c>
      <c r="M11" s="23">
        <f t="shared" si="2"/>
        <v>31</v>
      </c>
      <c r="N11" s="6"/>
      <c r="O11" s="6"/>
      <c r="P11" s="6"/>
      <c r="Q11" s="24"/>
    </row>
    <row r="12" spans="1:17" ht="25" customHeight="1" x14ac:dyDescent="0.55000000000000004">
      <c r="A12" s="9">
        <v>2020</v>
      </c>
      <c r="B12" s="10">
        <v>11</v>
      </c>
      <c r="C12" s="11">
        <v>820</v>
      </c>
      <c r="D12" s="11">
        <f t="shared" si="3"/>
        <v>6277</v>
      </c>
      <c r="E12" s="12">
        <f t="shared" si="0"/>
        <v>27.3</v>
      </c>
      <c r="F12" s="13">
        <f t="shared" si="4"/>
        <v>3</v>
      </c>
      <c r="G12" s="14">
        <v>180150</v>
      </c>
      <c r="H12" s="15">
        <v>1238050</v>
      </c>
      <c r="I12" s="16">
        <f t="shared" si="1"/>
        <v>1057900</v>
      </c>
      <c r="J12" s="17">
        <f>K12*C$21+L12*D$21</f>
        <v>272</v>
      </c>
      <c r="K12" s="21">
        <v>19</v>
      </c>
      <c r="L12" s="22">
        <v>11</v>
      </c>
      <c r="M12" s="23">
        <f t="shared" si="2"/>
        <v>30</v>
      </c>
      <c r="N12" s="6"/>
      <c r="O12" s="6"/>
      <c r="P12" s="6"/>
      <c r="Q12" s="6"/>
    </row>
    <row r="13" spans="1:17" ht="25" customHeight="1" x14ac:dyDescent="0.55000000000000004">
      <c r="A13" s="9">
        <v>2020</v>
      </c>
      <c r="B13" s="10">
        <v>12</v>
      </c>
      <c r="C13" s="11">
        <v>783</v>
      </c>
      <c r="D13" s="11">
        <f t="shared" si="3"/>
        <v>7060</v>
      </c>
      <c r="E13" s="12">
        <f t="shared" si="0"/>
        <v>28</v>
      </c>
      <c r="F13" s="13">
        <f t="shared" si="4"/>
        <v>2.9</v>
      </c>
      <c r="G13" s="14">
        <v>168100</v>
      </c>
      <c r="H13" s="15">
        <v>1238050</v>
      </c>
      <c r="I13" s="16">
        <f t="shared" si="1"/>
        <v>1069950</v>
      </c>
      <c r="J13" s="17">
        <f t="shared" si="5"/>
        <v>272</v>
      </c>
      <c r="K13" s="21">
        <v>20</v>
      </c>
      <c r="L13" s="22">
        <v>8</v>
      </c>
      <c r="M13" s="23">
        <f t="shared" si="2"/>
        <v>28</v>
      </c>
      <c r="N13" s="6"/>
      <c r="O13" s="6"/>
      <c r="P13" s="6"/>
      <c r="Q13" s="6"/>
    </row>
    <row r="14" spans="1:17" ht="25" customHeight="1" x14ac:dyDescent="0.55000000000000004">
      <c r="A14" s="9">
        <v>2021</v>
      </c>
      <c r="B14" s="10">
        <v>1</v>
      </c>
      <c r="C14" s="11">
        <v>556</v>
      </c>
      <c r="D14" s="11">
        <f t="shared" si="3"/>
        <v>7616</v>
      </c>
      <c r="E14" s="12">
        <f t="shared" si="0"/>
        <v>19.899999999999999</v>
      </c>
      <c r="F14" s="13">
        <f t="shared" si="4"/>
        <v>2.1</v>
      </c>
      <c r="G14" s="14">
        <v>122100</v>
      </c>
      <c r="H14" s="15">
        <v>1238050</v>
      </c>
      <c r="I14" s="16">
        <f t="shared" si="1"/>
        <v>1115950</v>
      </c>
      <c r="J14" s="17">
        <f t="shared" si="5"/>
        <v>264</v>
      </c>
      <c r="K14" s="21">
        <v>19</v>
      </c>
      <c r="L14" s="22">
        <v>9</v>
      </c>
      <c r="M14" s="23">
        <f t="shared" si="2"/>
        <v>28</v>
      </c>
      <c r="N14" s="6"/>
      <c r="O14" s="6"/>
      <c r="P14" s="6"/>
      <c r="Q14" s="6"/>
    </row>
    <row r="15" spans="1:17" ht="25" customHeight="1" x14ac:dyDescent="0.55000000000000004">
      <c r="A15" s="9">
        <v>2021</v>
      </c>
      <c r="B15" s="10">
        <v>2</v>
      </c>
      <c r="C15" s="11">
        <v>630</v>
      </c>
      <c r="D15" s="11">
        <f t="shared" si="3"/>
        <v>8246</v>
      </c>
      <c r="E15" s="12">
        <f t="shared" si="0"/>
        <v>22.5</v>
      </c>
      <c r="F15" s="13">
        <f t="shared" si="4"/>
        <v>2.5</v>
      </c>
      <c r="G15" s="14">
        <v>135700</v>
      </c>
      <c r="H15" s="15">
        <v>1238050</v>
      </c>
      <c r="I15" s="16">
        <f t="shared" si="1"/>
        <v>1102350</v>
      </c>
      <c r="J15" s="17">
        <f t="shared" si="5"/>
        <v>256</v>
      </c>
      <c r="K15" s="21">
        <v>18</v>
      </c>
      <c r="L15" s="22">
        <v>10</v>
      </c>
      <c r="M15" s="23">
        <f t="shared" si="2"/>
        <v>28</v>
      </c>
      <c r="N15" s="6"/>
      <c r="O15" s="6"/>
      <c r="P15" s="6"/>
      <c r="Q15" s="6"/>
    </row>
    <row r="16" spans="1:17" ht="25" customHeight="1" thickBot="1" x14ac:dyDescent="0.6">
      <c r="A16" s="25">
        <v>2021</v>
      </c>
      <c r="B16" s="26">
        <v>3</v>
      </c>
      <c r="C16" s="27">
        <v>789</v>
      </c>
      <c r="D16" s="11">
        <f t="shared" si="3"/>
        <v>9035</v>
      </c>
      <c r="E16" s="28">
        <f t="shared" si="0"/>
        <v>25.5</v>
      </c>
      <c r="F16" s="29">
        <f t="shared" si="4"/>
        <v>2.6</v>
      </c>
      <c r="G16" s="30">
        <v>169200</v>
      </c>
      <c r="H16" s="31">
        <v>1238050</v>
      </c>
      <c r="I16" s="32">
        <f t="shared" si="1"/>
        <v>1068850</v>
      </c>
      <c r="J16" s="33">
        <f t="shared" si="5"/>
        <v>308</v>
      </c>
      <c r="K16" s="34">
        <v>23</v>
      </c>
      <c r="L16" s="35">
        <v>8</v>
      </c>
      <c r="M16" s="36">
        <f t="shared" si="2"/>
        <v>31</v>
      </c>
      <c r="N16" s="6"/>
      <c r="O16" s="6"/>
      <c r="P16" s="6"/>
      <c r="Q16" s="6"/>
    </row>
    <row r="17" spans="1:14" ht="25" customHeight="1" thickTop="1" thickBot="1" x14ac:dyDescent="0.6">
      <c r="A17" s="107" t="s">
        <v>14</v>
      </c>
      <c r="B17" s="108"/>
      <c r="C17" s="37">
        <f>SUM(C5:C16)</f>
        <v>9035</v>
      </c>
      <c r="D17" s="38"/>
      <c r="E17" s="39">
        <f t="shared" si="0"/>
        <v>25.2</v>
      </c>
      <c r="F17" s="40">
        <f>ROUND(C17/J17,1)</f>
        <v>2.7</v>
      </c>
      <c r="G17" s="41">
        <f>SUM(G5:G16)</f>
        <v>1949050</v>
      </c>
      <c r="H17" s="42">
        <f>SUM(H5:H16)</f>
        <v>14856600</v>
      </c>
      <c r="I17" s="43">
        <f>SUM(I5:I16)</f>
        <v>12907550</v>
      </c>
      <c r="J17" s="44">
        <f t="shared" ref="J17:M17" si="6">SUM(J5:J16)</f>
        <v>3380</v>
      </c>
      <c r="K17" s="45">
        <f t="shared" si="6"/>
        <v>243</v>
      </c>
      <c r="L17" s="46">
        <f t="shared" si="6"/>
        <v>116</v>
      </c>
      <c r="M17" s="47">
        <f t="shared" si="6"/>
        <v>359</v>
      </c>
      <c r="N17" s="6"/>
    </row>
    <row r="18" spans="1:14" ht="25" customHeight="1" thickBot="1" x14ac:dyDescent="0.6">
      <c r="A18" s="48"/>
      <c r="B18" s="48"/>
      <c r="C18" s="48"/>
      <c r="D18" s="48"/>
      <c r="E18" s="48"/>
      <c r="F18" s="48"/>
      <c r="G18" s="48"/>
      <c r="H18" s="48"/>
      <c r="I18" s="48"/>
      <c r="J18" s="48"/>
    </row>
    <row r="19" spans="1:14" ht="25" customHeight="1" x14ac:dyDescent="0.55000000000000004">
      <c r="A19" s="77" t="s">
        <v>15</v>
      </c>
      <c r="B19" s="78"/>
      <c r="C19" s="81" t="s">
        <v>9</v>
      </c>
      <c r="D19" s="82"/>
      <c r="G19" s="49"/>
    </row>
    <row r="20" spans="1:14" ht="25" customHeight="1" x14ac:dyDescent="0.55000000000000004">
      <c r="A20" s="79"/>
      <c r="B20" s="80"/>
      <c r="C20" s="7" t="s">
        <v>7</v>
      </c>
      <c r="D20" s="51" t="s">
        <v>23</v>
      </c>
    </row>
    <row r="21" spans="1:14" ht="25" customHeight="1" thickBot="1" x14ac:dyDescent="0.6">
      <c r="A21" s="83" t="s">
        <v>24</v>
      </c>
      <c r="B21" s="84"/>
      <c r="C21" s="56">
        <v>12</v>
      </c>
      <c r="D21" s="57">
        <v>4</v>
      </c>
    </row>
    <row r="22" spans="1:14" ht="25" customHeight="1" x14ac:dyDescent="0.55000000000000004">
      <c r="A22" s="24" t="s">
        <v>25</v>
      </c>
      <c r="B22" s="24"/>
      <c r="C22" s="54"/>
      <c r="D22" s="54"/>
    </row>
    <row r="23" spans="1:14" ht="25" customHeight="1" thickBot="1" x14ac:dyDescent="0.6">
      <c r="A23" s="55"/>
      <c r="B23" s="55"/>
      <c r="C23" s="54"/>
      <c r="D23" s="54"/>
    </row>
    <row r="24" spans="1:14" ht="25" customHeight="1" x14ac:dyDescent="0.55000000000000004">
      <c r="A24" s="85" t="s">
        <v>16</v>
      </c>
      <c r="B24" s="86"/>
      <c r="C24" s="86"/>
      <c r="D24" s="87"/>
    </row>
    <row r="25" spans="1:14" ht="25" customHeight="1" x14ac:dyDescent="0.55000000000000004">
      <c r="A25" s="88" t="s">
        <v>27</v>
      </c>
      <c r="B25" s="89"/>
      <c r="C25" s="89"/>
      <c r="D25" s="90"/>
    </row>
    <row r="26" spans="1:14" ht="25" customHeight="1" x14ac:dyDescent="0.55000000000000004">
      <c r="A26" s="91"/>
      <c r="B26" s="92"/>
      <c r="C26" s="92"/>
      <c r="D26" s="93"/>
    </row>
    <row r="27" spans="1:14" ht="25" customHeight="1" x14ac:dyDescent="0.55000000000000004">
      <c r="A27" s="91"/>
      <c r="B27" s="92"/>
      <c r="C27" s="92"/>
      <c r="D27" s="93"/>
    </row>
    <row r="28" spans="1:14" ht="25" customHeight="1" x14ac:dyDescent="0.55000000000000004">
      <c r="A28" s="91"/>
      <c r="B28" s="92"/>
      <c r="C28" s="92"/>
      <c r="D28" s="93"/>
    </row>
    <row r="29" spans="1:14" ht="25" customHeight="1" x14ac:dyDescent="0.55000000000000004">
      <c r="A29" s="91"/>
      <c r="B29" s="92"/>
      <c r="C29" s="92"/>
      <c r="D29" s="93"/>
    </row>
    <row r="30" spans="1:14" ht="25" customHeight="1" x14ac:dyDescent="0.55000000000000004">
      <c r="A30" s="91"/>
      <c r="B30" s="92"/>
      <c r="C30" s="92"/>
      <c r="D30" s="93"/>
    </row>
    <row r="31" spans="1:14" ht="25" customHeight="1" thickBot="1" x14ac:dyDescent="0.6">
      <c r="A31" s="94"/>
      <c r="B31" s="95"/>
      <c r="C31" s="95"/>
      <c r="D31" s="96"/>
    </row>
  </sheetData>
  <mergeCells count="17">
    <mergeCell ref="E3:E4"/>
    <mergeCell ref="F3:F4"/>
    <mergeCell ref="A17:B17"/>
    <mergeCell ref="A3:A4"/>
    <mergeCell ref="B3:B4"/>
    <mergeCell ref="C3:C4"/>
    <mergeCell ref="D3:D4"/>
    <mergeCell ref="G3:G4"/>
    <mergeCell ref="H3:H4"/>
    <mergeCell ref="I3:I4"/>
    <mergeCell ref="J3:J4"/>
    <mergeCell ref="K3:M3"/>
    <mergeCell ref="A19:B20"/>
    <mergeCell ref="C19:D19"/>
    <mergeCell ref="A21:B21"/>
    <mergeCell ref="A24:D24"/>
    <mergeCell ref="A25:D31"/>
  </mergeCells>
  <phoneticPr fontId="5"/>
  <printOptions horizontalCentered="1"/>
  <pageMargins left="0.51181102362204722" right="0.51181102362204722" top="0.55118110236220474" bottom="0.55118110236220474" header="0.31496062992125984" footer="0.31496062992125984"/>
  <pageSetup paperSize="9" scale="6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9D020-664A-432D-9C23-95BF13241AE8}">
  <sheetPr>
    <pageSetUpPr fitToPage="1"/>
  </sheetPr>
  <dimension ref="A1:Q31"/>
  <sheetViews>
    <sheetView zoomScale="40" zoomScaleNormal="40" zoomScaleSheetLayoutView="40" workbookViewId="0">
      <selection activeCell="O23" sqref="O23"/>
    </sheetView>
  </sheetViews>
  <sheetFormatPr defaultColWidth="17.58203125" defaultRowHeight="25" customHeight="1" x14ac:dyDescent="0.55000000000000004"/>
  <cols>
    <col min="1" max="1" width="15.4140625" style="4" customWidth="1"/>
    <col min="2" max="2" width="12.58203125" style="4" bestFit="1" customWidth="1"/>
    <col min="3" max="6" width="14.83203125" style="4" customWidth="1"/>
    <col min="7" max="8" width="17.58203125" style="4"/>
    <col min="9" max="9" width="20" style="4" customWidth="1"/>
    <col min="10" max="13" width="12.75" style="4" customWidth="1"/>
    <col min="14" max="16384" width="17.58203125" style="4"/>
  </cols>
  <sheetData>
    <row r="1" spans="1:17" ht="25" customHeight="1" x14ac:dyDescent="0.55000000000000004">
      <c r="A1" s="1">
        <v>1</v>
      </c>
      <c r="B1" s="2" t="s">
        <v>22</v>
      </c>
      <c r="C1" s="3"/>
    </row>
    <row r="2" spans="1:17" ht="25" customHeight="1" thickBot="1" x14ac:dyDescent="0.6">
      <c r="A2" s="5"/>
      <c r="B2" s="2"/>
      <c r="C2" s="3"/>
    </row>
    <row r="3" spans="1:17" ht="25" customHeight="1" x14ac:dyDescent="0.55000000000000004">
      <c r="A3" s="109" t="s">
        <v>11</v>
      </c>
      <c r="B3" s="111" t="s">
        <v>12</v>
      </c>
      <c r="C3" s="99" t="s">
        <v>0</v>
      </c>
      <c r="D3" s="99" t="s">
        <v>1</v>
      </c>
      <c r="E3" s="99" t="s">
        <v>2</v>
      </c>
      <c r="F3" s="101" t="s">
        <v>3</v>
      </c>
      <c r="G3" s="97" t="s">
        <v>4</v>
      </c>
      <c r="H3" s="99" t="s">
        <v>10</v>
      </c>
      <c r="I3" s="101" t="s">
        <v>5</v>
      </c>
      <c r="J3" s="103" t="s">
        <v>6</v>
      </c>
      <c r="K3" s="105" t="s">
        <v>8</v>
      </c>
      <c r="L3" s="105"/>
      <c r="M3" s="106"/>
      <c r="N3" s="6"/>
    </row>
    <row r="4" spans="1:17" ht="25" customHeight="1" x14ac:dyDescent="0.55000000000000004">
      <c r="A4" s="110"/>
      <c r="B4" s="112"/>
      <c r="C4" s="100"/>
      <c r="D4" s="100"/>
      <c r="E4" s="100"/>
      <c r="F4" s="102"/>
      <c r="G4" s="98"/>
      <c r="H4" s="100"/>
      <c r="I4" s="102"/>
      <c r="J4" s="104"/>
      <c r="K4" s="50" t="s">
        <v>7</v>
      </c>
      <c r="L4" s="50" t="s">
        <v>23</v>
      </c>
      <c r="M4" s="8" t="s">
        <v>13</v>
      </c>
      <c r="N4" s="6"/>
    </row>
    <row r="5" spans="1:17" ht="25" customHeight="1" x14ac:dyDescent="0.55000000000000004">
      <c r="A5" s="9">
        <v>2019</v>
      </c>
      <c r="B5" s="72">
        <v>4</v>
      </c>
      <c r="C5" s="73"/>
      <c r="D5" s="58"/>
      <c r="E5" s="59"/>
      <c r="F5" s="60"/>
      <c r="G5" s="61"/>
      <c r="H5" s="62"/>
      <c r="I5" s="63"/>
      <c r="J5" s="64"/>
      <c r="K5" s="65"/>
      <c r="L5" s="66"/>
      <c r="M5" s="67"/>
      <c r="N5" s="6"/>
    </row>
    <row r="6" spans="1:17" ht="25" customHeight="1" x14ac:dyDescent="0.55000000000000004">
      <c r="A6" s="9">
        <v>2019</v>
      </c>
      <c r="B6" s="10">
        <v>5</v>
      </c>
      <c r="C6" s="71"/>
      <c r="D6" s="58"/>
      <c r="E6" s="59"/>
      <c r="F6" s="60"/>
      <c r="G6" s="61"/>
      <c r="H6" s="62"/>
      <c r="I6" s="63"/>
      <c r="J6" s="64"/>
      <c r="K6" s="65"/>
      <c r="L6" s="66"/>
      <c r="M6" s="67"/>
      <c r="N6" s="6"/>
    </row>
    <row r="7" spans="1:17" ht="25" customHeight="1" x14ac:dyDescent="0.55000000000000004">
      <c r="A7" s="9">
        <v>2019</v>
      </c>
      <c r="B7" s="72">
        <v>6</v>
      </c>
      <c r="C7" s="71"/>
      <c r="D7" s="58"/>
      <c r="E7" s="59"/>
      <c r="F7" s="60"/>
      <c r="G7" s="61"/>
      <c r="H7" s="62"/>
      <c r="I7" s="63"/>
      <c r="J7" s="64"/>
      <c r="K7" s="65"/>
      <c r="L7" s="66"/>
      <c r="M7" s="67"/>
      <c r="N7" s="6"/>
    </row>
    <row r="8" spans="1:17" ht="25" customHeight="1" x14ac:dyDescent="0.55000000000000004">
      <c r="A8" s="9">
        <v>2019</v>
      </c>
      <c r="B8" s="10">
        <v>7</v>
      </c>
      <c r="C8" s="71"/>
      <c r="D8" s="58"/>
      <c r="E8" s="59"/>
      <c r="F8" s="60"/>
      <c r="G8" s="61"/>
      <c r="H8" s="62"/>
      <c r="I8" s="63"/>
      <c r="J8" s="64"/>
      <c r="K8" s="68"/>
      <c r="L8" s="69"/>
      <c r="M8" s="70"/>
      <c r="N8" s="6"/>
    </row>
    <row r="9" spans="1:17" ht="25" customHeight="1" x14ac:dyDescent="0.55000000000000004">
      <c r="A9" s="9">
        <v>2019</v>
      </c>
      <c r="B9" s="72">
        <v>8</v>
      </c>
      <c r="C9" s="71"/>
      <c r="D9" s="58"/>
      <c r="E9" s="59"/>
      <c r="F9" s="60"/>
      <c r="G9" s="61"/>
      <c r="H9" s="62"/>
      <c r="I9" s="63"/>
      <c r="J9" s="64"/>
      <c r="K9" s="68"/>
      <c r="L9" s="69"/>
      <c r="M9" s="70"/>
      <c r="N9" s="6"/>
    </row>
    <row r="10" spans="1:17" ht="25" customHeight="1" x14ac:dyDescent="0.55000000000000004">
      <c r="A10" s="9">
        <v>2019</v>
      </c>
      <c r="B10" s="10">
        <v>9</v>
      </c>
      <c r="C10" s="71"/>
      <c r="D10" s="58"/>
      <c r="E10" s="59"/>
      <c r="F10" s="60"/>
      <c r="G10" s="61"/>
      <c r="H10" s="62"/>
      <c r="I10" s="63"/>
      <c r="J10" s="64"/>
      <c r="K10" s="68"/>
      <c r="L10" s="69"/>
      <c r="M10" s="70"/>
      <c r="N10" s="6"/>
      <c r="O10" s="6"/>
      <c r="P10" s="6"/>
      <c r="Q10" s="6"/>
    </row>
    <row r="11" spans="1:17" ht="25" customHeight="1" x14ac:dyDescent="0.55000000000000004">
      <c r="A11" s="9">
        <v>2019</v>
      </c>
      <c r="B11" s="72">
        <v>10</v>
      </c>
      <c r="C11" s="11">
        <v>1103</v>
      </c>
      <c r="D11" s="11">
        <f t="shared" ref="D11:D16" si="0">D10+C11</f>
        <v>1103</v>
      </c>
      <c r="E11" s="12">
        <f t="shared" ref="E11:E17" si="1">ROUND(C11/M11,1)</f>
        <v>38</v>
      </c>
      <c r="F11" s="13">
        <f t="shared" ref="F11:F16" si="2">ROUND(C11/J11,1)</f>
        <v>3.9</v>
      </c>
      <c r="G11" s="14">
        <v>246100</v>
      </c>
      <c r="H11" s="15">
        <v>1141600</v>
      </c>
      <c r="I11" s="16">
        <f t="shared" ref="I11:I16" si="3">H11-G11</f>
        <v>895500</v>
      </c>
      <c r="J11" s="17">
        <f t="shared" ref="J11:J16" si="4">K11*C$21+L11*D$21</f>
        <v>284</v>
      </c>
      <c r="K11" s="21">
        <v>21</v>
      </c>
      <c r="L11" s="22">
        <v>8</v>
      </c>
      <c r="M11" s="23">
        <f t="shared" ref="M11:M16" si="5">SUM(K11:L11)</f>
        <v>29</v>
      </c>
      <c r="N11" s="6"/>
      <c r="O11" s="6"/>
      <c r="P11" s="6"/>
      <c r="Q11" s="24"/>
    </row>
    <row r="12" spans="1:17" ht="25" customHeight="1" x14ac:dyDescent="0.55000000000000004">
      <c r="A12" s="9">
        <v>2019</v>
      </c>
      <c r="B12" s="10">
        <v>11</v>
      </c>
      <c r="C12" s="11">
        <v>1157</v>
      </c>
      <c r="D12" s="11">
        <f t="shared" si="0"/>
        <v>2260</v>
      </c>
      <c r="E12" s="12">
        <f t="shared" si="1"/>
        <v>38.6</v>
      </c>
      <c r="F12" s="13">
        <f t="shared" si="2"/>
        <v>4.0999999999999996</v>
      </c>
      <c r="G12" s="14">
        <v>256750</v>
      </c>
      <c r="H12" s="15">
        <v>1141600</v>
      </c>
      <c r="I12" s="16">
        <f t="shared" si="3"/>
        <v>884850</v>
      </c>
      <c r="J12" s="17">
        <f>K12*C$21+L12*D$21</f>
        <v>280</v>
      </c>
      <c r="K12" s="21">
        <v>20</v>
      </c>
      <c r="L12" s="22">
        <v>10</v>
      </c>
      <c r="M12" s="23">
        <f t="shared" si="5"/>
        <v>30</v>
      </c>
      <c r="N12" s="6"/>
      <c r="O12" s="6"/>
      <c r="P12" s="6"/>
      <c r="Q12" s="6"/>
    </row>
    <row r="13" spans="1:17" ht="25" customHeight="1" x14ac:dyDescent="0.55000000000000004">
      <c r="A13" s="9">
        <v>2019</v>
      </c>
      <c r="B13" s="10">
        <v>12</v>
      </c>
      <c r="C13" s="11">
        <v>1217</v>
      </c>
      <c r="D13" s="11">
        <f t="shared" si="0"/>
        <v>3477</v>
      </c>
      <c r="E13" s="12">
        <f t="shared" si="1"/>
        <v>43.5</v>
      </c>
      <c r="F13" s="13">
        <f t="shared" si="2"/>
        <v>4.5</v>
      </c>
      <c r="G13" s="14">
        <v>266300</v>
      </c>
      <c r="H13" s="15">
        <v>1141600</v>
      </c>
      <c r="I13" s="16">
        <f t="shared" si="3"/>
        <v>875300</v>
      </c>
      <c r="J13" s="17">
        <f t="shared" si="4"/>
        <v>272</v>
      </c>
      <c r="K13" s="21">
        <v>20</v>
      </c>
      <c r="L13" s="22">
        <v>8</v>
      </c>
      <c r="M13" s="23">
        <f t="shared" si="5"/>
        <v>28</v>
      </c>
      <c r="N13" s="6"/>
      <c r="O13" s="6"/>
      <c r="P13" s="6"/>
      <c r="Q13" s="6"/>
    </row>
    <row r="14" spans="1:17" ht="25" customHeight="1" x14ac:dyDescent="0.55000000000000004">
      <c r="A14" s="9">
        <v>2020</v>
      </c>
      <c r="B14" s="10">
        <v>1</v>
      </c>
      <c r="C14" s="11">
        <v>958</v>
      </c>
      <c r="D14" s="11">
        <f t="shared" si="0"/>
        <v>4435</v>
      </c>
      <c r="E14" s="12">
        <f t="shared" si="1"/>
        <v>34.200000000000003</v>
      </c>
      <c r="F14" s="13">
        <f t="shared" si="2"/>
        <v>3.6</v>
      </c>
      <c r="G14" s="14">
        <v>211800</v>
      </c>
      <c r="H14" s="15">
        <v>1141600</v>
      </c>
      <c r="I14" s="16">
        <f t="shared" si="3"/>
        <v>929800</v>
      </c>
      <c r="J14" s="17">
        <f t="shared" si="4"/>
        <v>264</v>
      </c>
      <c r="K14" s="21">
        <v>19</v>
      </c>
      <c r="L14" s="22">
        <v>9</v>
      </c>
      <c r="M14" s="23">
        <f t="shared" si="5"/>
        <v>28</v>
      </c>
      <c r="N14" s="6"/>
      <c r="O14" s="6"/>
      <c r="P14" s="6"/>
      <c r="Q14" s="6"/>
    </row>
    <row r="15" spans="1:17" ht="25" customHeight="1" x14ac:dyDescent="0.55000000000000004">
      <c r="A15" s="9">
        <v>2020</v>
      </c>
      <c r="B15" s="10">
        <v>2</v>
      </c>
      <c r="C15" s="11">
        <v>882</v>
      </c>
      <c r="D15" s="11">
        <f t="shared" si="0"/>
        <v>5317</v>
      </c>
      <c r="E15" s="12">
        <f t="shared" si="1"/>
        <v>30.4</v>
      </c>
      <c r="F15" s="13">
        <f t="shared" si="2"/>
        <v>3.4</v>
      </c>
      <c r="G15" s="14">
        <v>191400</v>
      </c>
      <c r="H15" s="15">
        <v>1141600</v>
      </c>
      <c r="I15" s="16">
        <f t="shared" si="3"/>
        <v>950200</v>
      </c>
      <c r="J15" s="17">
        <f t="shared" si="4"/>
        <v>260</v>
      </c>
      <c r="K15" s="21">
        <v>18</v>
      </c>
      <c r="L15" s="22">
        <v>11</v>
      </c>
      <c r="M15" s="23">
        <f t="shared" si="5"/>
        <v>29</v>
      </c>
      <c r="N15" s="6"/>
      <c r="O15" s="6"/>
      <c r="P15" s="6"/>
      <c r="Q15" s="6"/>
    </row>
    <row r="16" spans="1:17" ht="25" customHeight="1" thickBot="1" x14ac:dyDescent="0.6">
      <c r="A16" s="25">
        <v>2020</v>
      </c>
      <c r="B16" s="26">
        <v>3</v>
      </c>
      <c r="C16" s="27">
        <v>919</v>
      </c>
      <c r="D16" s="11">
        <f t="shared" si="0"/>
        <v>6236</v>
      </c>
      <c r="E16" s="28">
        <f t="shared" si="1"/>
        <v>29.6</v>
      </c>
      <c r="F16" s="29">
        <f t="shared" si="2"/>
        <v>3.1</v>
      </c>
      <c r="G16" s="30">
        <v>203250</v>
      </c>
      <c r="H16" s="31">
        <v>1141700</v>
      </c>
      <c r="I16" s="32">
        <f t="shared" si="3"/>
        <v>938450</v>
      </c>
      <c r="J16" s="33">
        <f t="shared" si="4"/>
        <v>292</v>
      </c>
      <c r="K16" s="34">
        <v>21</v>
      </c>
      <c r="L16" s="35">
        <v>10</v>
      </c>
      <c r="M16" s="36">
        <f t="shared" si="5"/>
        <v>31</v>
      </c>
      <c r="N16" s="6"/>
      <c r="O16" s="6"/>
      <c r="P16" s="6"/>
      <c r="Q16" s="6"/>
    </row>
    <row r="17" spans="1:14" ht="25" customHeight="1" thickTop="1" thickBot="1" x14ac:dyDescent="0.6">
      <c r="A17" s="107" t="s">
        <v>14</v>
      </c>
      <c r="B17" s="108"/>
      <c r="C17" s="37">
        <f>SUM(C5:C16)</f>
        <v>6236</v>
      </c>
      <c r="D17" s="38"/>
      <c r="E17" s="39">
        <f t="shared" si="1"/>
        <v>35.6</v>
      </c>
      <c r="F17" s="40">
        <f>ROUND(C17/J17,1)</f>
        <v>3.8</v>
      </c>
      <c r="G17" s="41">
        <f>SUM(G5:G16)</f>
        <v>1375600</v>
      </c>
      <c r="H17" s="42">
        <f>SUM(H5:H16)</f>
        <v>6849700</v>
      </c>
      <c r="I17" s="43">
        <f>SUM(I5:I16)</f>
        <v>5474100</v>
      </c>
      <c r="J17" s="44">
        <f t="shared" ref="J17:M17" si="6">SUM(J5:J16)</f>
        <v>1652</v>
      </c>
      <c r="K17" s="45">
        <f t="shared" si="6"/>
        <v>119</v>
      </c>
      <c r="L17" s="46">
        <f t="shared" si="6"/>
        <v>56</v>
      </c>
      <c r="M17" s="47">
        <f t="shared" si="6"/>
        <v>175</v>
      </c>
      <c r="N17" s="6"/>
    </row>
    <row r="18" spans="1:14" ht="25" customHeight="1" thickBot="1" x14ac:dyDescent="0.6">
      <c r="A18" s="48"/>
      <c r="B18" s="48"/>
      <c r="C18" s="48"/>
      <c r="D18" s="48"/>
      <c r="E18" s="48"/>
      <c r="F18" s="48"/>
      <c r="G18" s="48"/>
      <c r="H18" s="48"/>
      <c r="I18" s="48"/>
      <c r="J18" s="48"/>
    </row>
    <row r="19" spans="1:14" ht="25" customHeight="1" x14ac:dyDescent="0.55000000000000004">
      <c r="A19" s="77" t="s">
        <v>15</v>
      </c>
      <c r="B19" s="78"/>
      <c r="C19" s="81" t="s">
        <v>9</v>
      </c>
      <c r="D19" s="82"/>
      <c r="G19" s="49"/>
    </row>
    <row r="20" spans="1:14" ht="25" customHeight="1" x14ac:dyDescent="0.55000000000000004">
      <c r="A20" s="79"/>
      <c r="B20" s="80"/>
      <c r="C20" s="7" t="s">
        <v>7</v>
      </c>
      <c r="D20" s="51" t="s">
        <v>23</v>
      </c>
    </row>
    <row r="21" spans="1:14" ht="25" customHeight="1" thickBot="1" x14ac:dyDescent="0.6">
      <c r="A21" s="83" t="s">
        <v>24</v>
      </c>
      <c r="B21" s="84"/>
      <c r="C21" s="56">
        <v>12</v>
      </c>
      <c r="D21" s="57">
        <v>4</v>
      </c>
    </row>
    <row r="22" spans="1:14" ht="25" customHeight="1" x14ac:dyDescent="0.55000000000000004">
      <c r="A22" s="24" t="s">
        <v>25</v>
      </c>
      <c r="B22" s="24"/>
      <c r="C22" s="54"/>
      <c r="D22" s="54"/>
    </row>
    <row r="23" spans="1:14" ht="25" customHeight="1" thickBot="1" x14ac:dyDescent="0.6">
      <c r="A23" s="55"/>
      <c r="B23" s="55"/>
      <c r="C23" s="54"/>
      <c r="D23" s="54"/>
    </row>
    <row r="24" spans="1:14" ht="25" customHeight="1" x14ac:dyDescent="0.55000000000000004">
      <c r="A24" s="85" t="s">
        <v>16</v>
      </c>
      <c r="B24" s="86"/>
      <c r="C24" s="86"/>
      <c r="D24" s="87"/>
    </row>
    <row r="25" spans="1:14" ht="25" customHeight="1" x14ac:dyDescent="0.55000000000000004">
      <c r="A25" s="88" t="s">
        <v>26</v>
      </c>
      <c r="B25" s="89"/>
      <c r="C25" s="89"/>
      <c r="D25" s="90"/>
    </row>
    <row r="26" spans="1:14" ht="25" customHeight="1" x14ac:dyDescent="0.55000000000000004">
      <c r="A26" s="91"/>
      <c r="B26" s="92"/>
      <c r="C26" s="92"/>
      <c r="D26" s="93"/>
    </row>
    <row r="27" spans="1:14" ht="25" customHeight="1" x14ac:dyDescent="0.55000000000000004">
      <c r="A27" s="91"/>
      <c r="B27" s="92"/>
      <c r="C27" s="92"/>
      <c r="D27" s="93"/>
    </row>
    <row r="28" spans="1:14" ht="25" customHeight="1" x14ac:dyDescent="0.55000000000000004">
      <c r="A28" s="91"/>
      <c r="B28" s="92"/>
      <c r="C28" s="92"/>
      <c r="D28" s="93"/>
    </row>
    <row r="29" spans="1:14" ht="25" customHeight="1" x14ac:dyDescent="0.55000000000000004">
      <c r="A29" s="91"/>
      <c r="B29" s="92"/>
      <c r="C29" s="92"/>
      <c r="D29" s="93"/>
    </row>
    <row r="30" spans="1:14" ht="25" customHeight="1" x14ac:dyDescent="0.55000000000000004">
      <c r="A30" s="91"/>
      <c r="B30" s="92"/>
      <c r="C30" s="92"/>
      <c r="D30" s="93"/>
    </row>
    <row r="31" spans="1:14" ht="25" customHeight="1" thickBot="1" x14ac:dyDescent="0.6">
      <c r="A31" s="94"/>
      <c r="B31" s="95"/>
      <c r="C31" s="95"/>
      <c r="D31" s="96"/>
    </row>
  </sheetData>
  <mergeCells count="17">
    <mergeCell ref="E3:E4"/>
    <mergeCell ref="F3:F4"/>
    <mergeCell ref="A17:B17"/>
    <mergeCell ref="A3:A4"/>
    <mergeCell ref="B3:B4"/>
    <mergeCell ref="C3:C4"/>
    <mergeCell ref="D3:D4"/>
    <mergeCell ref="G3:G4"/>
    <mergeCell ref="H3:H4"/>
    <mergeCell ref="I3:I4"/>
    <mergeCell ref="J3:J4"/>
    <mergeCell ref="K3:M3"/>
    <mergeCell ref="A19:B20"/>
    <mergeCell ref="C19:D19"/>
    <mergeCell ref="A21:B21"/>
    <mergeCell ref="A24:D24"/>
    <mergeCell ref="A25:D31"/>
  </mergeCells>
  <phoneticPr fontId="5"/>
  <printOptions horizontalCentered="1"/>
  <pageMargins left="0.51181102362204722" right="0.51181102362204722" top="0.55118110236220474" bottom="0.55118110236220474" header="0.31496062992125984" footer="0.31496062992125984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一覧</vt:lpstr>
      <vt:lpstr>R5</vt:lpstr>
      <vt:lpstr>R4</vt:lpstr>
      <vt:lpstr>R3</vt:lpstr>
      <vt:lpstr>R2</vt:lpstr>
      <vt:lpstr>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漆畑　綾沙子</cp:lastModifiedBy>
  <cp:lastPrinted>2024-02-16T05:12:43Z</cp:lastPrinted>
  <dcterms:created xsi:type="dcterms:W3CDTF">2023-12-15T02:19:36Z</dcterms:created>
  <dcterms:modified xsi:type="dcterms:W3CDTF">2024-04-17T02:54:29Z</dcterms:modified>
</cp:coreProperties>
</file>