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rvssvfsv101\他課共有フォルダ\1031366000\3区高齢介護課　共有フォルダ\【調査】（他市依頼含む）\調査票入力支援シート\"/>
    </mc:Choice>
  </mc:AlternateContent>
  <xr:revisionPtr revIDLastSave="0" documentId="13_ncr:1_{7D357DFF-407E-484E-B4C1-62BA4100CCDB}" xr6:coauthVersionLast="47" xr6:coauthVersionMax="47" xr10:uidLastSave="{00000000-0000-0000-0000-000000000000}"/>
  <bookViews>
    <workbookView xWindow="-110" yWindow="-110" windowWidth="19420" windowHeight="10300" xr2:uid="{0339D227-DA28-4DC5-A82B-1E49DC89ACA3}"/>
  </bookViews>
  <sheets>
    <sheet name="シートを増やさないで下さい" sheetId="58" r:id="rId1"/>
    <sheet name="文例" sheetId="52" state="hidden" r:id="rId2"/>
  </sheets>
  <definedNames>
    <definedName name="_xlnm.Print_Area" localSheetId="0">シートを増やさないで下さい!$E$1:$FW$142</definedName>
    <definedName name="_xlnm.Print_Area" localSheetId="1">文例!$B$7:$D$814</definedName>
    <definedName name="寝返りつかまればできる">文例!$D$24:$D$28</definedName>
    <definedName name="寝返りできない">文例!$D$29:$D$33</definedName>
    <definedName name="寝返りできる">文例!$D$19:$D$23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23" i="58" l="1"/>
  <c r="K138" i="58"/>
  <c r="K132" i="58"/>
  <c r="B112" i="58"/>
  <c r="B113" i="58"/>
  <c r="B114" i="58"/>
  <c r="B115" i="58"/>
  <c r="B116" i="58"/>
  <c r="B117" i="58"/>
  <c r="B118" i="58"/>
  <c r="B119" i="58"/>
  <c r="B120" i="58"/>
  <c r="B121" i="58"/>
  <c r="B122" i="58"/>
  <c r="B123" i="58"/>
  <c r="B124" i="58"/>
  <c r="B125" i="58"/>
  <c r="B126" i="58"/>
  <c r="C606" i="52" a="1"/>
  <c r="C606" i="52" s="1"/>
  <c r="C7" i="58"/>
  <c r="DX14" i="58" l="1"/>
  <c r="DY12" i="58"/>
  <c r="DS7" i="58"/>
  <c r="DS6" i="58"/>
  <c r="DX25" i="58"/>
  <c r="K73" i="58" l="1"/>
  <c r="EV69" i="58" l="1"/>
  <c r="K109" i="58"/>
  <c r="O16" i="58"/>
  <c r="CB21" i="58"/>
  <c r="K71" i="58" l="1"/>
  <c r="ER106" i="58" l="1"/>
  <c r="BG69" i="58"/>
  <c r="AB12" i="58" l="1"/>
  <c r="Z7" i="58"/>
  <c r="FN10" i="58"/>
  <c r="AE11" i="58"/>
  <c r="FC9" i="58"/>
  <c r="ED10" i="58"/>
  <c r="EJ33" i="58"/>
  <c r="AY36" i="58"/>
  <c r="Z6" i="58" l="1"/>
  <c r="AE10" i="58"/>
  <c r="CS7" i="58"/>
  <c r="FN48" i="58" l="1"/>
  <c r="EZ47" i="58"/>
  <c r="EZ46" i="58"/>
  <c r="FN45" i="58"/>
  <c r="FN52" i="58"/>
  <c r="EL51" i="58"/>
  <c r="EZ50" i="58"/>
  <c r="EZ49" i="58"/>
  <c r="EZ44" i="58"/>
  <c r="EZ43" i="58"/>
  <c r="FN42" i="58"/>
  <c r="EZ41" i="58"/>
  <c r="EL40" i="58"/>
  <c r="FN39" i="58"/>
  <c r="EL38" i="58"/>
  <c r="K124" i="58"/>
  <c r="K96" i="58"/>
  <c r="K85" i="58"/>
  <c r="DC69" i="58"/>
  <c r="FS67" i="58"/>
  <c r="FN67" i="58"/>
  <c r="FJ67" i="58"/>
  <c r="FD67" i="58"/>
  <c r="EZ67" i="58"/>
  <c r="EV67" i="58"/>
  <c r="EQ67" i="58"/>
  <c r="EL67" i="58"/>
  <c r="EG67" i="58"/>
  <c r="EW65" i="58"/>
  <c r="EI65" i="58"/>
  <c r="DU65" i="58"/>
  <c r="DG65" i="58"/>
  <c r="CS65" i="58"/>
  <c r="CF65" i="58"/>
  <c r="BR65" i="58"/>
  <c r="BD65" i="58"/>
  <c r="FK64" i="58"/>
  <c r="EW64" i="58"/>
  <c r="EI64" i="58"/>
  <c r="DU64" i="58"/>
  <c r="DG64" i="58"/>
  <c r="CS64" i="58"/>
  <c r="CF64" i="58"/>
  <c r="BR64" i="58"/>
  <c r="BD64" i="58"/>
  <c r="FK62" i="58"/>
  <c r="EH62" i="58"/>
  <c r="DS62" i="58"/>
  <c r="DD62" i="58"/>
  <c r="CQ62" i="58"/>
  <c r="CC62" i="58"/>
  <c r="BO62" i="58"/>
  <c r="BA62" i="58"/>
  <c r="AN62" i="58"/>
  <c r="AA62" i="58"/>
  <c r="M62" i="58"/>
  <c r="EW61" i="58"/>
  <c r="FN59" i="58"/>
  <c r="EZ59" i="58"/>
  <c r="EL59" i="58"/>
  <c r="DX59" i="58"/>
  <c r="BU59" i="58"/>
  <c r="BC59" i="58"/>
  <c r="AJ59" i="58"/>
  <c r="FN58" i="58"/>
  <c r="EZ58" i="58"/>
  <c r="EL58" i="58"/>
  <c r="DX58" i="58"/>
  <c r="BU58" i="58"/>
  <c r="BC58" i="58"/>
  <c r="AJ58" i="58"/>
  <c r="FN57" i="58"/>
  <c r="EZ57" i="58"/>
  <c r="EL57" i="58"/>
  <c r="BU57" i="58"/>
  <c r="BC57" i="58"/>
  <c r="FN56" i="58"/>
  <c r="EZ56" i="58"/>
  <c r="EL56" i="58"/>
  <c r="DX56" i="58"/>
  <c r="BU56" i="58"/>
  <c r="BC56" i="58"/>
  <c r="FN55" i="58"/>
  <c r="EZ55" i="58"/>
  <c r="EL55" i="58"/>
  <c r="BU55" i="58"/>
  <c r="BC55" i="58"/>
  <c r="FN54" i="58"/>
  <c r="EZ54" i="58"/>
  <c r="EL54" i="58"/>
  <c r="BU54" i="58"/>
  <c r="BC54" i="58"/>
  <c r="BU53" i="58"/>
  <c r="BC53" i="58"/>
  <c r="BU52" i="58"/>
  <c r="BC52" i="58"/>
  <c r="BU51" i="58"/>
  <c r="BC51" i="58"/>
  <c r="AK51" i="58"/>
  <c r="H51" i="58"/>
  <c r="BU49" i="58"/>
  <c r="BD49" i="58"/>
  <c r="AK49" i="58"/>
  <c r="BZ48" i="58"/>
  <c r="BL48" i="58"/>
  <c r="AY48" i="58"/>
  <c r="AK48" i="58"/>
  <c r="BZ47" i="58"/>
  <c r="BL47" i="58"/>
  <c r="AY47" i="58"/>
  <c r="AK47" i="58"/>
  <c r="BZ46" i="58"/>
  <c r="BL46" i="58"/>
  <c r="AY46" i="58"/>
  <c r="BZ45" i="58"/>
  <c r="BL45" i="58"/>
  <c r="AY45" i="58"/>
  <c r="FN44" i="58"/>
  <c r="BZ44" i="58"/>
  <c r="BL44" i="58"/>
  <c r="AY44" i="58"/>
  <c r="FN43" i="58"/>
  <c r="BZ43" i="58"/>
  <c r="BL43" i="58"/>
  <c r="AY43" i="58"/>
  <c r="AK43" i="58"/>
  <c r="BZ42" i="58"/>
  <c r="BL42" i="58"/>
  <c r="AY42" i="58"/>
  <c r="AK42" i="58"/>
  <c r="BZ41" i="58"/>
  <c r="BL41" i="58"/>
  <c r="AY41" i="58"/>
  <c r="AK41" i="58"/>
  <c r="BZ40" i="58"/>
  <c r="BL40" i="58"/>
  <c r="AY40" i="58"/>
  <c r="BZ39" i="58"/>
  <c r="BL39" i="58"/>
  <c r="AY39" i="58"/>
  <c r="AK39" i="58"/>
  <c r="BZ38" i="58"/>
  <c r="BL38" i="58"/>
  <c r="AY38" i="58"/>
  <c r="AK38" i="58"/>
  <c r="FE36" i="58"/>
  <c r="EJ36" i="58"/>
  <c r="CU36" i="58"/>
  <c r="CA36" i="58"/>
  <c r="BM36" i="58"/>
  <c r="EJ35" i="58"/>
  <c r="CU35" i="58"/>
  <c r="CA35" i="58"/>
  <c r="BM35" i="58"/>
  <c r="AY35" i="58"/>
  <c r="AM35" i="58"/>
  <c r="FE34" i="58"/>
  <c r="EJ34" i="58"/>
  <c r="CU34" i="58"/>
  <c r="CA34" i="58"/>
  <c r="BM34" i="58"/>
  <c r="AY34" i="58"/>
  <c r="CU33" i="58"/>
  <c r="CA33" i="58"/>
  <c r="BM33" i="58"/>
  <c r="AY33" i="58"/>
  <c r="AM32" i="58"/>
  <c r="K32" i="58"/>
  <c r="FL31" i="58"/>
  <c r="EX31" i="58"/>
  <c r="EJ31" i="58"/>
  <c r="BN31" i="58"/>
  <c r="AM31" i="58"/>
  <c r="K31" i="58"/>
  <c r="FL30" i="58"/>
  <c r="EX30" i="58"/>
  <c r="EJ30" i="58"/>
  <c r="DV30" i="58"/>
  <c r="FL29" i="58"/>
  <c r="EX29" i="58"/>
  <c r="EJ29" i="58"/>
  <c r="BN29" i="58"/>
  <c r="AM29" i="58"/>
  <c r="K29" i="58"/>
  <c r="FL28" i="58"/>
  <c r="EX28" i="58"/>
  <c r="EJ28" i="58"/>
  <c r="BN28" i="58"/>
  <c r="AM28" i="58"/>
  <c r="K28" i="58"/>
  <c r="FL27" i="58"/>
  <c r="EX27" i="58"/>
  <c r="EJ27" i="58"/>
  <c r="Q25" i="58"/>
  <c r="AW24" i="58"/>
  <c r="DG23" i="58"/>
  <c r="CA23" i="58"/>
  <c r="BB23" i="58"/>
  <c r="Z23" i="58"/>
  <c r="DQ22" i="58"/>
  <c r="BW22" i="58"/>
  <c r="Z22" i="58"/>
  <c r="CZ21" i="58"/>
  <c r="BB21" i="58"/>
  <c r="Z21" i="58"/>
  <c r="CJ20" i="58"/>
  <c r="BR20" i="58"/>
  <c r="BM20" i="58"/>
  <c r="AI20" i="58"/>
  <c r="AD20" i="58"/>
  <c r="FR19" i="58"/>
  <c r="FM19" i="58"/>
  <c r="EI19" i="58"/>
  <c r="ED19" i="58"/>
  <c r="CZ19" i="58"/>
  <c r="CU19" i="58"/>
  <c r="BR19" i="58"/>
  <c r="BM19" i="58"/>
  <c r="AI19" i="58"/>
  <c r="AD19" i="58"/>
  <c r="FR18" i="58"/>
  <c r="FM18" i="58"/>
  <c r="EM18" i="58"/>
  <c r="EB18" i="58"/>
  <c r="CV18" i="58"/>
  <c r="CQ18" i="58"/>
  <c r="BN18" i="58"/>
  <c r="BI18" i="58"/>
  <c r="AI18" i="58"/>
  <c r="AD18" i="58"/>
  <c r="FR17" i="58"/>
  <c r="FM17" i="58"/>
  <c r="EI17" i="58"/>
  <c r="ED17" i="58"/>
  <c r="CZ17" i="58"/>
  <c r="CU17" i="58"/>
  <c r="BR17" i="58"/>
  <c r="BM17" i="58"/>
  <c r="AI17" i="58"/>
  <c r="AD17" i="58"/>
  <c r="FR16" i="58"/>
  <c r="FM16" i="58"/>
  <c r="EI16" i="58"/>
  <c r="ED16" i="58"/>
  <c r="CZ16" i="58"/>
  <c r="CU16" i="58"/>
  <c r="BR16" i="58"/>
  <c r="BM16" i="58"/>
  <c r="BH16" i="58"/>
  <c r="AL16" i="58"/>
  <c r="Z16" i="58"/>
  <c r="CW14" i="58"/>
  <c r="AL14" i="58"/>
  <c r="FP13" i="58"/>
  <c r="EV13" i="58"/>
  <c r="DX13" i="58"/>
  <c r="AB13" i="58"/>
  <c r="FB10" i="58"/>
  <c r="EU10" i="58"/>
  <c r="EM10" i="58"/>
  <c r="DW10" i="58"/>
  <c r="DP10" i="58"/>
  <c r="CX10" i="58"/>
  <c r="CR10" i="58"/>
  <c r="EQ9" i="58"/>
  <c r="EE9" i="58"/>
  <c r="BL9" i="58"/>
  <c r="AY9" i="58"/>
  <c r="AK9" i="58"/>
  <c r="DK7" i="58"/>
  <c r="DF7" i="58"/>
  <c r="DB7" i="58"/>
  <c r="CW7" i="58"/>
  <c r="EV4" i="58"/>
  <c r="EE4" i="58"/>
  <c r="CS4" i="58"/>
  <c r="CN4" i="58"/>
  <c r="CE4" i="58"/>
  <c r="BZ4" i="58"/>
  <c r="BQ4" i="58"/>
  <c r="BL4" i="58"/>
  <c r="FT2" i="58"/>
  <c r="FP2" i="58"/>
  <c r="FK2" i="58"/>
  <c r="FF2" i="58"/>
  <c r="FB2" i="58"/>
  <c r="EX2" i="58"/>
  <c r="ES2" i="58"/>
  <c r="EN2" i="58"/>
  <c r="EI2" i="58"/>
  <c r="FN50" i="58" l="1"/>
  <c r="EL50" i="58"/>
  <c r="FN46" i="58"/>
  <c r="EZ38" i="58"/>
  <c r="FN38" i="58"/>
  <c r="EL47" i="58"/>
  <c r="FN47" i="58"/>
  <c r="EL48" i="58"/>
  <c r="EZ51" i="58"/>
  <c r="FN51" i="58"/>
  <c r="EL39" i="58"/>
  <c r="EZ39" i="58"/>
  <c r="EL42" i="58"/>
  <c r="EZ40" i="58"/>
  <c r="EZ42" i="58"/>
  <c r="EL43" i="58"/>
  <c r="EL46" i="58"/>
  <c r="EZ45" i="58"/>
  <c r="FN41" i="58"/>
  <c r="FN49" i="58"/>
  <c r="EL45" i="58"/>
  <c r="EZ52" i="58"/>
  <c r="FN40" i="58"/>
  <c r="EZ48" i="58"/>
  <c r="EL52" i="58"/>
  <c r="EL41" i="58"/>
  <c r="EL44" i="58"/>
  <c r="EL49"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小井出　優太</author>
  </authors>
  <commentList>
    <comment ref="B148" authorId="0" shapeId="0" xr:uid="{2B382FBB-F411-4457-878D-B8EA734E48F6}">
      <text>
        <r>
          <rPr>
            <sz val="9"/>
            <color indexed="81"/>
            <rFont val="UD デジタル 教科書体 NP-R"/>
            <family val="1"/>
            <charset val="128"/>
          </rPr>
          <t>自立：全く障害を有しない。
Ｊ：何らかの障害等を有するが、日常生活はほぼ自立しており独力で外出する。
　J１：交通機関等を利用して外出する。
　J２：隣近所へなら外出する。
Ａ：屋内での生活は概ね自立しているが、介助なしには外出しない。
　A１：介助により外出し、日中はほとんどベッドから離れて生活する。
　A２：外出の頻度が少なく、日中も寝たり起きたりの生活をしている。
Ｂ：屋内での生活は何らかの介助を要し、日中もベッド上での生活が主体であるが、座位を保つ。
　B１：車いすに移乗し、食事、排泄はベッドから離れて行う。
　B２：介助により車いすに移乗する。
Ｃ：日中ベッド上で過ごし、排泄、食事、着替において介助を要する。
　C１：自力で寝返りをうつ。
　C２：自力では寝返りもうてない。</t>
        </r>
      </text>
    </comment>
    <comment ref="B149" authorId="0" shapeId="0" xr:uid="{717BB6C2-2AFD-409C-AE04-5FB86B35C10A}">
      <text>
        <r>
          <rPr>
            <sz val="9"/>
            <color indexed="81"/>
            <rFont val="UD デジタル 教科書体 NP-R"/>
            <family val="1"/>
            <charset val="128"/>
          </rPr>
          <t>・判定基準が分かるように記載。特に入院・施設入所中の場合は、本人に能力はあるが介助されている場合もある。
自立：全く認知症を有しない。
Ⅰ：何らかの認知症を有するが、日常生活は家庭内および社会的にほぼ自立している。
Ⅱ：日常生活に支障を来たすような症状・行動や意思疎通の困難さが多少みられても、誰かが注意していれば自立できる。
　Ⅱa：家庭外　（例：たびたび道に迷う、買い物や事務、金銭管理などそれまでできたことにミスが目立つ）
　Ⅱb：家庭内　（例：服薬管理ができない、電話の応対や訪問者との対応など一人で留守番ができない等）
Ⅲ：日常生活に支障を来たすような症状・行為や意思疎通の困難さが見られ、介護を必要とする。
　Ⅲa：日中、Ⅲb：夜間
Ⅳ：日常生活に支障を来たすような症状・行動や意思疎通の困難さが頻繁にみられ、常に介護を必要とする。
Ⅲ・Ⅳ 例：着替え、食事、排便、排尿が上手にできない、時間がかかる。やたら物を区に入れる、物を拾い集める、徘徊、　
　　　　　　失禁、大声・奇声をあげる、火の不始末、不潔行為、性的異常行為等
Ｍ：著しい精神症状や問題行動あるいは重篤な身体疾患が見られ、専門医療を必要とする。
　例：せん妄、妄想、興奮、事象・他害等の精神症状や精神症状に起因する問題行動が継続する状態等。</t>
        </r>
      </text>
    </comment>
  </commentList>
</comments>
</file>

<file path=xl/sharedStrings.xml><?xml version="1.0" encoding="utf-8"?>
<sst xmlns="http://schemas.openxmlformats.org/spreadsheetml/2006/main" count="1221" uniqueCount="751">
  <si>
    <t>基本情報</t>
    <rPh sb="0" eb="2">
      <t>キホン</t>
    </rPh>
    <rPh sb="2" eb="4">
      <t>ジョウホウ</t>
    </rPh>
    <phoneticPr fontId="7"/>
  </si>
  <si>
    <t>所属機関　名前</t>
    <rPh sb="0" eb="4">
      <t>ショゾクキカン</t>
    </rPh>
    <rPh sb="5" eb="7">
      <t>ナマエ</t>
    </rPh>
    <phoneticPr fontId="7"/>
  </si>
  <si>
    <t>所属機関　TEL</t>
    <rPh sb="0" eb="2">
      <t>ショゾク</t>
    </rPh>
    <rPh sb="2" eb="4">
      <t>キカン</t>
    </rPh>
    <phoneticPr fontId="7"/>
  </si>
  <si>
    <r>
      <t>調査員コード</t>
    </r>
    <r>
      <rPr>
        <b/>
        <sz val="12"/>
        <color rgb="FFFF0000"/>
        <rFont val="UD デジタル 教科書体 NP-R"/>
        <family val="1"/>
        <charset val="128"/>
      </rPr>
      <t>（５桁）</t>
    </r>
    <rPh sb="0" eb="3">
      <t>チョウサイン</t>
    </rPh>
    <rPh sb="8" eb="9">
      <t>ケタ</t>
    </rPh>
    <phoneticPr fontId="7"/>
  </si>
  <si>
    <t>調査員氏名（漢字）</t>
    <rPh sb="0" eb="3">
      <t>チョウサイン</t>
    </rPh>
    <rPh sb="3" eb="5">
      <t>シメイ</t>
    </rPh>
    <rPh sb="6" eb="8">
      <t>カンジ</t>
    </rPh>
    <phoneticPr fontId="7"/>
  </si>
  <si>
    <r>
      <t>申請番号</t>
    </r>
    <r>
      <rPr>
        <b/>
        <sz val="14"/>
        <color rgb="FFFF0000"/>
        <rFont val="UD デジタル 教科書体 NP-R"/>
        <family val="1"/>
        <charset val="128"/>
      </rPr>
      <t>（９桁）</t>
    </r>
    <rPh sb="0" eb="4">
      <t>シンセイバンゴウ</t>
    </rPh>
    <phoneticPr fontId="7"/>
  </si>
  <si>
    <r>
      <t>申請年月日　</t>
    </r>
    <r>
      <rPr>
        <b/>
        <sz val="14"/>
        <color rgb="FFFF0000"/>
        <rFont val="UD デジタル 教科書体 NP-R"/>
        <family val="1"/>
        <charset val="128"/>
      </rPr>
      <t>(〇/〇)</t>
    </r>
    <rPh sb="0" eb="2">
      <t>シンセイ</t>
    </rPh>
    <rPh sb="2" eb="5">
      <t>ネンガッピ</t>
    </rPh>
    <phoneticPr fontId="7"/>
  </si>
  <si>
    <t>申請区分</t>
    <rPh sb="0" eb="4">
      <t>シンセイクブン</t>
    </rPh>
    <phoneticPr fontId="7"/>
  </si>
  <si>
    <t>更新</t>
  </si>
  <si>
    <t>被保険者番号</t>
    <rPh sb="0" eb="4">
      <t>ヒホケンシャ</t>
    </rPh>
    <rPh sb="4" eb="6">
      <t>バンゴウ</t>
    </rPh>
    <phoneticPr fontId="7"/>
  </si>
  <si>
    <r>
      <t>調査日　</t>
    </r>
    <r>
      <rPr>
        <b/>
        <sz val="16"/>
        <color rgb="FFFF0000"/>
        <rFont val="UD デジタル 教科書体 NP-R"/>
        <family val="1"/>
        <charset val="128"/>
      </rPr>
      <t>(〇/〇)</t>
    </r>
    <rPh sb="0" eb="2">
      <t>チョウサ</t>
    </rPh>
    <rPh sb="2" eb="3">
      <t>ヒ</t>
    </rPh>
    <phoneticPr fontId="7"/>
  </si>
  <si>
    <t>対象者 氏名（漢字）</t>
    <rPh sb="0" eb="3">
      <t>タイショウシャ</t>
    </rPh>
    <rPh sb="4" eb="6">
      <t>シメイ</t>
    </rPh>
    <rPh sb="7" eb="9">
      <t>カンジ</t>
    </rPh>
    <phoneticPr fontId="7"/>
  </si>
  <si>
    <r>
      <t>対象者 性別　</t>
    </r>
    <r>
      <rPr>
        <b/>
        <sz val="11"/>
        <color rgb="FFFF0000"/>
        <rFont val="UD デジタル 教科書体 NP-R"/>
        <family val="1"/>
        <charset val="128"/>
      </rPr>
      <t>(男・女)</t>
    </r>
    <rPh sb="0" eb="3">
      <t>タイショウシャ</t>
    </rPh>
    <rPh sb="4" eb="6">
      <t>セイベツ</t>
    </rPh>
    <rPh sb="8" eb="9">
      <t>オトコ</t>
    </rPh>
    <rPh sb="10" eb="11">
      <t>オンナ</t>
    </rPh>
    <phoneticPr fontId="7"/>
  </si>
  <si>
    <r>
      <t xml:space="preserve">対象者生年月日
</t>
    </r>
    <r>
      <rPr>
        <b/>
        <sz val="9"/>
        <color rgb="FFFF0000"/>
        <rFont val="UD デジタル 教科書体 NP-R"/>
        <family val="1"/>
        <charset val="128"/>
      </rPr>
      <t>(T(大正)orS(昭和)〇/〇/〇)</t>
    </r>
    <rPh sb="0" eb="3">
      <t>タイショウシャ</t>
    </rPh>
    <rPh sb="3" eb="7">
      <t>セイネンガッピ</t>
    </rPh>
    <rPh sb="11" eb="13">
      <t>タイショウ</t>
    </rPh>
    <rPh sb="18" eb="20">
      <t>ショウワ</t>
    </rPh>
    <phoneticPr fontId="7"/>
  </si>
  <si>
    <r>
      <t xml:space="preserve">調査先
</t>
    </r>
    <r>
      <rPr>
        <b/>
        <sz val="9"/>
        <color rgb="FFFF0000"/>
        <rFont val="UD デジタル 教科書体 NP-R"/>
        <family val="1"/>
        <charset val="128"/>
      </rPr>
      <t>（住所と病院・施設名）</t>
    </r>
    <rPh sb="0" eb="2">
      <t>チョウサ</t>
    </rPh>
    <rPh sb="2" eb="3">
      <t>サキ</t>
    </rPh>
    <rPh sb="5" eb="7">
      <t>ジュウショ</t>
    </rPh>
    <rPh sb="8" eb="10">
      <t>ビョウイン</t>
    </rPh>
    <rPh sb="11" eb="13">
      <t>シセツ</t>
    </rPh>
    <rPh sb="13" eb="14">
      <t>メイ</t>
    </rPh>
    <phoneticPr fontId="7"/>
  </si>
  <si>
    <r>
      <t>実施場所　</t>
    </r>
    <r>
      <rPr>
        <b/>
        <sz val="11"/>
        <color rgb="FFFF0000"/>
        <rFont val="UD デジタル 教科書体 NP-R"/>
        <family val="1"/>
        <charset val="128"/>
      </rPr>
      <t>(自宅内・自宅外)</t>
    </r>
    <rPh sb="0" eb="4">
      <t>ジッシバショ</t>
    </rPh>
    <rPh sb="6" eb="9">
      <t>ジタクナイ</t>
    </rPh>
    <rPh sb="10" eb="13">
      <t>ジタクガイ</t>
    </rPh>
    <phoneticPr fontId="7"/>
  </si>
  <si>
    <t>対象者 TEL</t>
    <rPh sb="0" eb="3">
      <t>タイショウシャ</t>
    </rPh>
    <phoneticPr fontId="7"/>
  </si>
  <si>
    <r>
      <t>家族状況 　</t>
    </r>
    <r>
      <rPr>
        <b/>
        <sz val="12"/>
        <color rgb="FFFF0000"/>
        <rFont val="UD デジタル 教科書体 NP-R"/>
        <family val="1"/>
        <charset val="128"/>
      </rPr>
      <t>（独居・同居）</t>
    </r>
    <rPh sb="0" eb="4">
      <t>カゾクジョウキョウ</t>
    </rPh>
    <rPh sb="7" eb="9">
      <t>ドッキョ</t>
    </rPh>
    <rPh sb="10" eb="12">
      <t>ドウキョ</t>
    </rPh>
    <phoneticPr fontId="7"/>
  </si>
  <si>
    <t>施設等　住所</t>
    <phoneticPr fontId="7"/>
  </si>
  <si>
    <t>施設等　名前</t>
    <rPh sb="4" eb="6">
      <t>ナマエ</t>
    </rPh>
    <phoneticPr fontId="7"/>
  </si>
  <si>
    <t>施設等 TEL</t>
    <phoneticPr fontId="7"/>
  </si>
  <si>
    <t>家族等 氏名</t>
    <rPh sb="0" eb="3">
      <t>カゾクナド</t>
    </rPh>
    <rPh sb="4" eb="6">
      <t>シメイ</t>
    </rPh>
    <phoneticPr fontId="7"/>
  </si>
  <si>
    <t>家族等 住所</t>
    <rPh sb="0" eb="2">
      <t>カゾク</t>
    </rPh>
    <rPh sb="2" eb="3">
      <t>ナド</t>
    </rPh>
    <rPh sb="4" eb="6">
      <t>ジュウショ</t>
    </rPh>
    <phoneticPr fontId="7"/>
  </si>
  <si>
    <r>
      <t>家族等 関係</t>
    </r>
    <r>
      <rPr>
        <b/>
        <sz val="14"/>
        <color theme="1"/>
        <rFont val="UD デジタル 教科書体 NP-R"/>
        <family val="1"/>
        <charset val="128"/>
      </rPr>
      <t xml:space="preserve"> </t>
    </r>
    <r>
      <rPr>
        <b/>
        <sz val="12"/>
        <color rgb="FFFF0000"/>
        <rFont val="UD デジタル 教科書体 NP-R"/>
        <family val="1"/>
        <charset val="128"/>
      </rPr>
      <t>(例：息子)</t>
    </r>
    <rPh sb="0" eb="3">
      <t>カゾクナド</t>
    </rPh>
    <rPh sb="4" eb="6">
      <t>カンケイ</t>
    </rPh>
    <rPh sb="8" eb="9">
      <t>レイ</t>
    </rPh>
    <rPh sb="10" eb="12">
      <t>ムスコ</t>
    </rPh>
    <phoneticPr fontId="7"/>
  </si>
  <si>
    <t>家族等 TEL</t>
    <rPh sb="0" eb="3">
      <t>カゾクナド</t>
    </rPh>
    <phoneticPr fontId="7"/>
  </si>
  <si>
    <r>
      <t>在宅サービス利用　※回・品目は</t>
    </r>
    <r>
      <rPr>
        <b/>
        <sz val="16"/>
        <color rgb="FFFF0000"/>
        <rFont val="UD デジタル 教科書体 NP-R"/>
        <family val="1"/>
        <charset val="128"/>
      </rPr>
      <t>「数字のみ」</t>
    </r>
    <r>
      <rPr>
        <b/>
        <sz val="16"/>
        <color theme="1"/>
        <rFont val="UD デジタル 教科書体 NP-R"/>
        <family val="1"/>
        <charset val="128"/>
      </rPr>
      <t>入力</t>
    </r>
    <rPh sb="0" eb="2">
      <t>ザイタク</t>
    </rPh>
    <rPh sb="10" eb="11">
      <t>カイ</t>
    </rPh>
    <rPh sb="12" eb="14">
      <t>ヒンモク</t>
    </rPh>
    <rPh sb="16" eb="18">
      <t>スウジ</t>
    </rPh>
    <rPh sb="21" eb="23">
      <t>ニュウリョク</t>
    </rPh>
    <phoneticPr fontId="7"/>
  </si>
  <si>
    <t xml:space="preserve">在宅サービス利用 </t>
    <rPh sb="0" eb="2">
      <t>ザイタク</t>
    </rPh>
    <rPh sb="6" eb="8">
      <t>リヨウ</t>
    </rPh>
    <phoneticPr fontId="7"/>
  </si>
  <si>
    <r>
      <rPr>
        <sz val="14"/>
        <color theme="1"/>
        <rFont val="UD デジタル 教科書体 NP-R"/>
        <family val="1"/>
        <charset val="128"/>
      </rPr>
      <t>住宅改修</t>
    </r>
    <r>
      <rPr>
        <sz val="12"/>
        <color theme="1"/>
        <rFont val="UD デジタル 教科書体 NP-R"/>
        <family val="1"/>
        <charset val="128"/>
      </rPr>
      <t xml:space="preserve"> </t>
    </r>
    <rPh sb="0" eb="4">
      <t>ジュウタクカイシュウ</t>
    </rPh>
    <phoneticPr fontId="7"/>
  </si>
  <si>
    <t>訪問介護（回数）</t>
    <rPh sb="0" eb="4">
      <t>ホウモンカイゴ</t>
    </rPh>
    <rPh sb="5" eb="6">
      <t>カイ</t>
    </rPh>
    <rPh sb="6" eb="7">
      <t>スウ</t>
    </rPh>
    <phoneticPr fontId="7"/>
  </si>
  <si>
    <t>訪問入浴介護（回数）</t>
    <rPh sb="0" eb="6">
      <t>ホウモンニュウヨクカイゴ</t>
    </rPh>
    <rPh sb="8" eb="9">
      <t>スウ</t>
    </rPh>
    <phoneticPr fontId="7"/>
  </si>
  <si>
    <t>訪問看護（回数）</t>
    <rPh sb="0" eb="4">
      <t>ホウモンカンゴ</t>
    </rPh>
    <rPh sb="6" eb="7">
      <t>スウ</t>
    </rPh>
    <phoneticPr fontId="7"/>
  </si>
  <si>
    <t>訪問リハビリ（回数）</t>
    <rPh sb="0" eb="2">
      <t>ホウモン</t>
    </rPh>
    <rPh sb="8" eb="9">
      <t>スウ</t>
    </rPh>
    <phoneticPr fontId="7"/>
  </si>
  <si>
    <t>居宅療養管理指導（回数）</t>
    <rPh sb="0" eb="8">
      <t>キョタクリョウヨウカンリシドウ</t>
    </rPh>
    <rPh sb="10" eb="11">
      <t>スウ</t>
    </rPh>
    <phoneticPr fontId="7"/>
  </si>
  <si>
    <t>通所介護（回数）</t>
    <rPh sb="0" eb="4">
      <t>ツウショカイゴ</t>
    </rPh>
    <rPh sb="6" eb="7">
      <t>スウ</t>
    </rPh>
    <phoneticPr fontId="7"/>
  </si>
  <si>
    <t>通所リハビリ（回数）</t>
    <rPh sb="0" eb="2">
      <t>ツウショ</t>
    </rPh>
    <rPh sb="8" eb="9">
      <t>スウ</t>
    </rPh>
    <phoneticPr fontId="7"/>
  </si>
  <si>
    <t>短期入所生活介護(特養等)
（回数）</t>
    <rPh sb="0" eb="8">
      <t>タンキニュウショセイカツカイゴ</t>
    </rPh>
    <rPh sb="9" eb="11">
      <t>トクヨウ</t>
    </rPh>
    <rPh sb="11" eb="12">
      <t>ナド</t>
    </rPh>
    <rPh sb="16" eb="17">
      <t>スウ</t>
    </rPh>
    <phoneticPr fontId="7"/>
  </si>
  <si>
    <t>短期入所療養介護(療養ショート)
（回数）</t>
    <rPh sb="19" eb="20">
      <t>スウ</t>
    </rPh>
    <phoneticPr fontId="7"/>
  </si>
  <si>
    <t>特定施設入居者生活介護
（回数）</t>
    <rPh sb="14" eb="15">
      <t>スウ</t>
    </rPh>
    <phoneticPr fontId="7"/>
  </si>
  <si>
    <t>福祉用具貸与（品目数）</t>
    <rPh sb="0" eb="6">
      <t>フクシヨウグタイヨ</t>
    </rPh>
    <rPh sb="7" eb="9">
      <t>ヒンモク</t>
    </rPh>
    <rPh sb="9" eb="10">
      <t>スウ</t>
    </rPh>
    <phoneticPr fontId="7"/>
  </si>
  <si>
    <t>特定福祉用具販売
（品目数）</t>
    <rPh sb="0" eb="6">
      <t>トクテイフクシヨウグ</t>
    </rPh>
    <rPh sb="6" eb="8">
      <t>ハンバイ</t>
    </rPh>
    <rPh sb="10" eb="12">
      <t>ヒンモク</t>
    </rPh>
    <rPh sb="12" eb="13">
      <t>スウ</t>
    </rPh>
    <phoneticPr fontId="7"/>
  </si>
  <si>
    <t>夜間対応型訪問介護
（回数）</t>
    <rPh sb="0" eb="4">
      <t>ヤカンタイオウ</t>
    </rPh>
    <rPh sb="4" eb="5">
      <t>ガタ</t>
    </rPh>
    <rPh sb="5" eb="9">
      <t>ホウモンカイゴ</t>
    </rPh>
    <rPh sb="12" eb="13">
      <t>スウ</t>
    </rPh>
    <phoneticPr fontId="7"/>
  </si>
  <si>
    <t>認知症対応型通所介護
（回数）</t>
    <rPh sb="0" eb="6">
      <t>ニンチショウタイオウガタ</t>
    </rPh>
    <rPh sb="6" eb="10">
      <t>ツウショカイゴ</t>
    </rPh>
    <rPh sb="13" eb="14">
      <t>スウ</t>
    </rPh>
    <phoneticPr fontId="7"/>
  </si>
  <si>
    <t>小規模多機能型居宅介護
（回数）</t>
    <rPh sb="0" eb="7">
      <t>ショウキボタキノウガタ</t>
    </rPh>
    <rPh sb="7" eb="11">
      <t>キョタクカイゴ</t>
    </rPh>
    <rPh sb="14" eb="15">
      <t>スウ</t>
    </rPh>
    <phoneticPr fontId="7"/>
  </si>
  <si>
    <t>認知症対応型共同生活介護
（回数）</t>
    <rPh sb="0" eb="6">
      <t>ニンチショウタイオウガタ</t>
    </rPh>
    <rPh sb="6" eb="12">
      <t>キョウドウセイカツカイゴ</t>
    </rPh>
    <rPh sb="15" eb="16">
      <t>スウ</t>
    </rPh>
    <phoneticPr fontId="7"/>
  </si>
  <si>
    <t>地域密着型特定施設入居者生活介護（回数）</t>
    <rPh sb="18" eb="19">
      <t>スウ</t>
    </rPh>
    <phoneticPr fontId="7"/>
  </si>
  <si>
    <t>地域密着型介護老人福祉施設　入所者生活介護（回数）</t>
    <rPh sb="23" eb="24">
      <t>スウ</t>
    </rPh>
    <phoneticPr fontId="7"/>
  </si>
  <si>
    <t>定期巡回・随時対応型訪問介護看護（回数）</t>
    <rPh sb="18" eb="19">
      <t>スウ</t>
    </rPh>
    <phoneticPr fontId="7"/>
  </si>
  <si>
    <t>看護小規模多機能型居宅介護
（回数）</t>
    <rPh sb="16" eb="17">
      <t>スウ</t>
    </rPh>
    <phoneticPr fontId="7"/>
  </si>
  <si>
    <r>
      <t xml:space="preserve">介護保険以外の在宅サービス
</t>
    </r>
    <r>
      <rPr>
        <sz val="11"/>
        <color rgb="FFFF0000"/>
        <rFont val="UD デジタル 教科書体 NP-R"/>
        <family val="1"/>
        <charset val="128"/>
      </rPr>
      <t>（手入力）</t>
    </r>
    <rPh sb="15" eb="18">
      <t>テニュウリョク</t>
    </rPh>
    <phoneticPr fontId="7"/>
  </si>
  <si>
    <t>施設等利用</t>
    <rPh sb="0" eb="2">
      <t>シセツ</t>
    </rPh>
    <rPh sb="2" eb="3">
      <t>ナド</t>
    </rPh>
    <rPh sb="3" eb="5">
      <t>リヨウ</t>
    </rPh>
    <phoneticPr fontId="7"/>
  </si>
  <si>
    <t>介護老人福祉施設</t>
    <rPh sb="0" eb="8">
      <t>カイゴロウジンフクシシセツ</t>
    </rPh>
    <phoneticPr fontId="7"/>
  </si>
  <si>
    <t>介護老人保健施設</t>
    <rPh sb="0" eb="8">
      <t>カイゴロウジンホケンシセツ</t>
    </rPh>
    <phoneticPr fontId="7"/>
  </si>
  <si>
    <t>介護医療院</t>
    <rPh sb="0" eb="5">
      <t>カイゴイリョウイン</t>
    </rPh>
    <phoneticPr fontId="7"/>
  </si>
  <si>
    <r>
      <t xml:space="preserve">グループホーム
</t>
    </r>
    <r>
      <rPr>
        <b/>
        <sz val="8"/>
        <color rgb="FFFF0000"/>
        <rFont val="UD デジタル 教科書体 NP-R"/>
        <family val="1"/>
        <charset val="128"/>
      </rPr>
      <t>「認知症対応型共同生活介護」も該当</t>
    </r>
    <rPh sb="9" eb="12">
      <t>ニンチショウ</t>
    </rPh>
    <rPh sb="12" eb="15">
      <t>タイオウガタ</t>
    </rPh>
    <rPh sb="15" eb="17">
      <t>キョウドウ</t>
    </rPh>
    <rPh sb="17" eb="19">
      <t>セイカツ</t>
    </rPh>
    <rPh sb="19" eb="21">
      <t>カイゴ</t>
    </rPh>
    <rPh sb="23" eb="25">
      <t>ガイトウ</t>
    </rPh>
    <phoneticPr fontId="7"/>
  </si>
  <si>
    <r>
      <rPr>
        <sz val="10"/>
        <color theme="1"/>
        <rFont val="UD デジタル 教科書体 NP-R"/>
        <family val="1"/>
        <charset val="128"/>
      </rPr>
      <t>特定施設入居者生活介護適用施設</t>
    </r>
    <r>
      <rPr>
        <sz val="9"/>
        <color theme="1"/>
        <rFont val="UD デジタル 教科書体 NP-R"/>
        <family val="1"/>
        <charset val="128"/>
      </rPr>
      <t xml:space="preserve">
「</t>
    </r>
    <r>
      <rPr>
        <b/>
        <sz val="9"/>
        <color rgb="FFFF0000"/>
        <rFont val="UD デジタル 教科書体 NP-R"/>
        <family val="1"/>
        <charset val="128"/>
      </rPr>
      <t>特定施設入居者生活介護」も該当</t>
    </r>
    <rPh sb="7" eb="11">
      <t>セイカツカイゴ</t>
    </rPh>
    <rPh sb="11" eb="15">
      <t>テキヨウシセツ</t>
    </rPh>
    <rPh sb="30" eb="32">
      <t>ガイトウ</t>
    </rPh>
    <phoneticPr fontId="7"/>
  </si>
  <si>
    <t>医療機関(医療保険適用療養病床)</t>
    <phoneticPr fontId="7"/>
  </si>
  <si>
    <t>医療機関(療養病床以外)</t>
    <phoneticPr fontId="7"/>
  </si>
  <si>
    <t>養護老人ホーム</t>
    <phoneticPr fontId="7"/>
  </si>
  <si>
    <t>軽費老人ホーム</t>
    <phoneticPr fontId="7"/>
  </si>
  <si>
    <t>有料老人ホーム</t>
    <phoneticPr fontId="7"/>
  </si>
  <si>
    <t>サービス付き高齢者向け住宅</t>
    <phoneticPr fontId="7"/>
  </si>
  <si>
    <t>その他の施設等</t>
    <phoneticPr fontId="7"/>
  </si>
  <si>
    <t>概況</t>
    <rPh sb="0" eb="2">
      <t>ガイキョウ</t>
    </rPh>
    <phoneticPr fontId="7"/>
  </si>
  <si>
    <t>1-1 麻痺(判定)</t>
    <rPh sb="4" eb="6">
      <t>マヒ</t>
    </rPh>
    <rPh sb="7" eb="9">
      <t>ハンテイ</t>
    </rPh>
    <phoneticPr fontId="7"/>
  </si>
  <si>
    <t>1-2 拘縮(判定)</t>
    <rPh sb="4" eb="6">
      <t>コウシュク</t>
    </rPh>
    <rPh sb="7" eb="9">
      <t>ハンテイ</t>
    </rPh>
    <phoneticPr fontId="7"/>
  </si>
  <si>
    <t>1-1,2動作時の体勢</t>
    <rPh sb="5" eb="7">
      <t>ドウサ</t>
    </rPh>
    <rPh sb="7" eb="8">
      <t>ジ</t>
    </rPh>
    <rPh sb="9" eb="11">
      <t>タイセイ</t>
    </rPh>
    <phoneticPr fontId="7"/>
  </si>
  <si>
    <t>1-1麻痺,1-2拘縮
　　　　特記文→</t>
    <rPh sb="3" eb="5">
      <t>マヒ</t>
    </rPh>
    <rPh sb="9" eb="11">
      <t>コウシュク</t>
    </rPh>
    <rPh sb="16" eb="18">
      <t>トッキ</t>
    </rPh>
    <rPh sb="18" eb="19">
      <t>ブン</t>
    </rPh>
    <phoneticPr fontId="7"/>
  </si>
  <si>
    <t>1-3 寝返り</t>
    <phoneticPr fontId="7"/>
  </si>
  <si>
    <t>1-4 起き上がり</t>
    <phoneticPr fontId="7"/>
  </si>
  <si>
    <t>1-5 座位保持</t>
    <phoneticPr fontId="7"/>
  </si>
  <si>
    <t>1-6 両足立位</t>
    <phoneticPr fontId="7"/>
  </si>
  <si>
    <t>1-7 歩行</t>
    <phoneticPr fontId="7"/>
  </si>
  <si>
    <t>1-8 立ち上がり</t>
    <phoneticPr fontId="7"/>
  </si>
  <si>
    <t>1-9 片足立位</t>
    <rPh sb="6" eb="8">
      <t>リツイ</t>
    </rPh>
    <phoneticPr fontId="9"/>
  </si>
  <si>
    <t>1-10 洗身</t>
    <phoneticPr fontId="7"/>
  </si>
  <si>
    <t>1-11 つめ切り</t>
    <rPh sb="7" eb="8">
      <t>キ</t>
    </rPh>
    <phoneticPr fontId="9"/>
  </si>
  <si>
    <t>1-12 視力</t>
    <phoneticPr fontId="7"/>
  </si>
  <si>
    <t>1-13 聴力</t>
    <rPh sb="5" eb="7">
      <t>チョウリョク</t>
    </rPh>
    <phoneticPr fontId="9"/>
  </si>
  <si>
    <t>画面右側の１群欄に
入りきらない部分を入力　⇒</t>
    <rPh sb="0" eb="2">
      <t>ガメン</t>
    </rPh>
    <rPh sb="2" eb="4">
      <t>ミギガワ</t>
    </rPh>
    <rPh sb="6" eb="8">
      <t>グンラン</t>
    </rPh>
    <rPh sb="10" eb="11">
      <t>ハイ</t>
    </rPh>
    <rPh sb="16" eb="18">
      <t>ブブン</t>
    </rPh>
    <rPh sb="19" eb="21">
      <t>ニュウリョク</t>
    </rPh>
    <phoneticPr fontId="7"/>
  </si>
  <si>
    <t>2-1 移乗</t>
    <phoneticPr fontId="7"/>
  </si>
  <si>
    <t>2-2 移動</t>
    <rPh sb="5" eb="6">
      <t>ウゴ</t>
    </rPh>
    <phoneticPr fontId="7"/>
  </si>
  <si>
    <t>2-3 えん下</t>
    <phoneticPr fontId="7"/>
  </si>
  <si>
    <t>2-4 食事摂取</t>
    <phoneticPr fontId="7"/>
  </si>
  <si>
    <t>2-5 排尿</t>
    <phoneticPr fontId="9"/>
  </si>
  <si>
    <t>2-6 排便</t>
    <rPh sb="4" eb="6">
      <t>ハイベン</t>
    </rPh>
    <phoneticPr fontId="9"/>
  </si>
  <si>
    <t>2-7 口腔清潔</t>
    <phoneticPr fontId="7"/>
  </si>
  <si>
    <t>2-8 洗顔</t>
    <phoneticPr fontId="7"/>
  </si>
  <si>
    <t>2-9 整髪</t>
    <phoneticPr fontId="7"/>
  </si>
  <si>
    <t>2-10 上衣着脱</t>
    <phoneticPr fontId="9"/>
  </si>
  <si>
    <t>2-11 ズボン等着脱</t>
    <phoneticPr fontId="7"/>
  </si>
  <si>
    <t>2-12 外出頻度</t>
    <phoneticPr fontId="7"/>
  </si>
  <si>
    <t>画面右側の2群欄に
入りきらない部分を入力　⇒</t>
    <rPh sb="6" eb="8">
      <t>グンラン</t>
    </rPh>
    <rPh sb="10" eb="11">
      <t>ハイ</t>
    </rPh>
    <rPh sb="16" eb="18">
      <t>ブブン</t>
    </rPh>
    <rPh sb="19" eb="21">
      <t>ニュウリョク</t>
    </rPh>
    <phoneticPr fontId="7"/>
  </si>
  <si>
    <t>3-1 意思伝達</t>
    <rPh sb="4" eb="8">
      <t>イシデンタツ</t>
    </rPh>
    <phoneticPr fontId="9"/>
  </si>
  <si>
    <t>3-2 日課理解</t>
    <rPh sb="4" eb="6">
      <t>ニッカ</t>
    </rPh>
    <rPh sb="5" eb="6">
      <t>マイニチ</t>
    </rPh>
    <rPh sb="6" eb="8">
      <t>リカイ</t>
    </rPh>
    <phoneticPr fontId="9"/>
  </si>
  <si>
    <t>3-3 生年月日・年齢</t>
    <rPh sb="4" eb="8">
      <t>セイネンガッピ</t>
    </rPh>
    <rPh sb="9" eb="11">
      <t>ネンレイ</t>
    </rPh>
    <phoneticPr fontId="9"/>
  </si>
  <si>
    <t>3-4 短期記憶</t>
    <phoneticPr fontId="7"/>
  </si>
  <si>
    <t>3-5 自分の名前</t>
    <rPh sb="4" eb="6">
      <t>ジブン</t>
    </rPh>
    <rPh sb="7" eb="9">
      <t>ナマエ</t>
    </rPh>
    <phoneticPr fontId="9"/>
  </si>
  <si>
    <t>3-6 季節の理解</t>
    <rPh sb="4" eb="6">
      <t>キセツ</t>
    </rPh>
    <rPh sb="7" eb="9">
      <t>リカイ</t>
    </rPh>
    <phoneticPr fontId="9"/>
  </si>
  <si>
    <t>3-7 場所理解</t>
    <phoneticPr fontId="7"/>
  </si>
  <si>
    <t>3-8 徘徊</t>
    <rPh sb="4" eb="6">
      <t>ハイカイ</t>
    </rPh>
    <phoneticPr fontId="9"/>
  </si>
  <si>
    <t>3-9 外出し戻れない</t>
    <rPh sb="4" eb="6">
      <t>ガイシュツ</t>
    </rPh>
    <rPh sb="7" eb="8">
      <t>モド</t>
    </rPh>
    <phoneticPr fontId="9"/>
  </si>
  <si>
    <t>4群が全て「ない」時には入力⇒</t>
    <rPh sb="1" eb="2">
      <t>グン</t>
    </rPh>
    <rPh sb="3" eb="4">
      <t>スベ</t>
    </rPh>
    <rPh sb="9" eb="10">
      <t>トキ</t>
    </rPh>
    <rPh sb="12" eb="14">
      <t>ニュウリョク</t>
    </rPh>
    <phoneticPr fontId="7"/>
  </si>
  <si>
    <t>4-1 被害的</t>
    <phoneticPr fontId="7"/>
  </si>
  <si>
    <t>4-2 作話</t>
    <phoneticPr fontId="7"/>
  </si>
  <si>
    <t>4-3 感情不安定</t>
    <rPh sb="4" eb="6">
      <t>カンジョウ</t>
    </rPh>
    <rPh sb="6" eb="9">
      <t>フアンテイ</t>
    </rPh>
    <phoneticPr fontId="9"/>
  </si>
  <si>
    <t>4-4 昼夜逆転</t>
    <phoneticPr fontId="7"/>
  </si>
  <si>
    <t>4-5 同じ話</t>
    <phoneticPr fontId="7"/>
  </si>
  <si>
    <t>4-6 大声を出す</t>
    <rPh sb="4" eb="6">
      <t>オオゴエ</t>
    </rPh>
    <rPh sb="7" eb="8">
      <t>ダ</t>
    </rPh>
    <phoneticPr fontId="9"/>
  </si>
  <si>
    <t>4-7 介護抵抗</t>
    <rPh sb="4" eb="8">
      <t>カイゴテイコウ</t>
    </rPh>
    <phoneticPr fontId="9"/>
  </si>
  <si>
    <t>4-8 落ち着きがない</t>
    <rPh sb="4" eb="5">
      <t>オ</t>
    </rPh>
    <rPh sb="6" eb="7">
      <t>ツ</t>
    </rPh>
    <phoneticPr fontId="9"/>
  </si>
  <si>
    <t>4-9 1人で出たがる</t>
    <rPh sb="4" eb="6">
      <t>ヒトリ</t>
    </rPh>
    <rPh sb="7" eb="8">
      <t>デ</t>
    </rPh>
    <phoneticPr fontId="9"/>
  </si>
  <si>
    <t>4-10 収集癖</t>
    <rPh sb="5" eb="8">
      <t>シュウシュウヘキ</t>
    </rPh>
    <phoneticPr fontId="9"/>
  </si>
  <si>
    <t>4-11 ものを壊す</t>
    <rPh sb="8" eb="9">
      <t>コワ</t>
    </rPh>
    <phoneticPr fontId="9"/>
  </si>
  <si>
    <t>4-12 ひどい物忘れ</t>
    <rPh sb="8" eb="10">
      <t>モノワス</t>
    </rPh>
    <phoneticPr fontId="9"/>
  </si>
  <si>
    <t>4-13 独語・独り笑い</t>
    <rPh sb="5" eb="7">
      <t>ドクゴ</t>
    </rPh>
    <rPh sb="8" eb="9">
      <t>ヒト</t>
    </rPh>
    <rPh sb="10" eb="11">
      <t>ワラ</t>
    </rPh>
    <phoneticPr fontId="9"/>
  </si>
  <si>
    <t>4-14 自分勝手</t>
    <rPh sb="5" eb="9">
      <t>ジブンカッテ</t>
    </rPh>
    <phoneticPr fontId="9"/>
  </si>
  <si>
    <t>4-15 話がまとまらない</t>
    <rPh sb="5" eb="6">
      <t>ハナシ</t>
    </rPh>
    <phoneticPr fontId="9"/>
  </si>
  <si>
    <t>画面右側の4群欄に
入りきらない部分を入力　⇒</t>
    <rPh sb="6" eb="8">
      <t>グンラン</t>
    </rPh>
    <rPh sb="10" eb="11">
      <t>ハイ</t>
    </rPh>
    <rPh sb="16" eb="18">
      <t>ブブン</t>
    </rPh>
    <rPh sb="19" eb="21">
      <t>ニュウリョク</t>
    </rPh>
    <phoneticPr fontId="7"/>
  </si>
  <si>
    <t>5-1 薬の内服</t>
    <phoneticPr fontId="7"/>
  </si>
  <si>
    <t>5-2 金銭管理</t>
    <phoneticPr fontId="7"/>
  </si>
  <si>
    <t>5-3 意思決定</t>
    <phoneticPr fontId="7"/>
  </si>
  <si>
    <t>5-4 集団不適応</t>
    <rPh sb="4" eb="9">
      <t>シュウダンフテキオウ</t>
    </rPh>
    <phoneticPr fontId="9"/>
  </si>
  <si>
    <t>5-5 買い物</t>
    <rPh sb="4" eb="5">
      <t>カ</t>
    </rPh>
    <rPh sb="6" eb="7">
      <t>モノ</t>
    </rPh>
    <phoneticPr fontId="9"/>
  </si>
  <si>
    <t>5-6 簡単な調理</t>
    <phoneticPr fontId="7"/>
  </si>
  <si>
    <t>画面右側の5群欄に
入りきらない部分を入力　⇒</t>
    <rPh sb="6" eb="8">
      <t>グンラン</t>
    </rPh>
    <rPh sb="10" eb="11">
      <t>ハイ</t>
    </rPh>
    <rPh sb="16" eb="18">
      <t>ブブン</t>
    </rPh>
    <rPh sb="19" eb="21">
      <t>ニュウリョク</t>
    </rPh>
    <phoneticPr fontId="7"/>
  </si>
  <si>
    <t>6-1 点滴</t>
    <rPh sb="4" eb="6">
      <t>テンテキ</t>
    </rPh>
    <phoneticPr fontId="9"/>
  </si>
  <si>
    <t>6-2 中心静脈栄養</t>
    <rPh sb="4" eb="10">
      <t>チュウシンジョウミャクエイヨウ</t>
    </rPh>
    <phoneticPr fontId="9"/>
  </si>
  <si>
    <t>6-3 透析</t>
    <rPh sb="4" eb="6">
      <t>トウセキ</t>
    </rPh>
    <phoneticPr fontId="9"/>
  </si>
  <si>
    <t>6-4 人工肛門</t>
    <rPh sb="4" eb="8">
      <t>ジンコウコウモン</t>
    </rPh>
    <phoneticPr fontId="9"/>
  </si>
  <si>
    <t>6-5 酸素療法</t>
    <rPh sb="4" eb="8">
      <t>サンソリョウホウ</t>
    </rPh>
    <phoneticPr fontId="9"/>
  </si>
  <si>
    <t>6-6 人工呼吸器</t>
    <rPh sb="4" eb="9">
      <t>ジンコウコキュウキ</t>
    </rPh>
    <phoneticPr fontId="9"/>
  </si>
  <si>
    <t>6-7 気管切開</t>
    <rPh sb="4" eb="8">
      <t>キカンセッカイ</t>
    </rPh>
    <phoneticPr fontId="9"/>
  </si>
  <si>
    <t>6-8 疼痛看護</t>
    <rPh sb="4" eb="8">
      <t>トウツウカンゴ</t>
    </rPh>
    <phoneticPr fontId="9"/>
  </si>
  <si>
    <t>6-9 経管栄養</t>
    <rPh sb="4" eb="8">
      <t>ケイカンエイヨウ</t>
    </rPh>
    <phoneticPr fontId="9"/>
  </si>
  <si>
    <t>6-10 モニター測定</t>
    <rPh sb="9" eb="11">
      <t>ソクテイ</t>
    </rPh>
    <phoneticPr fontId="9"/>
  </si>
  <si>
    <t>6-11 じょくそう</t>
    <phoneticPr fontId="7"/>
  </si>
  <si>
    <t>6-12 カテーテル</t>
    <phoneticPr fontId="7"/>
  </si>
  <si>
    <t>画面右側の6群欄に
入りきらない部分を入力　⇒</t>
    <rPh sb="6" eb="8">
      <t>グンラン</t>
    </rPh>
    <rPh sb="10" eb="11">
      <t>ハイ</t>
    </rPh>
    <rPh sb="16" eb="18">
      <t>ブブン</t>
    </rPh>
    <rPh sb="19" eb="21">
      <t>ニュウリョク</t>
    </rPh>
    <phoneticPr fontId="7"/>
  </si>
  <si>
    <t>7-1 障害高齢者</t>
    <rPh sb="4" eb="9">
      <t>ショウガイコウレイシャ</t>
    </rPh>
    <phoneticPr fontId="9"/>
  </si>
  <si>
    <t>7-2 認知症高齢者</t>
    <rPh sb="4" eb="10">
      <t>ニンチショウコウレイシャ</t>
    </rPh>
    <phoneticPr fontId="9"/>
  </si>
  <si>
    <t>麻痺</t>
    <rPh sb="0" eb="2">
      <t>マヒ</t>
    </rPh>
    <phoneticPr fontId="7"/>
  </si>
  <si>
    <t>拘縮</t>
    <rPh sb="0" eb="2">
      <t>コウシュク</t>
    </rPh>
    <phoneticPr fontId="7"/>
  </si>
  <si>
    <t>確認動作</t>
    <rPh sb="0" eb="4">
      <t>カクニンドウサ</t>
    </rPh>
    <phoneticPr fontId="7"/>
  </si>
  <si>
    <t>【理由】のため、規定動作は実施せず。日頃の状況を【誰】より聞き取る。</t>
    <rPh sb="1" eb="3">
      <t>リユウ</t>
    </rPh>
    <rPh sb="8" eb="10">
      <t>キテイ</t>
    </rPh>
    <phoneticPr fontId="7"/>
  </si>
  <si>
    <t>ベッド端座位で実施。</t>
    <rPh sb="3" eb="6">
      <t>タンザイ</t>
    </rPh>
    <rPh sb="7" eb="9">
      <t>ジッシ</t>
    </rPh>
    <phoneticPr fontId="7"/>
  </si>
  <si>
    <t>ベッドに仰臥位で実施。</t>
    <rPh sb="4" eb="7">
      <t>ギョウガイ</t>
    </rPh>
    <rPh sb="8" eb="10">
      <t>ジッシ</t>
    </rPh>
    <phoneticPr fontId="7"/>
  </si>
  <si>
    <t>椅子に座り実施。</t>
    <rPh sb="0" eb="2">
      <t>イス</t>
    </rPh>
    <rPh sb="3" eb="4">
      <t>スワ</t>
    </rPh>
    <rPh sb="5" eb="7">
      <t>ジッシ</t>
    </rPh>
    <phoneticPr fontId="7"/>
  </si>
  <si>
    <t>１群</t>
    <rPh sb="1" eb="2">
      <t>グン</t>
    </rPh>
    <phoneticPr fontId="7"/>
  </si>
  <si>
    <t>1-1
麻痺等の有無
【有無】
1-2 
拘縮の有無
  (有無】</t>
    <rPh sb="6" eb="7">
      <t>ナド</t>
    </rPh>
    <phoneticPr fontId="7"/>
  </si>
  <si>
    <t>ない</t>
    <phoneticPr fontId="7"/>
  </si>
  <si>
    <t xml:space="preserve">(1)(2)両上下肢とも規定動作可。各関節に可動域制限なし。
</t>
    <phoneticPr fontId="7"/>
  </si>
  <si>
    <t>左上肢</t>
    <rPh sb="0" eb="3">
      <t>ヒダリジョウシ</t>
    </rPh>
    <phoneticPr fontId="7"/>
  </si>
  <si>
    <t xml:space="preserve">(1)(2)【自動・他動】で【部位】肢は規定動作〇/〇可。【理由】により、【部位】肢は規定動作不可。その他の関節に可動域制限なし。
</t>
    <rPh sb="7" eb="9">
      <t>ジドウ</t>
    </rPh>
    <rPh sb="10" eb="12">
      <t>タドウ</t>
    </rPh>
    <rPh sb="15" eb="17">
      <t>ブイ</t>
    </rPh>
    <rPh sb="18" eb="19">
      <t>アシ</t>
    </rPh>
    <rPh sb="30" eb="32">
      <t>リユウ</t>
    </rPh>
    <rPh sb="38" eb="40">
      <t>ブイ</t>
    </rPh>
    <rPh sb="41" eb="42">
      <t>アシ</t>
    </rPh>
    <phoneticPr fontId="7"/>
  </si>
  <si>
    <t>右上肢</t>
    <rPh sb="0" eb="3">
      <t>ミギジョウシ</t>
    </rPh>
    <phoneticPr fontId="7"/>
  </si>
  <si>
    <t xml:space="preserve">(1)(2)【両上肢・両下肢】は自力で規定値まで可。【両上肢・両下肢】は自力不可、他動では〇/〇可。他関節に可動域制限なし。
</t>
    <rPh sb="7" eb="10">
      <t>リョウジョウシ</t>
    </rPh>
    <rPh sb="11" eb="14">
      <t>リョウカシ</t>
    </rPh>
    <rPh sb="16" eb="18">
      <t>ジリキ</t>
    </rPh>
    <rPh sb="19" eb="22">
      <t>キテイチ</t>
    </rPh>
    <rPh sb="24" eb="25">
      <t>カ</t>
    </rPh>
    <rPh sb="27" eb="30">
      <t>リョウジョウシ</t>
    </rPh>
    <rPh sb="31" eb="34">
      <t>リョウカシ</t>
    </rPh>
    <rPh sb="36" eb="38">
      <t>ジリキ</t>
    </rPh>
    <rPh sb="38" eb="40">
      <t>フカ</t>
    </rPh>
    <rPh sb="41" eb="43">
      <t>タドウ</t>
    </rPh>
    <rPh sb="48" eb="49">
      <t>カ</t>
    </rPh>
    <rPh sb="50" eb="51">
      <t>ホカ</t>
    </rPh>
    <rPh sb="57" eb="59">
      <t>セイゲン</t>
    </rPh>
    <phoneticPr fontId="7"/>
  </si>
  <si>
    <t>左下肢</t>
    <rPh sb="0" eb="1">
      <t>ヒダリ</t>
    </rPh>
    <rPh sb="1" eb="3">
      <t>カシ</t>
    </rPh>
    <phoneticPr fontId="7"/>
  </si>
  <si>
    <t xml:space="preserve">(1)(2)【部位】の欠損あり。【部位】肢は規定動作可。【理由】により、【部位】肢は規定動作不可。各関節に可動域制限【あり・なし】。
</t>
    <phoneticPr fontId="7"/>
  </si>
  <si>
    <t>右下肢</t>
    <rPh sb="0" eb="3">
      <t>ミギカシ</t>
    </rPh>
    <phoneticPr fontId="7"/>
  </si>
  <si>
    <t xml:space="preserve">(1)(2)
</t>
    <phoneticPr fontId="7"/>
  </si>
  <si>
    <t>その他【四肢の欠損】</t>
    <rPh sb="2" eb="3">
      <t>ホカ</t>
    </rPh>
    <rPh sb="4" eb="6">
      <t>シシ</t>
    </rPh>
    <rPh sb="7" eb="9">
      <t>ケッソン</t>
    </rPh>
    <phoneticPr fontId="7"/>
  </si>
  <si>
    <t xml:space="preserve">
</t>
    <phoneticPr fontId="7"/>
  </si>
  <si>
    <t>肩関節</t>
    <rPh sb="0" eb="3">
      <t>カタカンセツ</t>
    </rPh>
    <phoneticPr fontId="7"/>
  </si>
  <si>
    <t>股関節</t>
    <rPh sb="0" eb="3">
      <t>コカンセツ</t>
    </rPh>
    <phoneticPr fontId="7"/>
  </si>
  <si>
    <t>膝関節</t>
    <rPh sb="0" eb="3">
      <t>ヒザカンセツ</t>
    </rPh>
    <phoneticPr fontId="7"/>
  </si>
  <si>
    <t>1-3
寝返り
(能力)</t>
    <phoneticPr fontId="7"/>
  </si>
  <si>
    <t>できる</t>
    <phoneticPr fontId="7"/>
  </si>
  <si>
    <t xml:space="preserve">(3)(4)何にもつかまらずに両側寝返り可、起き上がりも自力でできる。
</t>
    <phoneticPr fontId="7"/>
  </si>
  <si>
    <t>(3)何もつかまらずに【右側のみ・左側のみ】寝返り可。</t>
    <phoneticPr fontId="7"/>
  </si>
  <si>
    <t>(3)普段は寝返りをしないが、声掛けをすれば掴まらずに寝返りができる。</t>
    <rPh sb="3" eb="5">
      <t>フダン</t>
    </rPh>
    <rPh sb="6" eb="8">
      <t>ネガエ</t>
    </rPh>
    <rPh sb="15" eb="17">
      <t>コエカ</t>
    </rPh>
    <rPh sb="22" eb="23">
      <t>ツカ</t>
    </rPh>
    <rPh sb="27" eb="29">
      <t>ネガエ</t>
    </rPh>
    <phoneticPr fontId="7"/>
  </si>
  <si>
    <t>(3)上半身だけならば、何にもつかまらないで左右どちらかに向きを変えることができる。</t>
    <phoneticPr fontId="7"/>
  </si>
  <si>
    <t>(3)</t>
    <phoneticPr fontId="7"/>
  </si>
  <si>
    <t>つかまればできる</t>
    <phoneticPr fontId="7"/>
  </si>
  <si>
    <t xml:space="preserve">(3)(4)【どこ】を持てば自力で寝返り・起き上がりできる。
</t>
    <phoneticPr fontId="7"/>
  </si>
  <si>
    <t>(3)【どこ】を持てば自力で寝返りできる。</t>
  </si>
  <si>
    <t>(3)【どこ】につかまれば、上半身のみ向きを変えられる。</t>
  </si>
  <si>
    <t>できない</t>
    <phoneticPr fontId="7"/>
  </si>
  <si>
    <t>(3)自力ではできない、日頃は【誰】が体位交換をしている。</t>
    <rPh sb="16" eb="17">
      <t>ダレ</t>
    </rPh>
    <phoneticPr fontId="7"/>
  </si>
  <si>
    <t>(3)【体位】しかとれず、寝返り不可。</t>
    <rPh sb="4" eb="6">
      <t>タイイ</t>
    </rPh>
    <rPh sb="13" eb="15">
      <t>ネガエ</t>
    </rPh>
    <rPh sb="16" eb="18">
      <t>フカ</t>
    </rPh>
    <phoneticPr fontId="7"/>
  </si>
  <si>
    <t>(3)円背のため、1度起き上がり、身体の方向を変える。「できない」を選択。</t>
    <rPh sb="3" eb="5">
      <t>エンパイ</t>
    </rPh>
    <rPh sb="34" eb="36">
      <t>センタク</t>
    </rPh>
    <phoneticPr fontId="7"/>
  </si>
  <si>
    <t>1-4
起き上がり
【能力】</t>
  </si>
  <si>
    <t>(4)身体を支える目的ではなく、習慣的に手や肘をつき起き上がる。</t>
    <phoneticPr fontId="7"/>
  </si>
  <si>
    <t>(4)何もつかまらずに起き上がる。</t>
    <phoneticPr fontId="7"/>
  </si>
  <si>
    <t>(4)常時ギャッジアップした状態から、掴まらずに起き上がれる。</t>
    <rPh sb="3" eb="5">
      <t>ジョウジ</t>
    </rPh>
    <rPh sb="14" eb="16">
      <t>ジョウタイ</t>
    </rPh>
    <rPh sb="19" eb="20">
      <t>ツカ</t>
    </rPh>
    <rPh sb="24" eb="25">
      <t>オ</t>
    </rPh>
    <rPh sb="26" eb="27">
      <t>ア</t>
    </rPh>
    <phoneticPr fontId="7"/>
  </si>
  <si>
    <t>(4)</t>
    <phoneticPr fontId="7"/>
  </si>
  <si>
    <t>(4)【どこ】につかまれば自力で起き上がる。</t>
  </si>
  <si>
    <t>(4)【どこ】に手や肘をつき加重すれば起き上がれる。</t>
  </si>
  <si>
    <t>(4)常時ギャッジアップした状態から、【どこ】に掴まって起き上がれる。</t>
  </si>
  <si>
    <t>(4)途中まで自分で起きるが、最後に【誰】が起こしている。</t>
    <rPh sb="19" eb="20">
      <t>ダレ</t>
    </rPh>
    <phoneticPr fontId="7"/>
  </si>
  <si>
    <t>(4)自分では起き上がれず、ギャッジアップを使用し起き上がる。</t>
    <phoneticPr fontId="7"/>
  </si>
  <si>
    <t>(4)自分ではできず、日頃は【誰】が起き上がらせている。</t>
    <rPh sb="15" eb="16">
      <t>ダレ</t>
    </rPh>
    <phoneticPr fontId="7"/>
  </si>
  <si>
    <t>(4)査時はベッド柵につかまり何とか自分でできたが、日頃は倦怠感が強くできない状態のことが多い。</t>
    <phoneticPr fontId="7"/>
  </si>
  <si>
    <t>1-5
座位保持
【能力】</t>
  </si>
  <si>
    <t xml:space="preserve">(5)自力で安定して10分以上座位保持できる。
</t>
    <phoneticPr fontId="7"/>
  </si>
  <si>
    <t xml:space="preserve">(5)10分程度は座れる。それ以上は背もたれが必要。
</t>
    <rPh sb="18" eb="19">
      <t>セ</t>
    </rPh>
    <phoneticPr fontId="7"/>
  </si>
  <si>
    <t xml:space="preserve">(5)車いすを使用中だが、背もたれを使わずに10分座位保持できる。
</t>
    <rPh sb="18" eb="19">
      <t>ツカ</t>
    </rPh>
    <phoneticPr fontId="7"/>
  </si>
  <si>
    <t xml:space="preserve">(5)日頃は背もたれのある椅子に座っているが、食事の時など１０分間程度は支えなく座位を保持できる。
</t>
    <rPh sb="3" eb="4">
      <t>ヒ</t>
    </rPh>
    <phoneticPr fontId="7"/>
  </si>
  <si>
    <t xml:space="preserve">(5)
</t>
    <phoneticPr fontId="7"/>
  </si>
  <si>
    <t>自分の手で支えればできる</t>
    <rPh sb="0" eb="2">
      <t>ジブン</t>
    </rPh>
    <rPh sb="3" eb="4">
      <t>テ</t>
    </rPh>
    <rPh sb="5" eb="6">
      <t>ササ</t>
    </rPh>
    <phoneticPr fontId="7"/>
  </si>
  <si>
    <t xml:space="preserve">(5)【どこ】に掴まり支えれば10分程度の座位保持ができる。
</t>
    <phoneticPr fontId="7"/>
  </si>
  <si>
    <t xml:space="preserve">(5)座面に手をつきしっかりと加重していれば10分座位保持できる。
</t>
    <rPh sb="3" eb="5">
      <t>ザメン</t>
    </rPh>
    <phoneticPr fontId="7"/>
  </si>
  <si>
    <t xml:space="preserve">(5)日頃は背もたれに寄りかかるが，10分程度であれば【どこ】に掴まり座位保持ができる。
</t>
    <phoneticPr fontId="7"/>
  </si>
  <si>
    <t xml:space="preserve">(5)円背のため、膝に手をつき座位を保持する。
</t>
    <phoneticPr fontId="7"/>
  </si>
  <si>
    <t>支えてもらえばできる</t>
    <rPh sb="0" eb="1">
      <t>ササ</t>
    </rPh>
    <phoneticPr fontId="7"/>
  </si>
  <si>
    <t xml:space="preserve">(5)背もたれがあれば10分座位保持ができる。
</t>
    <rPh sb="3" eb="4">
      <t>セ</t>
    </rPh>
    <phoneticPr fontId="7"/>
  </si>
  <si>
    <t xml:space="preserve">(5)大腿部の裏側に手を差し入れれば10分座位保持できる。
</t>
    <phoneticPr fontId="7"/>
  </si>
  <si>
    <t xml:space="preserve">(5)数分であれば自分の手で支え座位保持ができるが，10分程度となると背もたれが必要。
</t>
    <rPh sb="35" eb="36">
      <t>セ</t>
    </rPh>
    <phoneticPr fontId="7"/>
  </si>
  <si>
    <t xml:space="preserve">(5)【誰】が支えていないと10分の座位保持ができない。
</t>
    <rPh sb="4" eb="5">
      <t>ダレ</t>
    </rPh>
    <phoneticPr fontId="7"/>
  </si>
  <si>
    <t xml:space="preserve">(5)【理由】により、10分もしないうちに背もたれから体がずり落ちてしまう。
</t>
    <phoneticPr fontId="7"/>
  </si>
  <si>
    <t xml:space="preserve">(5)寝たきりであり、座位保持できず常時臥床している。
</t>
    <rPh sb="3" eb="4">
      <t>ネ</t>
    </rPh>
    <rPh sb="11" eb="15">
      <t>ザイホジ</t>
    </rPh>
    <rPh sb="18" eb="20">
      <t>ジョウジ</t>
    </rPh>
    <rPh sb="20" eb="22">
      <t>ガショウ</t>
    </rPh>
    <phoneticPr fontId="7"/>
  </si>
  <si>
    <t xml:space="preserve">(5)背骨や股関節の状態により体幹の屈曲ができない。
</t>
    <phoneticPr fontId="7"/>
  </si>
  <si>
    <t>(6)つかまらずに安定して10秒立位保持ができる。</t>
    <phoneticPr fontId="7"/>
  </si>
  <si>
    <t>(6)不安定だが10秒間であればつかまらずに立位保持できる。それ以上は～につかまる。</t>
    <phoneticPr fontId="7"/>
  </si>
  <si>
    <t>(6)</t>
    <phoneticPr fontId="7"/>
  </si>
  <si>
    <t>支えがあればできる</t>
    <rPh sb="0" eb="1">
      <t>ササ</t>
    </rPh>
    <phoneticPr fontId="7"/>
  </si>
  <si>
    <t>(6)【何】につかまれば10秒立位保持できる。</t>
    <rPh sb="4" eb="5">
      <t>ナニ</t>
    </rPh>
    <phoneticPr fontId="7"/>
  </si>
  <si>
    <t>(6)自分の両膝に、しっかりと手をつけば10秒立位保持できる。</t>
    <phoneticPr fontId="7"/>
  </si>
  <si>
    <t>(6)【理由】のため両足立位不可。常に介護者が支える必要がある。</t>
    <rPh sb="4" eb="6">
      <t>リユウ</t>
    </rPh>
    <phoneticPr fontId="7"/>
  </si>
  <si>
    <t>(6)【理由】のため、支えがあっても　秒しか立位保持できない。</t>
    <rPh sb="4" eb="6">
      <t>リユウ</t>
    </rPh>
    <phoneticPr fontId="7"/>
  </si>
  <si>
    <t>(6)【理由】のため、全く立位保持できない。</t>
    <rPh sb="4" eb="6">
      <t>リユウ</t>
    </rPh>
    <phoneticPr fontId="7"/>
  </si>
  <si>
    <t>(6)両足欠損のため、立位不可。</t>
    <rPh sb="3" eb="5">
      <t>リョウアシ</t>
    </rPh>
    <rPh sb="5" eb="7">
      <t>ケッソン</t>
    </rPh>
    <rPh sb="11" eb="13">
      <t>リツイ</t>
    </rPh>
    <rPh sb="13" eb="15">
      <t>フカ</t>
    </rPh>
    <phoneticPr fontId="7"/>
  </si>
  <si>
    <t>1-7
歩行
【能力】</t>
  </si>
  <si>
    <t>(7)自宅内・外出時とも、何にもつかまらずに連続５m以上歩行できる。</t>
    <phoneticPr fontId="7"/>
  </si>
  <si>
    <t>(7)自宅内は連続５m歩行できる。それ以上は【どこ】につかまる。</t>
  </si>
  <si>
    <t>(7)転倒防止のため、日頃【補助具名】を使っているが、連続５mであればつかまらずに歩行できる。</t>
    <rPh sb="14" eb="17">
      <t>ホジョグ</t>
    </rPh>
    <rPh sb="17" eb="18">
      <t>メイ</t>
    </rPh>
    <phoneticPr fontId="7"/>
  </si>
  <si>
    <t>(7)</t>
    <phoneticPr fontId="7"/>
  </si>
  <si>
    <t>(7)自宅内外とも、【補助具名】を使えば自力で連続５m歩行できる。</t>
    <rPh sb="6" eb="7">
      <t>ソト</t>
    </rPh>
    <rPh sb="11" eb="15">
      <t>ホジョグメイ</t>
    </rPh>
    <phoneticPr fontId="7"/>
  </si>
  <si>
    <t>(7)自宅内は家具や壁等につかまれば自力で連続５m歩行できる。外出時は杖を使用。</t>
    <rPh sb="7" eb="9">
      <t>カグ</t>
    </rPh>
    <rPh sb="10" eb="11">
      <t>カベ</t>
    </rPh>
    <rPh sb="11" eb="12">
      <t>ナド</t>
    </rPh>
    <rPh sb="35" eb="36">
      <t>ツエ</t>
    </rPh>
    <rPh sb="37" eb="39">
      <t>シヨウ</t>
    </rPh>
    <phoneticPr fontId="7"/>
  </si>
  <si>
    <t>(7)自宅内外とも、家具や壁等につかまれば自力で連続５m歩行できる。</t>
    <phoneticPr fontId="7"/>
  </si>
  <si>
    <t>(7)片方の腕を杖で、片方の腕を介護者が支えれば歩行できる。</t>
    <phoneticPr fontId="7"/>
  </si>
  <si>
    <t>(7)【理由】のため、連続５mの歩行不可。　【〇M】ごとに休むことが必要。</t>
    <rPh sb="4" eb="6">
      <t>リユウ</t>
    </rPh>
    <rPh sb="11" eb="13">
      <t>レンゾク</t>
    </rPh>
    <rPh sb="16" eb="20">
      <t>ホコウフカ</t>
    </rPh>
    <rPh sb="29" eb="30">
      <t>ヤス</t>
    </rPh>
    <rPh sb="34" eb="36">
      <t>ヒツヨウ</t>
    </rPh>
    <phoneticPr fontId="7"/>
  </si>
  <si>
    <t>(7)【理由】のため、自力では全く歩けない。日頃は【車いす・ストレッチャー】で移動。</t>
    <rPh sb="4" eb="6">
      <t>リユウ</t>
    </rPh>
    <phoneticPr fontId="7"/>
  </si>
  <si>
    <t>(7)寝たきりのため、歩行はできない。</t>
    <phoneticPr fontId="7"/>
  </si>
  <si>
    <t>(7)日頃は歩行することはない。リハビリの歩行訓練で５mほど歩くことはある。</t>
    <phoneticPr fontId="7"/>
  </si>
  <si>
    <t>1-8
立ち上がり
【能力】</t>
  </si>
  <si>
    <t>(8)軽く手をつく程度で立ちあがれる。</t>
    <rPh sb="3" eb="4">
      <t>カル</t>
    </rPh>
    <rPh sb="5" eb="6">
      <t>テ</t>
    </rPh>
    <rPh sb="9" eb="11">
      <t>テイド</t>
    </rPh>
    <rPh sb="12" eb="13">
      <t>タ</t>
    </rPh>
    <phoneticPr fontId="7"/>
  </si>
  <si>
    <t>(8)何にも掴まらずに立ち上がれる。</t>
    <rPh sb="3" eb="4">
      <t>ナニ</t>
    </rPh>
    <rPh sb="6" eb="7">
      <t>ツカ</t>
    </rPh>
    <rPh sb="11" eb="12">
      <t>タ</t>
    </rPh>
    <rPh sb="13" eb="14">
      <t>ア</t>
    </rPh>
    <phoneticPr fontId="7"/>
  </si>
  <si>
    <t>(8)</t>
    <phoneticPr fontId="7"/>
  </si>
  <si>
    <t>(8)テーブル等の家具に強く手をつき加重すれば立ち上がることができる。</t>
    <rPh sb="7" eb="8">
      <t>ナド</t>
    </rPh>
    <rPh sb="9" eb="11">
      <t>カグ</t>
    </rPh>
    <rPh sb="18" eb="20">
      <t>カジュウ</t>
    </rPh>
    <phoneticPr fontId="7"/>
  </si>
  <si>
    <t>(8)【どこ】を支えにして自分で立ち上がる。</t>
    <phoneticPr fontId="7"/>
  </si>
  <si>
    <t>(8)自分の両膝に手をついて、上肢に力を入れて立ち上がる。</t>
    <phoneticPr fontId="7"/>
  </si>
  <si>
    <t>(8)１度では立ち上がることができない。何度か繰り返せば立ち上がることができる。</t>
    <rPh sb="4" eb="5">
      <t>ド</t>
    </rPh>
    <rPh sb="7" eb="8">
      <t>タ</t>
    </rPh>
    <rPh sb="9" eb="10">
      <t>ア</t>
    </rPh>
    <rPh sb="20" eb="22">
      <t>ナンド</t>
    </rPh>
    <rPh sb="23" eb="24">
      <t>ク</t>
    </rPh>
    <rPh sb="25" eb="26">
      <t>カエ</t>
    </rPh>
    <rPh sb="28" eb="29">
      <t>タ</t>
    </rPh>
    <rPh sb="30" eb="31">
      <t>ア</t>
    </rPh>
    <phoneticPr fontId="7"/>
  </si>
  <si>
    <t>(8)【理由】のため、自力では立ち上がり不可。【誰】が支えている。</t>
    <rPh sb="4" eb="6">
      <t>リユウ</t>
    </rPh>
    <rPh sb="24" eb="25">
      <t>ダレ</t>
    </rPh>
    <phoneticPr fontId="7"/>
  </si>
  <si>
    <t>(8)【理由】のため、自力では立ち上がり不可。【誰】が引き上げる。</t>
    <rPh sb="4" eb="6">
      <t>リユウ</t>
    </rPh>
    <rPh sb="24" eb="25">
      <t>ダレ</t>
    </rPh>
    <phoneticPr fontId="7"/>
  </si>
  <si>
    <t>(8)寝たきりのため、立ち上がりはできない。</t>
    <phoneticPr fontId="7"/>
  </si>
  <si>
    <t xml:space="preserve">(9)何にもつかまらずに１秒以上片足立位できる。
</t>
    <phoneticPr fontId="7"/>
  </si>
  <si>
    <t xml:space="preserve">(9)何にもつかまらずに１秒であれば片足立位できる。それ以上は【何】につかまる。
</t>
    <rPh sb="32" eb="33">
      <t>ナニ</t>
    </rPh>
    <phoneticPr fontId="7"/>
  </si>
  <si>
    <t xml:space="preserve">(9)
</t>
    <phoneticPr fontId="7"/>
  </si>
  <si>
    <t xml:space="preserve">(9)【何】に【つかまれば・寄りかかれば】できる。
</t>
    <rPh sb="4" eb="5">
      <t>ナニ</t>
    </rPh>
    <phoneticPr fontId="7"/>
  </si>
  <si>
    <t xml:space="preserve">(9)調査時は転倒リスク高いと判断し未実施。日頃、手すりにつかまり段差昇降できる。
</t>
    <rPh sb="3" eb="6">
      <t>チョウサジ</t>
    </rPh>
    <rPh sb="7" eb="9">
      <t>テントウ</t>
    </rPh>
    <rPh sb="12" eb="13">
      <t>タカ</t>
    </rPh>
    <rPh sb="15" eb="17">
      <t>ハンダン</t>
    </rPh>
    <rPh sb="18" eb="21">
      <t>ミジッシ</t>
    </rPh>
    <rPh sb="22" eb="24">
      <t>ヒゴロ</t>
    </rPh>
    <rPh sb="25" eb="26">
      <t>テ</t>
    </rPh>
    <rPh sb="33" eb="37">
      <t>ダンサ</t>
    </rPh>
    <phoneticPr fontId="7"/>
  </si>
  <si>
    <t xml:space="preserve">(9)【理由】のため片足立位できない。【誰】が常に支える必要がある。日頃段差を超える際は【どのように】している。
</t>
    <rPh sb="4" eb="6">
      <t>リユウ</t>
    </rPh>
    <rPh sb="20" eb="21">
      <t>ダレ</t>
    </rPh>
    <phoneticPr fontId="7"/>
  </si>
  <si>
    <t xml:space="preserve">(9)寝たきりのため、まったく片足立位はできない。
</t>
    <phoneticPr fontId="7"/>
  </si>
  <si>
    <t xml:space="preserve">(9)調査時は家具につかまり何とか可。日頃は不安定でできないと聞き取る。
</t>
    <rPh sb="3" eb="6">
      <t>チョウサジ</t>
    </rPh>
    <rPh sb="7" eb="9">
      <t>カグ</t>
    </rPh>
    <rPh sb="14" eb="15">
      <t>ナン</t>
    </rPh>
    <rPh sb="17" eb="18">
      <t>カ</t>
    </rPh>
    <rPh sb="19" eb="21">
      <t>ヒゴロ</t>
    </rPh>
    <rPh sb="22" eb="25">
      <t>フアンテイ</t>
    </rPh>
    <rPh sb="31" eb="32">
      <t>キ</t>
    </rPh>
    <rPh sb="33" eb="34">
      <t>ト</t>
    </rPh>
    <phoneticPr fontId="7"/>
  </si>
  <si>
    <t>１-10
洗身　
(介助方法】</t>
  </si>
  <si>
    <t>介助されていない</t>
    <rPh sb="0" eb="2">
      <t>カイジョ</t>
    </rPh>
    <phoneticPr fontId="7"/>
  </si>
  <si>
    <t>(10)【頻度】回/週、【シャワー浴・湯船につかる】。洗身は自力で行う。調査時不適切な状況はなし。</t>
  </si>
  <si>
    <t>(10)洗いやすい自助具を使用すれば自力で洗身できる。調査時不適切な状況なし。</t>
    <phoneticPr fontId="7"/>
  </si>
  <si>
    <t>(10)毎日湯船につかり、自身で全身の洗身を行う。</t>
    <rPh sb="4" eb="6">
      <t>マイニチ</t>
    </rPh>
    <rPh sb="6" eb="8">
      <t>ユブネ</t>
    </rPh>
    <rPh sb="13" eb="15">
      <t>ジシン</t>
    </rPh>
    <rPh sb="16" eb="18">
      <t>ゼンシン</t>
    </rPh>
    <rPh sb="19" eb="21">
      <t>センシン</t>
    </rPh>
    <rPh sb="22" eb="23">
      <t>オコナ</t>
    </rPh>
    <phoneticPr fontId="7"/>
  </si>
  <si>
    <t>(10)</t>
    <phoneticPr fontId="7"/>
  </si>
  <si>
    <t>一部介助</t>
    <rPh sb="0" eb="4">
      <t>イチブカイジョ</t>
    </rPh>
    <phoneticPr fontId="7"/>
  </si>
  <si>
    <t>(10)【頻度】回/週、【シャワー浴・湯船につかる】。【理由】のため、自力で【どこ】を洗うが、それ以外は【誰】が洗っている。調査時、不適切な状況なし。</t>
    <rPh sb="28" eb="30">
      <t>リユウ</t>
    </rPh>
    <rPh sb="53" eb="54">
      <t>ダレ</t>
    </rPh>
    <phoneticPr fontId="7"/>
  </si>
  <si>
    <t>(10)【頻度】回/週、【シャワー浴・湯船につかる】。自分で全身を洗うが、【理由】のため、十分に洗えず【誰】が洗い直している。</t>
    <rPh sb="38" eb="40">
      <t>リユウ</t>
    </rPh>
    <rPh sb="52" eb="53">
      <t>ダレ</t>
    </rPh>
    <phoneticPr fontId="7"/>
  </si>
  <si>
    <t>(10)【頻度】回/週、【シャワー浴・湯船につかる】。自分で全身を洗う。調査時、【汗疹・かゆみ・悪臭】あり。【どこ】を洗う介助が必要。</t>
  </si>
  <si>
    <t>全介助</t>
    <rPh sb="0" eb="3">
      <t>ゼンカイジョ</t>
    </rPh>
    <phoneticPr fontId="7"/>
  </si>
  <si>
    <t>(10)【頻度】回/週、【シャワー浴・機械浴】。【理由】のため、自分で洗えず、【誰】が全身を洗う。</t>
    <rPh sb="25" eb="27">
      <t>リユウ</t>
    </rPh>
    <rPh sb="40" eb="41">
      <t>ダレ</t>
    </rPh>
    <phoneticPr fontId="7"/>
  </si>
  <si>
    <t>(10)【頻度】回/週、【シャワー浴・湯船につかる】。自分で全身を洗う。調査時、【汗疹・かゆみ・悪臭】あり。全身を洗う介助が必要。</t>
  </si>
  <si>
    <t>(10)【理由】のため、日常的に洗身・清拭とも行っていない。調査時、【汗疹・かゆみ・悪臭】あり。全身を洗う介助が必要。</t>
    <rPh sb="5" eb="7">
      <t>リユウ</t>
    </rPh>
    <phoneticPr fontId="7"/>
  </si>
  <si>
    <t>行っていない</t>
    <rPh sb="0" eb="1">
      <t>オコナ</t>
    </rPh>
    <phoneticPr fontId="7"/>
  </si>
  <si>
    <t>(10)【理由】のため、日常的に洗身・清拭とも行っていない。調査時は不適切な状況なし。</t>
    <rPh sb="5" eb="7">
      <t>リユウ</t>
    </rPh>
    <phoneticPr fontId="7"/>
  </si>
  <si>
    <t>(10)【理由】ため、清拭のみ。【誰】が行っている。</t>
    <rPh sb="5" eb="7">
      <t>リユウ</t>
    </rPh>
    <rPh sb="17" eb="18">
      <t>ダレ</t>
    </rPh>
    <phoneticPr fontId="7"/>
  </si>
  <si>
    <t>1-11
つめ切り
【介助方法】</t>
    <rPh sb="7" eb="8">
      <t>キ</t>
    </rPh>
    <rPh sb="11" eb="15">
      <t>カイジョホウホウ</t>
    </rPh>
    <phoneticPr fontId="7"/>
  </si>
  <si>
    <t xml:space="preserve">(11)手足の爪切りとも自力で行う。
</t>
    <phoneticPr fontId="7"/>
  </si>
  <si>
    <t xml:space="preserve">(11)自助具を使用すれば手足とも自力で爪切りできる。
</t>
    <phoneticPr fontId="7"/>
  </si>
  <si>
    <t xml:space="preserve">(11)
</t>
    <phoneticPr fontId="7"/>
  </si>
  <si>
    <t xml:space="preserve">(11)【理由】のため、【手・足】の爪切りを自力で、【手・足】の爪切りを【誰】が行う。
</t>
    <rPh sb="5" eb="7">
      <t>リユウ</t>
    </rPh>
    <rPh sb="27" eb="28">
      <t>テ</t>
    </rPh>
    <rPh sb="29" eb="30">
      <t>アシ</t>
    </rPh>
    <rPh sb="37" eb="38">
      <t>ダレ</t>
    </rPh>
    <phoneticPr fontId="7"/>
  </si>
  <si>
    <t xml:space="preserve">(11)自分で切るが、【理由】のため、つめ切りの準備・片付けを【誰】が行う。
</t>
    <rPh sb="12" eb="14">
      <t>リユウ</t>
    </rPh>
    <rPh sb="32" eb="33">
      <t>ダレ</t>
    </rPh>
    <phoneticPr fontId="7"/>
  </si>
  <si>
    <t xml:space="preserve">(11)手足の爪切りとも自力で行うが、【手・足】の爪切りが十分にできていないため、介助が必要。
</t>
  </si>
  <si>
    <t xml:space="preserve">(11)【理由】のため、【誰】が全てのつめを切っている。
</t>
    <rPh sb="5" eb="7">
      <t>リユウ</t>
    </rPh>
    <rPh sb="13" eb="14">
      <t>ダレ</t>
    </rPh>
    <phoneticPr fontId="7"/>
  </si>
  <si>
    <t xml:space="preserve">(11)自分で切るが不十分なので【誰】が手足のすべての爪切りをやり直している。
</t>
    <rPh sb="17" eb="18">
      <t>ダレ</t>
    </rPh>
    <phoneticPr fontId="7"/>
  </si>
  <si>
    <t>1-12
視力
(能力)</t>
    <phoneticPr fontId="7"/>
  </si>
  <si>
    <t>(12)テレビや新聞・雑誌等の小文字が見え生活に支障は出ていない。</t>
    <phoneticPr fontId="7"/>
  </si>
  <si>
    <t>(12)眼鏡を使用し生活に支障は出ていない。</t>
    <phoneticPr fontId="7"/>
  </si>
  <si>
    <t>(12)見え難いことはあるが生活に支障は出ていない。</t>
    <rPh sb="4" eb="5">
      <t>ミ</t>
    </rPh>
    <phoneticPr fontId="7"/>
  </si>
  <si>
    <t>(12)</t>
    <phoneticPr fontId="7"/>
  </si>
  <si>
    <t>約1m離れた視力確認表の図が見える</t>
    <rPh sb="0" eb="1">
      <t>ヤク</t>
    </rPh>
    <rPh sb="3" eb="4">
      <t>ハナ</t>
    </rPh>
    <rPh sb="6" eb="11">
      <t>シリョクカクニンヒョウ</t>
    </rPh>
    <rPh sb="12" eb="13">
      <t>ズ</t>
    </rPh>
    <rPh sb="14" eb="15">
      <t>ミ</t>
    </rPh>
    <phoneticPr fontId="7"/>
  </si>
  <si>
    <t>(12)調査時、１m先の視力確認表の図が見えるが、テレビ等で文字をみる際には見え難さあり。</t>
    <rPh sb="4" eb="7">
      <t>チョウサジ</t>
    </rPh>
    <rPh sb="10" eb="11">
      <t>サキ</t>
    </rPh>
    <rPh sb="12" eb="16">
      <t>シリョクカクニン</t>
    </rPh>
    <rPh sb="16" eb="17">
      <t>ヒョウ</t>
    </rPh>
    <rPh sb="18" eb="19">
      <t>ズ</t>
    </rPh>
    <rPh sb="20" eb="21">
      <t>ミ</t>
    </rPh>
    <rPh sb="28" eb="29">
      <t>ナド</t>
    </rPh>
    <rPh sb="30" eb="32">
      <t>モジ</t>
    </rPh>
    <rPh sb="35" eb="36">
      <t>サイ</t>
    </rPh>
    <rPh sb="38" eb="39">
      <t>ミ</t>
    </rPh>
    <rPh sb="40" eb="41">
      <t>ムズカ</t>
    </rPh>
    <phoneticPr fontId="7"/>
  </si>
  <si>
    <t>目の前に置いた視力確認表の図が見える</t>
    <rPh sb="0" eb="1">
      <t>メ</t>
    </rPh>
    <rPh sb="2" eb="3">
      <t>マエ</t>
    </rPh>
    <rPh sb="4" eb="5">
      <t>オ</t>
    </rPh>
    <rPh sb="7" eb="12">
      <t>シリョクカクニンヒョウ</t>
    </rPh>
    <rPh sb="13" eb="14">
      <t>ズ</t>
    </rPh>
    <rPh sb="15" eb="16">
      <t>ミ</t>
    </rPh>
    <phoneticPr fontId="7"/>
  </si>
  <si>
    <t>(12)【理由】のため、生活に支障が出ていると聞き取る。調査時、目の前の視力確認表が見えた。</t>
    <rPh sb="5" eb="7">
      <t>リユウ</t>
    </rPh>
    <phoneticPr fontId="7"/>
  </si>
  <si>
    <t>ほとんど見えない</t>
    <rPh sb="4" eb="5">
      <t>ミ</t>
    </rPh>
    <phoneticPr fontId="7"/>
  </si>
  <si>
    <t>(12)【理由】のため、生活に支障が出ていると聞き取る。調査時、目の前の視力確認表も見えない。</t>
    <rPh sb="5" eb="7">
      <t>リユウ</t>
    </rPh>
    <phoneticPr fontId="7"/>
  </si>
  <si>
    <t>見えているのか判断不能</t>
    <rPh sb="0" eb="1">
      <t>ミ</t>
    </rPh>
    <rPh sb="7" eb="11">
      <t>ハンダンフノウ</t>
    </rPh>
    <phoneticPr fontId="7"/>
  </si>
  <si>
    <t>(12)【理由】のため、【開眼しているが・閉眼して】質問に反応なく、見えているのか判断できない。</t>
    <rPh sb="5" eb="7">
      <t>リユウ</t>
    </rPh>
    <rPh sb="26" eb="28">
      <t>シツモン</t>
    </rPh>
    <phoneticPr fontId="7"/>
  </si>
  <si>
    <t>(12)調査時に声掛けをすると開眼したが、焦点が合わず視力は確認できない。</t>
    <phoneticPr fontId="7"/>
  </si>
  <si>
    <t>1-13
聴力
(能力】</t>
    <rPh sb="5" eb="7">
      <t>チョウリョク</t>
    </rPh>
    <rPh sb="9" eb="11">
      <t>ノウリョク</t>
    </rPh>
    <phoneticPr fontId="7"/>
  </si>
  <si>
    <t>普通</t>
    <rPh sb="0" eb="2">
      <t>フツウ</t>
    </rPh>
    <phoneticPr fontId="7"/>
  </si>
  <si>
    <t>(13)普通の声が聞き取れる。生活に支障は出ていない。</t>
    <phoneticPr fontId="7"/>
  </si>
  <si>
    <t>(13)補聴器を使用すれば、普通の声が聞き取れる。生活に支障は出ていない。</t>
    <phoneticPr fontId="7"/>
  </si>
  <si>
    <t>(13)【左・右】耳に聞こえづらさはあるが、対面では普通の声が聞き取れ、生活に支障は出ていない。</t>
  </si>
  <si>
    <t>(13)</t>
    <phoneticPr fontId="7"/>
  </si>
  <si>
    <t>普通の声がやっと聞き取れる</t>
    <rPh sb="0" eb="2">
      <t>フツウ</t>
    </rPh>
    <rPh sb="3" eb="4">
      <t>コエ</t>
    </rPh>
    <rPh sb="8" eb="9">
      <t>キ</t>
    </rPh>
    <rPh sb="10" eb="11">
      <t>ト</t>
    </rPh>
    <phoneticPr fontId="7"/>
  </si>
  <si>
    <t>(13)やや大きめの声が聞き取れる。</t>
    <phoneticPr fontId="7"/>
  </si>
  <si>
    <t>(13)補聴器を使用して、やや大きめの声が聞き取れる。</t>
    <phoneticPr fontId="7"/>
  </si>
  <si>
    <t>(13)【左・右】耳に聞こえづらさあり。対面からはやや大きめの声が聞き取れる。健側であれば普通の声で聞き取れる。</t>
  </si>
  <si>
    <t>かなり大きな声なら何とか聞き取れる</t>
    <rPh sb="3" eb="4">
      <t>オオ</t>
    </rPh>
    <rPh sb="6" eb="7">
      <t>コエ</t>
    </rPh>
    <rPh sb="9" eb="10">
      <t>ナン</t>
    </rPh>
    <rPh sb="12" eb="13">
      <t>キ</t>
    </rPh>
    <rPh sb="14" eb="15">
      <t>ト</t>
    </rPh>
    <phoneticPr fontId="7"/>
  </si>
  <si>
    <t>(13)耳元等でかなり大きめの声であればなんとか聞き取れる。</t>
    <phoneticPr fontId="7"/>
  </si>
  <si>
    <t>(13)補聴器を使用し、耳元等でかなり大きめの声であればなんとか聞き取れる。</t>
    <phoneticPr fontId="7"/>
  </si>
  <si>
    <t>ほとんど聞こえない</t>
    <rPh sb="4" eb="5">
      <t>キ</t>
    </rPh>
    <phoneticPr fontId="7"/>
  </si>
  <si>
    <t>(13)【理由】のため、かなり大きな声でも聞き取れない。</t>
    <rPh sb="5" eb="7">
      <t>リユウ</t>
    </rPh>
    <phoneticPr fontId="7"/>
  </si>
  <si>
    <t>聞こえているのか判断不能</t>
    <rPh sb="0" eb="1">
      <t>キ</t>
    </rPh>
    <rPh sb="8" eb="12">
      <t>ハンダンフノウ</t>
    </rPh>
    <phoneticPr fontId="7"/>
  </si>
  <si>
    <t>(13)【理由】のため、質問に反応なく、聞こえているのか判断できない。</t>
    <rPh sb="5" eb="7">
      <t>リユウ</t>
    </rPh>
    <phoneticPr fontId="7"/>
  </si>
  <si>
    <t>(13)意思の疎通ができず寝たきりのため、確認できない。</t>
    <phoneticPr fontId="7"/>
  </si>
  <si>
    <t>２群</t>
    <rPh sb="1" eb="2">
      <t>グン</t>
    </rPh>
    <phoneticPr fontId="7"/>
  </si>
  <si>
    <t>2-1
移乗
【介助方法】</t>
  </si>
  <si>
    <t>(1)(2)歩いて移動でき、日頃移乗機会なし。臀部の移動を自力で行える。</t>
    <phoneticPr fontId="7"/>
  </si>
  <si>
    <t>(1)【つかまらず・～につかまって】【ベッド⇔車いす⇔いす⇔ポータブルトイレ⇔畳】の移乗を行う。</t>
    <rPh sb="39" eb="40">
      <t>タタミ</t>
    </rPh>
    <phoneticPr fontId="7"/>
  </si>
  <si>
    <t>(1)日中は【つかまらず・～につかまって】【ベッド⇔車いす⇔いす⇔ポータブルトイレ⇔畳】の移乗を行う。夜間は【理由】のため【誰】が見守り・介助を行っている。頻度で判断。</t>
    <rPh sb="42" eb="43">
      <t>タタミ</t>
    </rPh>
    <rPh sb="55" eb="57">
      <t>リユウ</t>
    </rPh>
    <rPh sb="62" eb="63">
      <t>ダレ</t>
    </rPh>
    <phoneticPr fontId="7"/>
  </si>
  <si>
    <t>(1)</t>
    <phoneticPr fontId="7"/>
  </si>
  <si>
    <t>見守り等</t>
    <rPh sb="0" eb="2">
      <t>ミマモ</t>
    </rPh>
    <rPh sb="3" eb="4">
      <t>ナド</t>
    </rPh>
    <phoneticPr fontId="7"/>
  </si>
  <si>
    <t>(1)【理由】のため、【誰】がすぐそばで【見守り・確認・声かけ】をしている。</t>
    <rPh sb="4" eb="6">
      <t>リユウ</t>
    </rPh>
    <rPh sb="12" eb="13">
      <t>ダレ</t>
    </rPh>
    <phoneticPr fontId="7"/>
  </si>
  <si>
    <t>(1)【理由】のため、【誰】が動作にあわせて椅子をお尻の下に差し入れている。</t>
    <rPh sb="4" eb="6">
      <t>リユウ</t>
    </rPh>
    <rPh sb="12" eb="13">
      <t>ダレ</t>
    </rPh>
    <rPh sb="22" eb="24">
      <t>イス</t>
    </rPh>
    <phoneticPr fontId="7"/>
  </si>
  <si>
    <t>(1)独居等で介護者がおらず、移乗時の転倒が多い。移乗時に常時の見守り等が必要と判断し、「見守り等」を選択する。</t>
    <phoneticPr fontId="7"/>
  </si>
  <si>
    <t>(1)【理由】のため、【誰】が体幹を支えて移乗している。</t>
    <rPh sb="4" eb="6">
      <t>リユウ</t>
    </rPh>
    <rPh sb="12" eb="13">
      <t>ダレ</t>
    </rPh>
    <phoneticPr fontId="7"/>
  </si>
  <si>
    <t>(1)【理由】のため、【誰】が手を引いて移乗している。</t>
    <rPh sb="12" eb="13">
      <t>ダレ</t>
    </rPh>
    <phoneticPr fontId="7"/>
  </si>
  <si>
    <t>(1)介助されていないが、転倒が頻繁にあり、体を一部支えることが必要と判断。</t>
    <rPh sb="32" eb="34">
      <t>ヒツヨウ</t>
    </rPh>
    <phoneticPr fontId="7"/>
  </si>
  <si>
    <t>(1)【理由】のため、【誰】に抱えられて移乗している。</t>
    <rPh sb="12" eb="13">
      <t>ダレ</t>
    </rPh>
    <phoneticPr fontId="7"/>
  </si>
  <si>
    <t>(1)寝たきりのため移乗機会なし。移乗・臀部を浮かせる際は抱える介助が必要と判断。</t>
    <rPh sb="3" eb="4">
      <t>ネ</t>
    </rPh>
    <phoneticPr fontId="7"/>
  </si>
  <si>
    <t>2-2
移動
【介助方法】</t>
  </si>
  <si>
    <t xml:space="preserve">(2)自宅内外を何にもつかまらずに歩行で移動する。
</t>
    <phoneticPr fontId="7"/>
  </si>
  <si>
    <t xml:space="preserve">(2)【何】を支えにして見守り・介助なく移動する。
</t>
    <rPh sb="4" eb="5">
      <t>ナニ</t>
    </rPh>
    <phoneticPr fontId="7"/>
  </si>
  <si>
    <t xml:space="preserve">(2)車いすを自分で駆動して移動しており、見守り・介助はない。
</t>
    <phoneticPr fontId="7"/>
  </si>
  <si>
    <t xml:space="preserve">(2)室内は家具・壁につかまり移動。外出時は歩行器を使用。頻度で判断。
</t>
    <rPh sb="3" eb="5">
      <t>シツナイ</t>
    </rPh>
    <rPh sb="6" eb="8">
      <t>カグ</t>
    </rPh>
    <rPh sb="9" eb="10">
      <t>カベ</t>
    </rPh>
    <rPh sb="15" eb="17">
      <t>イドウ</t>
    </rPh>
    <rPh sb="18" eb="21">
      <t>ガイシュツジ</t>
    </rPh>
    <rPh sb="22" eb="25">
      <t>ホコウキ</t>
    </rPh>
    <rPh sb="26" eb="28">
      <t>シヨウ</t>
    </rPh>
    <rPh sb="29" eb="31">
      <t>ヒンド</t>
    </rPh>
    <rPh sb="32" eb="34">
      <t>ハンダン</t>
    </rPh>
    <phoneticPr fontId="7"/>
  </si>
  <si>
    <t xml:space="preserve">(2)
</t>
    <phoneticPr fontId="7"/>
  </si>
  <si>
    <t xml:space="preserve">(2)転倒防止のため、【誰】がすぐそばで見守りをしている。
</t>
    <rPh sb="12" eb="13">
      <t>ダレ</t>
    </rPh>
    <phoneticPr fontId="7"/>
  </si>
  <si>
    <t xml:space="preserve">(2)自力で移動するが、認知症のため行く場所が分からず、【誰】がすぐそばで声掛けをしている。
</t>
    <rPh sb="29" eb="30">
      <t>ダレ</t>
    </rPh>
    <phoneticPr fontId="7"/>
  </si>
  <si>
    <t xml:space="preserve">(2)【理由】のため、【誰】が体幹を支える。
</t>
    <rPh sb="12" eb="13">
      <t>ダレ</t>
    </rPh>
    <rPh sb="15" eb="17">
      <t>タイカン</t>
    </rPh>
    <phoneticPr fontId="7"/>
  </si>
  <si>
    <t xml:space="preserve">(2)【理由】のため、【誰】が【段差を超える・曲がる】時に【車いすを押す・体を支える】。
</t>
    <rPh sb="12" eb="13">
      <t>ダレ</t>
    </rPh>
    <rPh sb="27" eb="28">
      <t>トキ</t>
    </rPh>
    <phoneticPr fontId="7"/>
  </si>
  <si>
    <t xml:space="preserve">(2)途中まで介助すると、後は自分で移動する。
</t>
    <phoneticPr fontId="7"/>
  </si>
  <si>
    <t xml:space="preserve">(2)途中で動けなくなるので、最後は【誰】が介助する。
</t>
    <rPh sb="19" eb="20">
      <t>ダレ</t>
    </rPh>
    <phoneticPr fontId="7"/>
  </si>
  <si>
    <t xml:space="preserve">(2)【理由】のため、【誰】が常に【車いす・ストレッチャー】を押して移動する。
</t>
    <rPh sb="12" eb="13">
      <t>ダレ</t>
    </rPh>
    <phoneticPr fontId="7"/>
  </si>
  <si>
    <t xml:space="preserve">(2)【理由】のため、【誰】が抱えて、移動する。
</t>
    <rPh sb="4" eb="6">
      <t>リユウ</t>
    </rPh>
    <rPh sb="12" eb="13">
      <t>ダレ</t>
    </rPh>
    <phoneticPr fontId="7"/>
  </si>
  <si>
    <t xml:space="preserve">(2)【理由】のため移動機会なし。移動を想定した際、【車いすを押す・ストレッチャー】が必要と判断する。
</t>
    <rPh sb="17" eb="19">
      <t>イドウ</t>
    </rPh>
    <rPh sb="20" eb="22">
      <t>ソウテイ</t>
    </rPh>
    <rPh sb="24" eb="25">
      <t>サイ</t>
    </rPh>
    <phoneticPr fontId="7"/>
  </si>
  <si>
    <t>2-3
えん下
【能力】</t>
  </si>
  <si>
    <t>(3)自力でえん下できる。</t>
    <rPh sb="3" eb="5">
      <t>ジリキ</t>
    </rPh>
    <phoneticPr fontId="7"/>
  </si>
  <si>
    <t>(3)【食事の形状】を【頻度】回/日摂取。えん下に問題なし。</t>
    <rPh sb="4" eb="6">
      <t>ショクジ</t>
    </rPh>
    <rPh sb="7" eb="9">
      <t>ケイジョウ</t>
    </rPh>
    <phoneticPr fontId="7"/>
  </si>
  <si>
    <t>(3)【食事の形状】を【頻度】回/日摂取。現在の食事の形態では自然に飲み込めている。</t>
    <rPh sb="4" eb="6">
      <t>ショクジ</t>
    </rPh>
    <rPh sb="7" eb="9">
      <t>ケイジョウ</t>
    </rPh>
    <phoneticPr fontId="7"/>
  </si>
  <si>
    <t>(3)自然に飲み込みにくいため、必ず【誰】が近位で見守る。</t>
    <rPh sb="19" eb="20">
      <t>ダレ</t>
    </rPh>
    <rPh sb="22" eb="24">
      <t>キンイ</t>
    </rPh>
    <phoneticPr fontId="7"/>
  </si>
  <si>
    <t>(3)口の中にため込み、飲み込まないため、【誰】が声かけをする。</t>
    <rPh sb="22" eb="23">
      <t>ダレ</t>
    </rPh>
    <phoneticPr fontId="7"/>
  </si>
  <si>
    <t>(3)以前誤嚥したことがあることから、誤嚥防止のため、【誰】が必ず見守りを行っている。</t>
    <rPh sb="28" eb="29">
      <t>ダレ</t>
    </rPh>
    <phoneticPr fontId="7"/>
  </si>
  <si>
    <t>(3)えん下ができないため、【経管栄養・経鼻・胃ろう】から栄養を注入している。</t>
    <rPh sb="5" eb="6">
      <t>シタ</t>
    </rPh>
    <phoneticPr fontId="7"/>
  </si>
  <si>
    <t>(3)えん下ができないため、【経管栄養・経鼻・胃ろう】から栄養を注入している。リハビリ時のみ数口経口摂取をしている。</t>
    <rPh sb="5" eb="6">
      <t>シタ</t>
    </rPh>
    <phoneticPr fontId="7"/>
  </si>
  <si>
    <t>２-4
食事摂取
【介助方法】</t>
  </si>
  <si>
    <t xml:space="preserve">(4)箸・スプーンを使い自力摂取できる。見守りなし。
</t>
    <rPh sb="3" eb="4">
      <t>ハシ</t>
    </rPh>
    <phoneticPr fontId="7"/>
  </si>
  <si>
    <t xml:space="preserve">(4)【理由】のため禁食。点滴からの補液のみ。
</t>
    <phoneticPr fontId="7"/>
  </si>
  <si>
    <t xml:space="preserve">(4)
</t>
    <phoneticPr fontId="7"/>
  </si>
  <si>
    <t xml:space="preserve">(4)自力で食事摂取をするが、【理由】のため、食事中は【誰】がすぐそばで【見守り・確認・指示・声掛け・皿の置き換え】をしている。
</t>
    <rPh sb="16" eb="18">
      <t>リユウ</t>
    </rPh>
    <rPh sb="28" eb="29">
      <t>ダレ</t>
    </rPh>
    <phoneticPr fontId="7"/>
  </si>
  <si>
    <t xml:space="preserve">(4)自力で食事摂取するが独居等で介助者がいないため、【見守り・確認・指示・声掛け・皿の置き換え】が必要と判断。
</t>
    <rPh sb="3" eb="5">
      <t>ジリキ</t>
    </rPh>
    <rPh sb="6" eb="10">
      <t>ショクジセッシュ</t>
    </rPh>
    <phoneticPr fontId="7"/>
  </si>
  <si>
    <t xml:space="preserve">(4)【頻度】割は自力で摂取するが、【理由】のためその後は【誰】が食べさせている。
</t>
    <rPh sb="19" eb="21">
      <t>リユウ</t>
    </rPh>
    <rPh sb="30" eb="31">
      <t>ダレ</t>
    </rPh>
    <phoneticPr fontId="7"/>
  </si>
  <si>
    <t xml:space="preserve">(4)自分で食べているが、【理由】のため、【誰】が【食卓で小さく切る・ほぐす・皮をむく・魚の骨をとる・スプーンに乗せる】ことをしている。
</t>
    <rPh sb="14" eb="16">
      <t>リユウ</t>
    </rPh>
    <rPh sb="22" eb="23">
      <t>ダレ</t>
    </rPh>
    <phoneticPr fontId="7"/>
  </si>
  <si>
    <t xml:space="preserve">(4)【理由】のため自己摂取できない。【誰】が全介助。
</t>
    <rPh sb="4" eb="6">
      <t>リユウ</t>
    </rPh>
    <rPh sb="20" eb="21">
      <t>ダレ</t>
    </rPh>
    <phoneticPr fontId="7"/>
  </si>
  <si>
    <t xml:space="preserve">(4)経口摂取は禁じられており、【誰】が経管栄養・中心静脈栄養のための注入介助をしている。
</t>
    <rPh sb="17" eb="18">
      <t>ダレ</t>
    </rPh>
    <phoneticPr fontId="7"/>
  </si>
  <si>
    <t>2-5
排尿 
【介助方法】</t>
    <rPh sb="9" eb="13">
      <t>カイジョホウホウ</t>
    </rPh>
    <phoneticPr fontId="7"/>
  </si>
  <si>
    <t xml:space="preserve">(5)(6)【下着の種類】着用。排尿は【頻度】回/日、排便は【頻度】日に１回。トイレにて一連の行為を自力で行う。
</t>
    <rPh sb="7" eb="9">
      <t>シタギ</t>
    </rPh>
    <rPh sb="10" eb="12">
      <t>シュルイ</t>
    </rPh>
    <phoneticPr fontId="7"/>
  </si>
  <si>
    <t>(5)【下着の種類】着用。排尿は【頻度】回/日。【頻度】回/週、尿【漏れ・失禁】あり。後始末は【誰】が行う。頻度で判断。</t>
    <rPh sb="48" eb="49">
      <t>ダレ</t>
    </rPh>
    <rPh sb="54" eb="56">
      <t>ヒンド</t>
    </rPh>
    <rPh sb="57" eb="59">
      <t>ハンダン</t>
    </rPh>
    <phoneticPr fontId="7"/>
  </si>
  <si>
    <t>(5)自己導尿。準備から後始末までの一連の行為を自力で行う。</t>
    <phoneticPr fontId="7"/>
  </si>
  <si>
    <t>(5)透析実施中で、排尿は全くない。「介助されていない」を選択。</t>
    <phoneticPr fontId="7"/>
  </si>
  <si>
    <t>(5)</t>
    <phoneticPr fontId="7"/>
  </si>
  <si>
    <t>(5)【下着の種類】着用。排尿は【頻度】回/日。トイレまでの誘導を【誰】が行い、一連の行為は自力で行う。</t>
    <rPh sb="34" eb="35">
      <t>ダレ</t>
    </rPh>
    <phoneticPr fontId="7"/>
  </si>
  <si>
    <t>(5)【下着の種類】着用。排尿は【頻度】回/日。排尿の手順がわからないため、【誰】が見守り・声掛けを行う。一連の行為は自力で行う。</t>
    <rPh sb="39" eb="40">
      <t>ダレ</t>
    </rPh>
    <phoneticPr fontId="7"/>
  </si>
  <si>
    <t>(5)【頻度】回/日。【誰】が見守りをしながら、ズボンの上げ下ろしや、便器からの立ち座りを確認している。声かけや見守りが必要。</t>
    <phoneticPr fontId="7"/>
  </si>
  <si>
    <t>(5)【下着の種類】着用。排尿は【頻度】回/日。【ズボンの上げ下げ・清拭・水洗・便器の掃除】を自力で行う。【ズボンの上げ下げ・清拭・水洗・便器の掃除】は【誰】が行う。</t>
    <rPh sb="77" eb="78">
      <t>ダレ</t>
    </rPh>
    <phoneticPr fontId="7"/>
  </si>
  <si>
    <t>(5)尿器を使用。排尿は【頻度】回/日。自力で採尿を行うが、尿を捨てるのは【誰】が行う。</t>
    <rPh sb="38" eb="39">
      <t>ダレ</t>
    </rPh>
    <phoneticPr fontId="7"/>
  </si>
  <si>
    <t xml:space="preserve">(5)(6)【下着の種類】着用。排尿は【頻度】回/日、排便【頻度】日に１回。 トイレにて一連の行為を【誰】が行う。
</t>
    <rPh sb="7" eb="9">
      <t>シタギ</t>
    </rPh>
    <rPh sb="10" eb="12">
      <t>シュルイ</t>
    </rPh>
    <rPh sb="27" eb="29">
      <t>ハイベン</t>
    </rPh>
    <rPh sb="30" eb="32">
      <t>ヒンド</t>
    </rPh>
    <rPh sb="33" eb="34">
      <t>ニチ</t>
    </rPh>
    <rPh sb="36" eb="37">
      <t>カイ</t>
    </rPh>
    <rPh sb="51" eb="52">
      <t>ダレ</t>
    </rPh>
    <phoneticPr fontId="7"/>
  </si>
  <si>
    <t xml:space="preserve">(5)(6)紙おむつ着用。尿意・便意なく、【誰】が【頻度】回/日おむつ交換を行う。
</t>
    <rPh sb="16" eb="18">
      <t>ベンイ</t>
    </rPh>
    <phoneticPr fontId="7"/>
  </si>
  <si>
    <t>(5)尿カテーテル挿入中。尿を捨てる行為は【誰】が行う。</t>
    <rPh sb="22" eb="23">
      <t>ダレ</t>
    </rPh>
    <phoneticPr fontId="7"/>
  </si>
  <si>
    <t>2-6
排便
 (介助方法)</t>
    <phoneticPr fontId="7"/>
  </si>
  <si>
    <t xml:space="preserve">(6)排便は【頻度】日に１回。トイレにて一連の行為を自力で行う。
</t>
  </si>
  <si>
    <t xml:space="preserve">(6)排便は【頻度】日に１回。【頻度】回/週は便【漏れ・失禁】あるが、後始末は【誰】が行う。
</t>
    <rPh sb="7" eb="9">
      <t>ヒンド</t>
    </rPh>
    <rPh sb="16" eb="18">
      <t>ヒンド</t>
    </rPh>
    <rPh sb="40" eb="41">
      <t>ダレ</t>
    </rPh>
    <phoneticPr fontId="7"/>
  </si>
  <si>
    <t xml:space="preserve">(6)ストーマを造設しており、交換・準備・後始末を自力で行う。
</t>
    <phoneticPr fontId="7"/>
  </si>
  <si>
    <t xml:space="preserve">(6)
</t>
    <phoneticPr fontId="7"/>
  </si>
  <si>
    <t xml:space="preserve">(6)排便は【頻度】日に１回。排便の手順がわからないため、【誰】が見守り・声掛けを行う。一連の行為は自力で行う。
</t>
    <rPh sb="7" eb="9">
      <t>ヒンド</t>
    </rPh>
    <rPh sb="30" eb="31">
      <t>ダレ</t>
    </rPh>
    <phoneticPr fontId="7"/>
  </si>
  <si>
    <t xml:space="preserve">(6)【頻度】回/日。【誰】が見守りをしながら、ズボンの上げ下ろしや、便器からの立ち座りを確認している。声かけや見守りが必要。
</t>
    <phoneticPr fontId="7"/>
  </si>
  <si>
    <t xml:space="preserve">(6)排便は【頻度】日に１回。【ズボンの上げ下げ・清拭・水洗・便器の掃除】を自力で行う。【ズボンの上げ下げ・拭き取り・水洗・便器の掃除】は【誰】が行う。
</t>
    <rPh sb="7" eb="9">
      <t>ヒンド</t>
    </rPh>
    <rPh sb="70" eb="71">
      <t>ダレ</t>
    </rPh>
    <phoneticPr fontId="7"/>
  </si>
  <si>
    <t xml:space="preserve">(6)排便は【頻度】日に１回。【ズボンの上げ下げ・清拭・水洗・便器の掃除】を自力で行うが不十分なため、【ズボンの上げ下げ・拭き取り・水洗・便器の掃除】を【誰】が行う。
</t>
    <rPh sb="7" eb="9">
      <t>ヒンド</t>
    </rPh>
    <rPh sb="77" eb="78">
      <t>ダレ</t>
    </rPh>
    <phoneticPr fontId="7"/>
  </si>
  <si>
    <t xml:space="preserve">(6)ストーマを造設しており、自力で【交換・準備・後始末】、【誰】が【交換・準備・後始末】を行う。
</t>
    <rPh sb="31" eb="32">
      <t>ダレ</t>
    </rPh>
    <phoneticPr fontId="7"/>
  </si>
  <si>
    <t xml:space="preserve">(6)【下着の種類】着用。排便は【頻度】日に1回。トイレにて一連の行為を【誰】が行う。
</t>
    <rPh sb="4" eb="6">
      <t>シタギ</t>
    </rPh>
    <rPh sb="7" eb="9">
      <t>シュルイ</t>
    </rPh>
    <rPh sb="10" eb="12">
      <t>チャクヨウ</t>
    </rPh>
    <rPh sb="13" eb="15">
      <t>ハイベン</t>
    </rPh>
    <rPh sb="17" eb="19">
      <t>ヒンド</t>
    </rPh>
    <rPh sb="23" eb="24">
      <t>カイ</t>
    </rPh>
    <rPh sb="37" eb="38">
      <t>ダレ</t>
    </rPh>
    <phoneticPr fontId="7"/>
  </si>
  <si>
    <t xml:space="preserve">(6)紙おむつ着用。便意なく、【誰】が定時でおむつ交換を行う。
</t>
    <rPh sb="16" eb="17">
      <t>ダレ</t>
    </rPh>
    <phoneticPr fontId="7"/>
  </si>
  <si>
    <t xml:space="preserve">(6)ストーマを造設しており、交換・準備・後始末を【誰】が行う。
</t>
    <rPh sb="26" eb="27">
      <t>ダレ</t>
    </rPh>
    <phoneticPr fontId="7"/>
  </si>
  <si>
    <t>2-7
口腔清潔
(介助方法)</t>
    <phoneticPr fontId="7"/>
  </si>
  <si>
    <t>(7)【自分の歯のみ・部分義歯・全義歯・歯茎のみ】。自分で一連の行為を行う。</t>
  </si>
  <si>
    <t>(7)【自分の歯のみ・部分義歯・全義歯・歯茎のみ】。事前に【誰】が促すと、後は自分で行っている。</t>
    <rPh sb="30" eb="31">
      <t>ダレ</t>
    </rPh>
    <rPh sb="33" eb="34">
      <t>ウナガ</t>
    </rPh>
    <phoneticPr fontId="7"/>
  </si>
  <si>
    <t>(7)【自分の歯のみ・部分義歯・全義歯・歯茎のみ】。【誰】が物品の準備をすれば、後は自分で行う。　　　</t>
    <rPh sb="27" eb="28">
      <t>ダレ</t>
    </rPh>
    <phoneticPr fontId="7"/>
  </si>
  <si>
    <t>(7)【自分の歯のみ・部分義歯・全義歯・歯茎のみ】。自力で【水の用意・歯磨き粉を歯ブラシにつける・義歯の着脱・うがい】をするが、不十分なため、【誰】が【見守り・介助・一部磨き直し】を行う。</t>
    <rPh sb="72" eb="73">
      <t>ダレ</t>
    </rPh>
    <rPh sb="83" eb="85">
      <t>イチブ</t>
    </rPh>
    <rPh sb="85" eb="86">
      <t>ミガ</t>
    </rPh>
    <rPh sb="87" eb="88">
      <t>ナオ</t>
    </rPh>
    <phoneticPr fontId="7"/>
  </si>
  <si>
    <t>(7)【自分の歯のみ・部分義歯・全義歯・歯茎のみ】。【理由】のため、うがいのみ。物品を準備すれば、自力で行える。</t>
    <rPh sb="40" eb="42">
      <t>ブッピン</t>
    </rPh>
    <rPh sb="43" eb="45">
      <t>ジュンビ</t>
    </rPh>
    <phoneticPr fontId="7"/>
  </si>
  <si>
    <t>(7)【自分の歯のみ・部分義歯・全義歯・歯茎のみ】。一連の行為を【誰】が行う。</t>
    <rPh sb="33" eb="34">
      <t>ダレ</t>
    </rPh>
    <phoneticPr fontId="7"/>
  </si>
  <si>
    <t>(7)【自分の歯のみ・部分義歯・全義歯・歯茎のみ】。一連の行為を【誰】が行う。水を吐き出すのみ本人が行う。</t>
    <rPh sb="33" eb="34">
      <t>ダレ</t>
    </rPh>
    <phoneticPr fontId="7"/>
  </si>
  <si>
    <t>2-8
洗顔
【介助方法】</t>
  </si>
  <si>
    <t>(8)毎朝、自力で一連の動作を行う。</t>
    <phoneticPr fontId="7"/>
  </si>
  <si>
    <t>(8)事前に【誰】が促すと、後は自分で行っている。</t>
    <rPh sb="7" eb="8">
      <t>ダレ</t>
    </rPh>
    <rPh sb="10" eb="11">
      <t>ウナガ</t>
    </rPh>
    <phoneticPr fontId="7"/>
  </si>
  <si>
    <t>(8)入浴時に自力で洗顔も行う。</t>
    <phoneticPr fontId="7"/>
  </si>
  <si>
    <t>(8)【誰】が物品を準備すると自分で【洗顔・顔を拭く】。</t>
    <rPh sb="4" eb="5">
      <t>ダレ</t>
    </rPh>
    <phoneticPr fontId="7"/>
  </si>
  <si>
    <t>(8)自力で【洗う・拭く】が不十分。不十分な所を【誰】が【見守り・声掛け・介助・洗い直し】をする。</t>
    <rPh sb="25" eb="26">
      <t>ダレ</t>
    </rPh>
    <phoneticPr fontId="7"/>
  </si>
  <si>
    <t>(8)【理由】のため、【誰】が洗顔を行っている。</t>
    <rPh sb="4" eb="6">
      <t>リユウ</t>
    </rPh>
    <rPh sb="12" eb="13">
      <t>ダレ</t>
    </rPh>
    <phoneticPr fontId="7"/>
  </si>
  <si>
    <t>(8)自分で洗うが、【誰】がすべて洗い直している。</t>
    <rPh sb="11" eb="12">
      <t>ダレ</t>
    </rPh>
    <phoneticPr fontId="7"/>
  </si>
  <si>
    <t>(8)本人の能力はあると思われるが、十分な清潔保持のため、【誰】が蒸しタオルで拭いている。</t>
    <rPh sb="30" eb="31">
      <t>ダレ</t>
    </rPh>
    <phoneticPr fontId="7"/>
  </si>
  <si>
    <t>2-9
整髪
【介助方法】</t>
  </si>
  <si>
    <t xml:space="preserve">(9)自力で櫛・手櫛で整髪を行う。
</t>
    <phoneticPr fontId="7"/>
  </si>
  <si>
    <t xml:space="preserve">(9)整髪行為を行っていないため、類似行為で判断。タオルで頭を拭く動作は自力で行っている。
</t>
    <phoneticPr fontId="7"/>
  </si>
  <si>
    <t xml:space="preserve">(9)【誰】が、物品を準備すれば自力で行える。
</t>
    <rPh sb="4" eb="5">
      <t>ダレ</t>
    </rPh>
    <phoneticPr fontId="7"/>
  </si>
  <si>
    <t xml:space="preserve">(9)少しは自分で行うが不十分。不十分な所を【誰】が【見守り・声掛け・介助】を行う。
</t>
    <rPh sb="23" eb="24">
      <t>ダレ</t>
    </rPh>
    <phoneticPr fontId="7"/>
  </si>
  <si>
    <t xml:space="preserve">(9)自分で整髪しているが【理由】のため不十分。後ろは介助が必要と考え「一部介助」が適切と判断。
</t>
    <rPh sb="14" eb="16">
      <t>リユウ</t>
    </rPh>
    <phoneticPr fontId="7"/>
  </si>
  <si>
    <t xml:space="preserve">(9)【誰】がすべて整髪している。
</t>
    <rPh sb="4" eb="5">
      <t>ダレ</t>
    </rPh>
    <phoneticPr fontId="7"/>
  </si>
  <si>
    <t xml:space="preserve">(9)頭髪がないため整髪行為なし。類似行為で判断。頭を拭くのは【誰】が行っている。
</t>
    <rPh sb="32" eb="33">
      <t>ダレ</t>
    </rPh>
    <phoneticPr fontId="7"/>
  </si>
  <si>
    <t>2-10
上衣の着脱
【介助方法】</t>
    <rPh sb="8" eb="10">
      <t>チャクダツ</t>
    </rPh>
    <phoneticPr fontId="7"/>
  </si>
  <si>
    <t xml:space="preserve">(10)【いつ】に更衣を行う。上衣は自力で着脱を行う。
</t>
    <phoneticPr fontId="7"/>
  </si>
  <si>
    <t xml:space="preserve">(10)自分で着るが、ボタン等の衣服を着る際は【誰】が介助するときもある。頻度で判断。
</t>
    <rPh sb="24" eb="25">
      <t>ダレ</t>
    </rPh>
    <phoneticPr fontId="7"/>
  </si>
  <si>
    <t xml:space="preserve">(10)(11)【いつ】に更衣を行う。事前に衣服の【準備・手渡し・誘導】をすると、後は自分で着脱している。
</t>
    <phoneticPr fontId="7"/>
  </si>
  <si>
    <t>(10)【いつ】に更衣を行う。【理由】のため、着脱時に常時【誰】が見守り・声掛けをしている。</t>
    <rPh sb="16" eb="18">
      <t>リユウ</t>
    </rPh>
    <rPh sb="30" eb="31">
      <t>ダレ</t>
    </rPh>
    <phoneticPr fontId="7"/>
  </si>
  <si>
    <t>(10)【いつ】に更衣を行う。【理由】のため、【誰】が１枚ずつ声かけしながら上衣を手渡している。</t>
    <rPh sb="16" eb="18">
      <t>リユウ</t>
    </rPh>
    <rPh sb="24" eb="25">
      <t>ダレ</t>
    </rPh>
    <phoneticPr fontId="7"/>
  </si>
  <si>
    <t>(10)【いつ】に更衣を行う。【誰】が上衣を構えると、【首・袖】通しは自力で行える。</t>
    <rPh sb="16" eb="17">
      <t>ダレ</t>
    </rPh>
    <phoneticPr fontId="7"/>
  </si>
  <si>
    <t>(10)【いつ】に更衣を行う。独居等で介助者がいない。自分で着脱しているが不十分。【介助方法】の介助を行うことが適切と判断。</t>
    <rPh sb="42" eb="46">
      <t>カイジョホウホウ</t>
    </rPh>
    <phoneticPr fontId="7"/>
  </si>
  <si>
    <t>(10)自力で着るが不十分なため、上衣の引き下げの介助が必要。</t>
    <rPh sb="4" eb="6">
      <t>ジリキ</t>
    </rPh>
    <rPh sb="7" eb="8">
      <t>キ</t>
    </rPh>
    <rPh sb="10" eb="13">
      <t>フジュウブン</t>
    </rPh>
    <rPh sb="17" eb="19">
      <t>ジョウイ</t>
    </rPh>
    <rPh sb="20" eb="21">
      <t>ヒ</t>
    </rPh>
    <rPh sb="22" eb="23">
      <t>サ</t>
    </rPh>
    <rPh sb="25" eb="27">
      <t>カイジョ</t>
    </rPh>
    <rPh sb="28" eb="30">
      <t>ヒツヨウ</t>
    </rPh>
    <phoneticPr fontId="7"/>
  </si>
  <si>
    <t>(10)(11)【いつ】に更衣を行う。【誰】が全介助している。</t>
    <rPh sb="20" eb="21">
      <t>ダレ</t>
    </rPh>
    <phoneticPr fontId="7"/>
  </si>
  <si>
    <t>(10)【いつ】に更衣を行う。わずかに腕を動かすが、【首・袖】通し等の協力動作が行えないため、【誰】が着脱全体の介助をしている。</t>
    <rPh sb="48" eb="49">
      <t>ダレ</t>
    </rPh>
    <phoneticPr fontId="7"/>
  </si>
  <si>
    <t>2-11
ズボン等の着脱
【介助方法】</t>
  </si>
  <si>
    <t xml:space="preserve">(11)着脱は上衣と同じ時に行う。自力でズボン等の着脱を行う。
</t>
    <rPh sb="4" eb="6">
      <t>チャクダツ</t>
    </rPh>
    <rPh sb="7" eb="9">
      <t>ジョウイ</t>
    </rPh>
    <rPh sb="10" eb="11">
      <t>オナ</t>
    </rPh>
    <rPh sb="12" eb="13">
      <t>トキ</t>
    </rPh>
    <rPh sb="14" eb="15">
      <t>オコナ</t>
    </rPh>
    <phoneticPr fontId="7"/>
  </si>
  <si>
    <t xml:space="preserve">(11)自分で着脱できる衣服のみを着用しているため、自力で着脱できている。
</t>
    <phoneticPr fontId="7"/>
  </si>
  <si>
    <t xml:space="preserve">(11)事前に衣服の【準備・手渡し・誘導】をすると、後は自分で着脱している。
</t>
  </si>
  <si>
    <t xml:space="preserve">(11)【理由】のため、着脱時に常時【誰】が見守り・声掛けをしている。
</t>
    <rPh sb="5" eb="7">
      <t>リユウ</t>
    </rPh>
    <phoneticPr fontId="7"/>
  </si>
  <si>
    <t xml:space="preserve">(11)【理由】のため、【誰】が１枚ずつ声かけしながらズボン等を手渡している。
</t>
    <rPh sb="5" eb="7">
      <t>リユウ</t>
    </rPh>
    <rPh sb="30" eb="31">
      <t>ナド</t>
    </rPh>
    <phoneticPr fontId="7"/>
  </si>
  <si>
    <t xml:space="preserve">(11)【誰】が衣服を構えると、足通しは自力で行える。
</t>
    <phoneticPr fontId="7"/>
  </si>
  <si>
    <t xml:space="preserve">(11)独居で介助者がいない。自分で着脱しているが不十分。【誰】の介助を行うことが適切と判断。
</t>
    <rPh sb="30" eb="31">
      <t>ダレ</t>
    </rPh>
    <phoneticPr fontId="7"/>
  </si>
  <si>
    <t xml:space="preserve">(11)自力で着るが不十分なため、ズボン等の引き上げの介助が必要。
</t>
    <rPh sb="20" eb="21">
      <t>ナド</t>
    </rPh>
    <rPh sb="24" eb="25">
      <t>ウエ</t>
    </rPh>
    <phoneticPr fontId="7"/>
  </si>
  <si>
    <t xml:space="preserve">(11)【誰】が全介助している。
</t>
  </si>
  <si>
    <t xml:space="preserve">(11)わずかに足を動かすが、足通し等の協力動作が行えないため、【誰】が着脱全体の介助をしている。
</t>
  </si>
  <si>
    <t>2-12
外出頻度
【有無】</t>
  </si>
  <si>
    <t>週１回以上</t>
    <rPh sb="0" eb="1">
      <t>シュウ</t>
    </rPh>
    <rPh sb="2" eb="3">
      <t>カイ</t>
    </rPh>
    <rPh sb="3" eb="5">
      <t>イジョウ</t>
    </rPh>
    <phoneticPr fontId="7"/>
  </si>
  <si>
    <t>(12)【頻度】回/週、デイサービスに送迎で外出する。</t>
    <rPh sb="5" eb="7">
      <t>ヒンド</t>
    </rPh>
    <rPh sb="10" eb="11">
      <t>シュウ</t>
    </rPh>
    <rPh sb="19" eb="21">
      <t>ソウゲイ</t>
    </rPh>
    <phoneticPr fontId="7"/>
  </si>
  <si>
    <t>(12)【頻度】回/週、【どこ】に家族の送迎で外出する。</t>
  </si>
  <si>
    <t>(12)【頻度】回/週、【どこ】に自力で【何】を使い、外出する。</t>
    <rPh sb="17" eb="19">
      <t>ジリキ</t>
    </rPh>
    <rPh sb="21" eb="22">
      <t>ナニ</t>
    </rPh>
    <rPh sb="24" eb="25">
      <t>ツカ</t>
    </rPh>
    <phoneticPr fontId="7"/>
  </si>
  <si>
    <t>月１回以上</t>
    <rPh sb="0" eb="1">
      <t>ツキ</t>
    </rPh>
    <rPh sb="2" eb="3">
      <t>カイ</t>
    </rPh>
    <rPh sb="3" eb="5">
      <t>イジョウ</t>
    </rPh>
    <phoneticPr fontId="7"/>
  </si>
  <si>
    <t>(12)【頻度】回/月、デイサービスに送迎で外出する。</t>
    <rPh sb="5" eb="7">
      <t>ヒンド</t>
    </rPh>
    <rPh sb="10" eb="11">
      <t>ツキ</t>
    </rPh>
    <rPh sb="19" eb="21">
      <t>ソウゲイ</t>
    </rPh>
    <phoneticPr fontId="7"/>
  </si>
  <si>
    <t>(12)【頻度】回/月、【どこ】に家族の送迎で外出する。</t>
    <rPh sb="10" eb="11">
      <t>ツキ</t>
    </rPh>
    <phoneticPr fontId="7"/>
  </si>
  <si>
    <t>(12)【頻度】回/月、【どこ】に自力で【何】を使い、外出する。</t>
    <rPh sb="10" eb="11">
      <t>ツキ</t>
    </rPh>
    <rPh sb="17" eb="19">
      <t>ジリキ</t>
    </rPh>
    <rPh sb="21" eb="22">
      <t>ナニ</t>
    </rPh>
    <rPh sb="24" eb="25">
      <t>ツカ</t>
    </rPh>
    <phoneticPr fontId="7"/>
  </si>
  <si>
    <t>月１回未満</t>
    <rPh sb="0" eb="1">
      <t>ツキ</t>
    </rPh>
    <rPh sb="2" eb="5">
      <t>カイミマン</t>
    </rPh>
    <phoneticPr fontId="7"/>
  </si>
  <si>
    <t>(12)直近１か月の外出はなし。</t>
    <phoneticPr fontId="7"/>
  </si>
  <si>
    <t>(12)【入院・入所】後、外出したことはない。</t>
  </si>
  <si>
    <t>３群</t>
    <rPh sb="1" eb="2">
      <t>グン</t>
    </rPh>
    <phoneticPr fontId="7"/>
  </si>
  <si>
    <t>3-1
意思伝達
【能力】</t>
    <rPh sb="4" eb="8">
      <t>イシデンタツ</t>
    </rPh>
    <rPh sb="10" eb="12">
      <t>ノウリョク</t>
    </rPh>
    <phoneticPr fontId="7"/>
  </si>
  <si>
    <t>調査対象者が意思を他者に伝達できる</t>
    <rPh sb="0" eb="2">
      <t>チョウサ</t>
    </rPh>
    <rPh sb="2" eb="5">
      <t>タイショウシャ</t>
    </rPh>
    <rPh sb="6" eb="8">
      <t>イシ</t>
    </rPh>
    <rPh sb="9" eb="11">
      <t>タシャ</t>
    </rPh>
    <rPh sb="12" eb="14">
      <t>デンタツ</t>
    </rPh>
    <phoneticPr fontId="7"/>
  </si>
  <si>
    <t xml:space="preserve">(1)常時、誰にでも意思の伝達ができる。
</t>
    <phoneticPr fontId="7"/>
  </si>
  <si>
    <t xml:space="preserve">(1)内容の整合性は合わないが、自分の意思を伝達できる。
</t>
    <phoneticPr fontId="7"/>
  </si>
  <si>
    <t xml:space="preserve">(1)発語はできないが、【身振り・筆談】で意思の伝達ができる。
</t>
  </si>
  <si>
    <t xml:space="preserve">(1)
</t>
    <phoneticPr fontId="7"/>
  </si>
  <si>
    <t>ときどき伝達できる</t>
    <rPh sb="4" eb="6">
      <t>デンタツ</t>
    </rPh>
    <phoneticPr fontId="7"/>
  </si>
  <si>
    <t xml:space="preserve">(1)内容によっては伝達できない時がある。
</t>
    <phoneticPr fontId="7"/>
  </si>
  <si>
    <t xml:space="preserve">(1)問いかけしても【頻度】割程は伝達できない時がある。
</t>
    <rPh sb="11" eb="13">
      <t>ヒンド</t>
    </rPh>
    <phoneticPr fontId="7"/>
  </si>
  <si>
    <t>ほとんど伝達できない</t>
    <rPh sb="4" eb="6">
      <t>デンタツ</t>
    </rPh>
    <phoneticPr fontId="7"/>
  </si>
  <si>
    <t xml:space="preserve">(1)ある事柄や特定の人には、まれに伝達できる。
</t>
    <phoneticPr fontId="7"/>
  </si>
  <si>
    <t xml:space="preserve">(1)痛い・腹が減った・何か食べたい等に限定されている。
</t>
    <phoneticPr fontId="7"/>
  </si>
  <si>
    <t xml:space="preserve">(1)『はい』『いいえ』で答えられるような限定された内容しか意思表示できない。
</t>
    <phoneticPr fontId="7"/>
  </si>
  <si>
    <t xml:space="preserve">(1)【理由】のため、どのような状況でも全く伝達ができない。
</t>
    <rPh sb="4" eb="6">
      <t>リユウ</t>
    </rPh>
    <phoneticPr fontId="7"/>
  </si>
  <si>
    <t xml:space="preserve">(1)呼びかけに対して少し反応がある程度で言葉にはならない。
</t>
    <phoneticPr fontId="7"/>
  </si>
  <si>
    <t>3-2
毎日の日課理解
【能力】</t>
    <rPh sb="4" eb="6">
      <t>マイニチ</t>
    </rPh>
    <rPh sb="7" eb="9">
      <t>ニッカ</t>
    </rPh>
    <rPh sb="9" eb="11">
      <t>リカイ</t>
    </rPh>
    <rPh sb="13" eb="15">
      <t>ノウリョク</t>
    </rPh>
    <phoneticPr fontId="7"/>
  </si>
  <si>
    <t>(2)１日の大まかな流れは答えることができた。</t>
    <phoneticPr fontId="7"/>
  </si>
  <si>
    <t>(2)1日のスケジュール、通院の予定、デイサービスの利用日、全て答えることが出来た。</t>
    <phoneticPr fontId="7"/>
  </si>
  <si>
    <t>(2)デイサービス利用の曜日はわからなかったが、日常のおおまかな日課は理解している。</t>
    <phoneticPr fontId="7"/>
  </si>
  <si>
    <t>(2)調査時上手く回答できなかったが、日頃はおおまかな日課を理解していると【誰】から聞き取る。</t>
    <rPh sb="38" eb="39">
      <t>ダレ</t>
    </rPh>
    <phoneticPr fontId="7"/>
  </si>
  <si>
    <t>(2)</t>
    <phoneticPr fontId="7"/>
  </si>
  <si>
    <t>(2)日課の理解ができず、【誰】の声掛けで生活している。</t>
  </si>
  <si>
    <t>(2)調査内容の聞き取りに対して、全く関係のない内容の返答しかなかった。</t>
    <phoneticPr fontId="7"/>
  </si>
  <si>
    <t>(2)調査時はなんとか回答できたが、日頃は理解できていないことが多いと【誰】から聞き取る。</t>
    <rPh sb="36" eb="37">
      <t>ダレ</t>
    </rPh>
    <phoneticPr fontId="7"/>
  </si>
  <si>
    <t>3-3
生年月日や年齢をいう
【能力】</t>
    <rPh sb="4" eb="8">
      <t>セイネンガッピ</t>
    </rPh>
    <rPh sb="9" eb="11">
      <t>ネンレイ</t>
    </rPh>
    <rPh sb="16" eb="18">
      <t>ノウリョク</t>
    </rPh>
    <phoneticPr fontId="7"/>
  </si>
  <si>
    <t xml:space="preserve">(3)生年月日・年齢を正答。
</t>
    <phoneticPr fontId="7"/>
  </si>
  <si>
    <t xml:space="preserve">(3)生年月日のみ正答。年齢を【回答内容】と誤答。
</t>
    <rPh sb="16" eb="18">
      <t>カイトウ</t>
    </rPh>
    <rPh sb="18" eb="20">
      <t>ナイヨウ</t>
    </rPh>
    <phoneticPr fontId="7"/>
  </si>
  <si>
    <t xml:space="preserve">(3)年齢のみ正答。生年月日を【回答内容】と誤答。
</t>
    <rPh sb="3" eb="5">
      <t>ネンレイ</t>
    </rPh>
    <rPh sb="10" eb="14">
      <t>セイネンガッピ</t>
    </rPh>
    <phoneticPr fontId="7"/>
  </si>
  <si>
    <t xml:space="preserve">(3)調査時は生年月日・年齢とも誤答。日頃は理解できていることが多いと【誰】より聞き取る。
</t>
    <phoneticPr fontId="7"/>
  </si>
  <si>
    <t xml:space="preserve">(3)
</t>
    <phoneticPr fontId="7"/>
  </si>
  <si>
    <t xml:space="preserve">(3)調査時は生年月日・年齢とも正答。日頃は理解できていないことが多いと【誰】より聞き取る。
</t>
  </si>
  <si>
    <t xml:space="preserve">(3)調査時・日頃とも生年月日・年齢を理解できていない。
</t>
    <phoneticPr fontId="7"/>
  </si>
  <si>
    <t xml:space="preserve">(3)分からは話すことはなく、呼びかけに対して少し反応がある程度で言葉にはならない。
</t>
    <phoneticPr fontId="7"/>
  </si>
  <si>
    <t>3-4
短期記憶
【能力】</t>
  </si>
  <si>
    <t xml:space="preserve">(4)調査時直前の行動を【回答内容】と答え正答。日頃も短期記憶ができている。
</t>
    <rPh sb="13" eb="15">
      <t>カイトウ</t>
    </rPh>
    <rPh sb="15" eb="17">
      <t>ナイヨウ</t>
    </rPh>
    <rPh sb="24" eb="26">
      <t>ヒゴロ</t>
    </rPh>
    <rPh sb="27" eb="31">
      <t>タンキキオク</t>
    </rPh>
    <phoneticPr fontId="7"/>
  </si>
  <si>
    <t xml:space="preserve">(4)調査時、直前の行動を答えられない。日頃は覚えていることが多いと聞き取る。
</t>
    <rPh sb="34" eb="35">
      <t>キ</t>
    </rPh>
    <rPh sb="36" eb="37">
      <t>ト</t>
    </rPh>
    <phoneticPr fontId="7"/>
  </si>
  <si>
    <t xml:space="preserve">(4)調査時、３品提示を正答。日頃も覚えていることが多い。
</t>
    <phoneticPr fontId="7"/>
  </si>
  <si>
    <t xml:space="preserve">(4)調査時、直前の行動を答えられない。日頃も覚えていられない。
</t>
    <phoneticPr fontId="7"/>
  </si>
  <si>
    <t xml:space="preserve">(4)調査時、調査直前の行動・３品提示をともに誤答。日頃も覚えていないことが多い。
</t>
    <rPh sb="7" eb="11">
      <t>チョウサチョクゼン</t>
    </rPh>
    <rPh sb="12" eb="14">
      <t>コウドウ</t>
    </rPh>
    <phoneticPr fontId="7"/>
  </si>
  <si>
    <t>3-5
自分の名前
【能力】</t>
    <rPh sb="4" eb="6">
      <t>ジブン</t>
    </rPh>
    <rPh sb="7" eb="9">
      <t>ナマエ</t>
    </rPh>
    <rPh sb="11" eb="13">
      <t>ノウリョク</t>
    </rPh>
    <phoneticPr fontId="7"/>
  </si>
  <si>
    <t>(5)姓・名ともに正答。</t>
    <phoneticPr fontId="7"/>
  </si>
  <si>
    <t>(5)【姓・名】のみ正答。</t>
  </si>
  <si>
    <t>(5)旧姓を答える。</t>
    <phoneticPr fontId="7"/>
  </si>
  <si>
    <t>(5)調査時は姓名を誤答するが、日頃は理解できている。</t>
    <phoneticPr fontId="7"/>
  </si>
  <si>
    <t>(5)姓名とも誤答。日頃も理解できていない。</t>
    <phoneticPr fontId="7"/>
  </si>
  <si>
    <t>(5)姓名を答えられない。日頃も理解できていない。</t>
    <phoneticPr fontId="7"/>
  </si>
  <si>
    <t>3-6
今の季節を
理解
【能力】</t>
    <rPh sb="4" eb="5">
      <t>イマ</t>
    </rPh>
    <rPh sb="6" eb="8">
      <t>キセツ</t>
    </rPh>
    <rPh sb="10" eb="12">
      <t>リカイ</t>
    </rPh>
    <rPh sb="14" eb="16">
      <t>ノウリョク</t>
    </rPh>
    <phoneticPr fontId="7"/>
  </si>
  <si>
    <t>(6)調査時、季節を正答。</t>
    <phoneticPr fontId="7"/>
  </si>
  <si>
    <t>(6)調査時、日付は答えられないが、季節は正答。</t>
    <phoneticPr fontId="7"/>
  </si>
  <si>
    <t>(6)【回答内容】と誤答。日頃はできていると聞き取り、「できる」を選択。</t>
    <rPh sb="4" eb="8">
      <t>カイトウナイヨウ</t>
    </rPh>
    <rPh sb="10" eb="12">
      <t>ゴトウ</t>
    </rPh>
    <rPh sb="13" eb="15">
      <t>ヒゴロ</t>
    </rPh>
    <rPh sb="22" eb="23">
      <t>キ</t>
    </rPh>
    <rPh sb="24" eb="25">
      <t>ト</t>
    </rPh>
    <rPh sb="33" eb="35">
      <t>センタク</t>
    </rPh>
    <phoneticPr fontId="7"/>
  </si>
  <si>
    <t>(6)調査時、季節を【回答内容】と誤答。日頃も理解できていないと聞き取る。</t>
    <rPh sb="11" eb="15">
      <t>カイトウナイヨウ</t>
    </rPh>
    <phoneticPr fontId="7"/>
  </si>
  <si>
    <t>(6)調査時、季節を【回答内容】と誤答。日頃季節を問うことがないと聞き取る。調査時の様子で判断。</t>
    <rPh sb="11" eb="15">
      <t>カイトウナイヨウ</t>
    </rPh>
    <phoneticPr fontId="7"/>
  </si>
  <si>
    <t>3-7
場所の理解
【能力】</t>
  </si>
  <si>
    <t xml:space="preserve">(7)調査時、【自宅・病院・施設】と正答。
</t>
    <rPh sb="18" eb="20">
      <t>セイトウ</t>
    </rPh>
    <phoneticPr fontId="7"/>
  </si>
  <si>
    <t xml:space="preserve">(7)
</t>
    <phoneticPr fontId="7"/>
  </si>
  <si>
    <t xml:space="preserve">(7)調査時、【自宅・病院・施設】を誤答。日頃も理解できていない。
</t>
  </si>
  <si>
    <t xml:space="preserve">(7)調査時、自宅ではないことは理解できているが、どこにいるかの理解はできていない。
</t>
    <phoneticPr fontId="7"/>
  </si>
  <si>
    <t>3-8
徘徊
【有無】</t>
    <rPh sb="4" eb="6">
      <t>ハイカイ</t>
    </rPh>
    <rPh sb="8" eb="10">
      <t>ウム</t>
    </rPh>
    <phoneticPr fontId="7"/>
  </si>
  <si>
    <t xml:space="preserve">(8)徘徊することはない。
</t>
    <phoneticPr fontId="7"/>
  </si>
  <si>
    <t xml:space="preserve">(8)以前は徘徊することがあったが、直近１か月ではない。
</t>
    <phoneticPr fontId="7"/>
  </si>
  <si>
    <t xml:space="preserve">(8)【自宅にいる際・入院中・入所中】は徘徊があったが、【退院・退所・入院・入所】後はない。
</t>
  </si>
  <si>
    <t xml:space="preserve">(8)以前は徘徊することがあったが、現在は施錠、センサーを行うことで未然に防いでいる。
</t>
    <phoneticPr fontId="7"/>
  </si>
  <si>
    <t xml:space="preserve">(8)寝たきり状態で、自ら体動することはできないため、徘徊することはない。
</t>
    <phoneticPr fontId="7"/>
  </si>
  <si>
    <t>ときどきある</t>
    <phoneticPr fontId="7"/>
  </si>
  <si>
    <t xml:space="preserve">(8)目的なく【歩き回る・動き回る】ことが直近１か月に【頻度】回あり。
</t>
    <rPh sb="28" eb="30">
      <t>ヒンド</t>
    </rPh>
    <phoneticPr fontId="7"/>
  </si>
  <si>
    <t xml:space="preserve">(8)
</t>
    <phoneticPr fontId="7"/>
  </si>
  <si>
    <t>ある</t>
    <phoneticPr fontId="7"/>
  </si>
  <si>
    <t xml:space="preserve">(8)目的なく【歩き回る・動き回る】ことが週【頻度】回あり。
</t>
    <rPh sb="23" eb="25">
      <t>ヒンド</t>
    </rPh>
    <phoneticPr fontId="7"/>
  </si>
  <si>
    <t>3-9
外出し戻れない
【有無】</t>
    <rPh sb="4" eb="6">
      <t>ガイシュツ</t>
    </rPh>
    <rPh sb="7" eb="8">
      <t>モド</t>
    </rPh>
    <rPh sb="13" eb="15">
      <t>ウム</t>
    </rPh>
    <phoneticPr fontId="7"/>
  </si>
  <si>
    <t xml:space="preserve">(9)一人で外出することはあるが、自力で戻ってこれる。
</t>
    <phoneticPr fontId="7"/>
  </si>
  <si>
    <t xml:space="preserve">(9)自力で移動できていた際は、一人で外出して戻ってこれないことがあったが、寝たきりの生活になってからはない。
</t>
    <phoneticPr fontId="7"/>
  </si>
  <si>
    <t xml:space="preserve">(9)以前は一人で外出して戻ってこれないことがあったが、直近１か月ではない。
</t>
    <phoneticPr fontId="7"/>
  </si>
  <si>
    <t xml:space="preserve">(9)以前は外出して戻れないことがあったが、現在は施錠、センサーを行うことで未然に防いでいる。
</t>
    <rPh sb="6" eb="8">
      <t>ガイシュツ</t>
    </rPh>
    <rPh sb="10" eb="11">
      <t>モド</t>
    </rPh>
    <phoneticPr fontId="7"/>
  </si>
  <si>
    <t xml:space="preserve">(9)一人で外出して戻ってこれないことが直近１か月に【頻度】回あり。
</t>
    <rPh sb="27" eb="29">
      <t>ヒンド</t>
    </rPh>
    <phoneticPr fontId="7"/>
  </si>
  <si>
    <t xml:space="preserve">(9)一人で外出して戻ってこれないことが直近１か月の間に、週【頻度】回以上あり。
</t>
    <rPh sb="26" eb="27">
      <t>アイダ</t>
    </rPh>
    <rPh sb="31" eb="33">
      <t>ヒンド</t>
    </rPh>
    <phoneticPr fontId="7"/>
  </si>
  <si>
    <t xml:space="preserve">(9)居室からトイレまで出たが、居室まで戻ってこれ職員が対応することが週【頻度】回以上あり。
</t>
    <rPh sb="3" eb="5">
      <t>キョシツ</t>
    </rPh>
    <rPh sb="12" eb="13">
      <t>デ</t>
    </rPh>
    <rPh sb="16" eb="18">
      <t>キョシツ</t>
    </rPh>
    <rPh sb="20" eb="21">
      <t>モド</t>
    </rPh>
    <rPh sb="25" eb="27">
      <t>ショクイン</t>
    </rPh>
    <rPh sb="28" eb="30">
      <t>タイオウ</t>
    </rPh>
    <rPh sb="35" eb="36">
      <t>シュウ</t>
    </rPh>
    <rPh sb="40" eb="41">
      <t>カイ</t>
    </rPh>
    <rPh sb="41" eb="43">
      <t>イジョウ</t>
    </rPh>
    <phoneticPr fontId="7"/>
  </si>
  <si>
    <t>４群</t>
    <rPh sb="1" eb="2">
      <t>グン</t>
    </rPh>
    <phoneticPr fontId="7"/>
  </si>
  <si>
    <t>４群全てが非該当の場合</t>
    <rPh sb="1" eb="2">
      <t>グン</t>
    </rPh>
    <rPh sb="2" eb="3">
      <t>スベ</t>
    </rPh>
    <rPh sb="5" eb="8">
      <t>ヒガイトウ</t>
    </rPh>
    <rPh sb="9" eb="11">
      <t>バアイ</t>
    </rPh>
    <phoneticPr fontId="12"/>
  </si>
  <si>
    <t xml:space="preserve">(1)～(15)該当する行動はないと【誰】から聞き取る。
</t>
  </si>
  <si>
    <t>4-1
被害的
【有無】</t>
  </si>
  <si>
    <t xml:space="preserve">(1)『○○がなくなった』と言うが、被害的な様子ではないので特記のみ。
</t>
    <phoneticPr fontId="7"/>
  </si>
  <si>
    <t xml:space="preserve">(1)以前は被害的になることがあったが、現在では病状が悪化し会話をすることがなくなった。
</t>
    <phoneticPr fontId="7"/>
  </si>
  <si>
    <t xml:space="preserve">(1)月【頻度】回、お金や大事な物の場所を忘れ、「なくなった、盗まれた」と言うことがあり。家族はその都度一緒に探している。
</t>
    <rPh sb="3" eb="4">
      <t>ツキ</t>
    </rPh>
    <rPh sb="8" eb="9">
      <t>カイ</t>
    </rPh>
    <phoneticPr fontId="7"/>
  </si>
  <si>
    <t xml:space="preserve">(1)月【頻度】回、食事を食べたことを忘れ、自分だけ食べさせてもらえないと訴えることがある。
</t>
    <phoneticPr fontId="7"/>
  </si>
  <si>
    <t xml:space="preserve">(1)週【頻度】回、お金や大事な物の場所を忘れ、「なくなった、盗まれた」と言うことがあり。家族はその都度一緒に探している。
</t>
    <rPh sb="3" eb="4">
      <t>シュウ</t>
    </rPh>
    <phoneticPr fontId="7"/>
  </si>
  <si>
    <t xml:space="preserve">(1)週【頻度】回、食事を食べたことを忘れ、自分だけ食べさせてもらえないと訴えることがある。
</t>
    <phoneticPr fontId="7"/>
  </si>
  <si>
    <t xml:space="preserve">(1)週【頻度】回、
</t>
    <phoneticPr fontId="7"/>
  </si>
  <si>
    <t>4-2
作話
【有無】</t>
  </si>
  <si>
    <t xml:space="preserve">(2)月【頻度】回、実際は行なっていないが「家事は全て自分が行っている」と言うことがある。
</t>
    <rPh sb="3" eb="4">
      <t>ツキ</t>
    </rPh>
    <rPh sb="5" eb="7">
      <t>ヒンド</t>
    </rPh>
    <rPh sb="8" eb="9">
      <t>カイ</t>
    </rPh>
    <phoneticPr fontId="7"/>
  </si>
  <si>
    <t xml:space="preserve">(2)月【頻度】回、自分の失敗を認めることなく、「あの人のせいで失敗した」と他人のせいにすることがある。
</t>
    <phoneticPr fontId="7"/>
  </si>
  <si>
    <t xml:space="preserve">(2)週【頻度】回、実際は行なっていないが「家事は全て自分が行っている」と言うことがある。
</t>
    <phoneticPr fontId="7"/>
  </si>
  <si>
    <t xml:space="preserve">(2)週【頻度】回、自分の失敗を認めることなく、「あの人のせいで失敗した」と他人のせいにすることがある。
</t>
    <phoneticPr fontId="7"/>
  </si>
  <si>
    <t xml:space="preserve">(2)週【頻度】回、
</t>
    <phoneticPr fontId="7"/>
  </si>
  <si>
    <t>4-3
感情不安定
【有無】</t>
    <rPh sb="4" eb="6">
      <t>カンジョウ</t>
    </rPh>
    <rPh sb="6" eb="9">
      <t>フアンテイ</t>
    </rPh>
    <rPh sb="11" eb="13">
      <t>ウム</t>
    </rPh>
    <phoneticPr fontId="7"/>
  </si>
  <si>
    <t xml:space="preserve">(3)思い通りにならないと興奮して怒り出すことがあるが、相応の理由があり常軌を逸脱しているとまでは言えないので『ない』を選択。
</t>
    <phoneticPr fontId="7"/>
  </si>
  <si>
    <t xml:space="preserve">(3)うつ傾向にあり、落ち込んで表情にとぼしいが、感情が不安定になるわけではない。
</t>
    <phoneticPr fontId="7"/>
  </si>
  <si>
    <t xml:space="preserve">(3)月【頻度】回。理由もなく怒り出すことがある。その際、周囲は距離を置くようにしている。
</t>
    <rPh sb="29" eb="31">
      <t>シュウイ</t>
    </rPh>
    <phoneticPr fontId="7"/>
  </si>
  <si>
    <t xml:space="preserve">(3)月【頻度】回。うつ症状があり『死にたい』と訴えることがある。その都度、家族は落ち着くまで話を傾聴している。
</t>
    <rPh sb="3" eb="4">
      <t>ツキ</t>
    </rPh>
    <rPh sb="5" eb="7">
      <t>ヒンド</t>
    </rPh>
    <rPh sb="8" eb="9">
      <t>カイ</t>
    </rPh>
    <phoneticPr fontId="7"/>
  </si>
  <si>
    <t xml:space="preserve">(3)週【頻度】回。理由もなく怒り出すことがある。その際、周囲は距離を置くようにしている。
</t>
    <rPh sb="29" eb="31">
      <t>シュウイ</t>
    </rPh>
    <phoneticPr fontId="7"/>
  </si>
  <si>
    <t xml:space="preserve">(3)週【頻度】回。うつ症状があり『死にたい』と訴えることがある。その都度、家族は落ち着くまで話を傾聴している。
</t>
    <rPh sb="3" eb="4">
      <t>シュウ</t>
    </rPh>
    <rPh sb="5" eb="7">
      <t>ヒンド</t>
    </rPh>
    <rPh sb="8" eb="9">
      <t>カイ</t>
    </rPh>
    <phoneticPr fontId="7"/>
  </si>
  <si>
    <t xml:space="preserve">(3)週【頻度】回、
</t>
    <phoneticPr fontId="7"/>
  </si>
  <si>
    <t>4-4
昼夜逆転
【有無】</t>
  </si>
  <si>
    <t xml:space="preserve">(4)1日中覚醒していることはあるが、日中の生活に支障はないため、特記のみ。
</t>
    <phoneticPr fontId="7"/>
  </si>
  <si>
    <t xml:space="preserve">(4)【夜間何度も覚醒する・入眠が遅い】ときはあるが、日中の生活に支障はないため、特記のみ。
</t>
  </si>
  <si>
    <t xml:space="preserve">(4)月【頻度】回あり。
</t>
    <phoneticPr fontId="7"/>
  </si>
  <si>
    <t xml:space="preserve">(4)週【頻度】回あり。
</t>
    <phoneticPr fontId="7"/>
  </si>
  <si>
    <t>4-5
同じ話
 (有無)</t>
    <phoneticPr fontId="7"/>
  </si>
  <si>
    <t xml:space="preserve">(5)同じ話をすることがあるが、短時間に何度もするわけではないので『ない』を選択。
</t>
    <rPh sb="3" eb="4">
      <t>オナ</t>
    </rPh>
    <phoneticPr fontId="7"/>
  </si>
  <si>
    <t xml:space="preserve">(5)月【頻度】回あり。
</t>
    <phoneticPr fontId="7"/>
  </si>
  <si>
    <t xml:space="preserve">(5)週【頻度】回、昔の話を何回も家族に話す。周囲はその都度聞いている。
</t>
    <rPh sb="23" eb="25">
      <t>シュウイ</t>
    </rPh>
    <phoneticPr fontId="7"/>
  </si>
  <si>
    <t>4-6
大声を出す
【有無】</t>
    <rPh sb="4" eb="6">
      <t>オオゴエ</t>
    </rPh>
    <rPh sb="7" eb="8">
      <t>ダ</t>
    </rPh>
    <rPh sb="11" eb="13">
      <t>ウム</t>
    </rPh>
    <phoneticPr fontId="7"/>
  </si>
  <si>
    <t xml:space="preserve">(6)難聴の為、人を呼ぶときは大声になるが、習慣的なものであるため「ない」を選択。
</t>
    <phoneticPr fontId="7"/>
  </si>
  <si>
    <t xml:space="preserve">(6)自宅で大声を出すことが時々あるが、独居であり特段の対応もしていないため「ない」を選択
</t>
    <phoneticPr fontId="7"/>
  </si>
  <si>
    <t xml:space="preserve">(6)月【頻度】回、周囲の迷惑になるほどの大声を急に出すことがあり。
</t>
    <rPh sb="10" eb="12">
      <t>シュウイ</t>
    </rPh>
    <rPh sb="13" eb="15">
      <t>メイワク</t>
    </rPh>
    <rPh sb="21" eb="23">
      <t>オオゴエ</t>
    </rPh>
    <rPh sb="24" eb="25">
      <t>キュウ</t>
    </rPh>
    <rPh sb="26" eb="27">
      <t>ダ</t>
    </rPh>
    <phoneticPr fontId="7"/>
  </si>
  <si>
    <t xml:space="preserve">(6)月【頻度】回、介護者が介助しようとすると『痛い！』『やめろ』などと大声を出すことがある。
</t>
    <phoneticPr fontId="7"/>
  </si>
  <si>
    <t xml:space="preserve">(6)月【頻度】回、理由もなく突然大声を出すことがある。
</t>
    <rPh sb="10" eb="12">
      <t>リユウ</t>
    </rPh>
    <rPh sb="15" eb="17">
      <t>トツゼン</t>
    </rPh>
    <rPh sb="17" eb="19">
      <t>オオゴエ</t>
    </rPh>
    <rPh sb="20" eb="21">
      <t>ダ</t>
    </rPh>
    <phoneticPr fontId="7"/>
  </si>
  <si>
    <t xml:space="preserve">(6)週【頻度】回、周囲の迷惑になるほどの大声を急に出すことがあり。
</t>
    <rPh sb="10" eb="12">
      <t>シュウイ</t>
    </rPh>
    <rPh sb="13" eb="15">
      <t>メイワク</t>
    </rPh>
    <rPh sb="21" eb="23">
      <t>オオゴエ</t>
    </rPh>
    <rPh sb="24" eb="25">
      <t>キュウ</t>
    </rPh>
    <rPh sb="26" eb="27">
      <t>ダ</t>
    </rPh>
    <phoneticPr fontId="7"/>
  </si>
  <si>
    <t xml:space="preserve">(6)週【頻度】回、介護者が介助しようとすると『痛い！』『やめろ』などと大声を出すことがある。
</t>
    <phoneticPr fontId="7"/>
  </si>
  <si>
    <t xml:space="preserve">(6)週【頻度】回、理由もなく突然大声を出すことがある。
</t>
    <rPh sb="10" eb="12">
      <t>リユウ</t>
    </rPh>
    <rPh sb="15" eb="17">
      <t>トツゼン</t>
    </rPh>
    <rPh sb="17" eb="19">
      <t>オオゴエ</t>
    </rPh>
    <rPh sb="20" eb="21">
      <t>ダ</t>
    </rPh>
    <phoneticPr fontId="7"/>
  </si>
  <si>
    <t>4-7
介護抵抗
【有無】</t>
    <rPh sb="4" eb="8">
      <t>カイゴテイコウ</t>
    </rPh>
    <rPh sb="10" eb="12">
      <t>ウム</t>
    </rPh>
    <phoneticPr fontId="7"/>
  </si>
  <si>
    <t xml:space="preserve">(7)家族や職員の助言や指示には従わないことが多いが、介護に対する抵抗とまでは言えない。「ない」を選択。
</t>
    <phoneticPr fontId="7"/>
  </si>
  <si>
    <t xml:space="preserve">(7)紙おむつの使用を勧めているが、『必要ない』と言って拒否。介護に対する抵抗とまでは言えない。
</t>
    <phoneticPr fontId="7"/>
  </si>
  <si>
    <t xml:space="preserve">(7)月【頻度】回、入浴の洗身やオムツ交換の際に介助者の手をたたいたり、払いのけたりすることがある。
</t>
    <phoneticPr fontId="7"/>
  </si>
  <si>
    <t xml:space="preserve">(7)月【頻度】回、介護中に暴言や暴行を頻繁に繰り返すことがある。
</t>
    <phoneticPr fontId="7"/>
  </si>
  <si>
    <t xml:space="preserve">(7)週【頻度】回、入浴の洗身やオムツ交換の際に介助者の手をたたいたり、払いのけたりすることがある。
</t>
    <phoneticPr fontId="7"/>
  </si>
  <si>
    <t xml:space="preserve">(7)週【頻度】回、介護中に暴言や暴行を頻繁に繰り返すことがある。
</t>
    <phoneticPr fontId="7"/>
  </si>
  <si>
    <t>4-8
落ち着きなし
【有無】</t>
    <rPh sb="4" eb="5">
      <t>オ</t>
    </rPh>
    <rPh sb="6" eb="7">
      <t>ツ</t>
    </rPh>
    <rPh sb="12" eb="14">
      <t>ウム</t>
    </rPh>
    <phoneticPr fontId="7"/>
  </si>
  <si>
    <t xml:space="preserve">(8)【頻度】、「家に帰りたい」と話すが、歩き回ったり落ち着きがないということはないので「ない」を選択。
</t>
    <phoneticPr fontId="7"/>
  </si>
  <si>
    <t xml:space="preserve">(8)【頻度】、歩き回ることはあるが、「家に帰りたい」意思表示はないため、「ない」を選択。
</t>
    <rPh sb="8" eb="9">
      <t>アル</t>
    </rPh>
    <rPh sb="10" eb="11">
      <t>マワ</t>
    </rPh>
    <rPh sb="20" eb="21">
      <t>イエ</t>
    </rPh>
    <rPh sb="22" eb="23">
      <t>カエ</t>
    </rPh>
    <rPh sb="27" eb="31">
      <t>イシヒョウジ</t>
    </rPh>
    <rPh sb="42" eb="44">
      <t>センタク</t>
    </rPh>
    <phoneticPr fontId="7"/>
  </si>
  <si>
    <t xml:space="preserve">(8)月【頻度】回、自宅に帰ると言って荷物をまとめて、部屋から出て行こうとすることがある。
</t>
    <phoneticPr fontId="7"/>
  </si>
  <si>
    <t xml:space="preserve">(8)月【頻度】回、『家に帰る』と言って出口を探し、廊下を歩き回ることがある。
</t>
    <phoneticPr fontId="7"/>
  </si>
  <si>
    <t xml:space="preserve">(8)週【頻度】回、自宅に帰ると言って荷物をまとめて、部屋から出て行こうとすることがある。
</t>
    <phoneticPr fontId="7"/>
  </si>
  <si>
    <t xml:space="preserve">(8)週【頻度】回、『家に帰る』と言って出口を探し、廊下を歩き回ることがある。
</t>
    <phoneticPr fontId="7"/>
  </si>
  <si>
    <t>4-9
1人で出たがる
【有無】</t>
    <rPh sb="4" eb="6">
      <t>ヒトリ</t>
    </rPh>
    <rPh sb="7" eb="8">
      <t>デ</t>
    </rPh>
    <rPh sb="13" eb="15">
      <t>ウム</t>
    </rPh>
    <phoneticPr fontId="7"/>
  </si>
  <si>
    <t xml:space="preserve">(9)以前は外に出ていこうとすることが頻繁にあったが、現在では筋力も低下して自分で外出することはできない。
</t>
    <phoneticPr fontId="7"/>
  </si>
  <si>
    <t xml:space="preserve">(9)暖かい時期は一人で外出することがあったが、最近は寒いため外に出たがらない。直近1カ月ではない。
</t>
    <phoneticPr fontId="7"/>
  </si>
  <si>
    <t xml:space="preserve">(9)以前は外に出ていこうとすることがあったが、現在は施錠やセンサー等の対策をとることで未然に防いでいる。
</t>
    <phoneticPr fontId="7"/>
  </si>
  <si>
    <t xml:space="preserve">(9)月【頻度】回、玄関から荷物を持って外出しようとすることがある。
</t>
    <phoneticPr fontId="7"/>
  </si>
  <si>
    <t xml:space="preserve">(9)月【頻度】回、無断で外出し、家に帰れなくなることがある。家族が探して連れ戻したり、警察に保護されたこともある。
</t>
    <phoneticPr fontId="7"/>
  </si>
  <si>
    <t xml:space="preserve">(9)週【頻度】回、玄関から荷物を持って外出しようとすることがある。
</t>
    <phoneticPr fontId="7"/>
  </si>
  <si>
    <t xml:space="preserve">(9)週【頻度】回、無断で外出し、家に帰れなくなることがある。家族が探して連れ戻したり、警察に保護されたこともある。
</t>
    <phoneticPr fontId="7"/>
  </si>
  <si>
    <t xml:space="preserve">(9)
</t>
  </si>
  <si>
    <t>4-10
収集癖
【有無】</t>
    <rPh sb="5" eb="8">
      <t>シュウシュウヘキ</t>
    </rPh>
    <rPh sb="10" eb="12">
      <t>ウム</t>
    </rPh>
    <phoneticPr fontId="7"/>
  </si>
  <si>
    <t xml:space="preserve">(10)物を捨てれないため、不要な物であふれているが、習慣的なもので集めてくるわけではないため「ない」を選択。
</t>
    <rPh sb="34" eb="35">
      <t>アツ</t>
    </rPh>
    <rPh sb="52" eb="54">
      <t>センタク</t>
    </rPh>
    <phoneticPr fontId="7"/>
  </si>
  <si>
    <t xml:space="preserve">(10)
</t>
    <phoneticPr fontId="7"/>
  </si>
  <si>
    <t xml:space="preserve">(10)月【頻度】回、施設の備品（ティッシュ・タオル等)を自分の部屋に持って来てタンスにしまい込むことがある。
</t>
    <phoneticPr fontId="7"/>
  </si>
  <si>
    <t xml:space="preserve">(10)月【頻度】回、外出して、雑誌や古い日用品などを集めて持って帰ってくることがある。
</t>
    <phoneticPr fontId="7"/>
  </si>
  <si>
    <t xml:space="preserve">(10)週【頻度】回、施設の備品（ティッシュ・タオル等)を自分の部屋に持って来てタンスにしまい込むことがある。
</t>
    <phoneticPr fontId="7"/>
  </si>
  <si>
    <t xml:space="preserve">(10)週【頻度】回、外出して、雑誌や古い日用品などを集めて持って帰ってくることがある。
</t>
    <phoneticPr fontId="7"/>
  </si>
  <si>
    <t>4-11
ものを壊す
【有無】</t>
    <rPh sb="8" eb="9">
      <t>コワ</t>
    </rPh>
    <rPh sb="12" eb="14">
      <t>ウム</t>
    </rPh>
    <phoneticPr fontId="7"/>
  </si>
  <si>
    <t xml:space="preserve">(11)以前は部屋のものを投げたり破ったりすることがあったが、部屋に物を置かないようにしたため今はない。
</t>
    <phoneticPr fontId="7"/>
  </si>
  <si>
    <t xml:space="preserve">(11)月【頻度】回、物や衣類を壊したり破ったりすることがある。
</t>
    <phoneticPr fontId="7"/>
  </si>
  <si>
    <t xml:space="preserve">(11)月【頻度】回、物を叩いたり投げつけたりすることがある。
</t>
    <phoneticPr fontId="7"/>
  </si>
  <si>
    <t xml:space="preserve">(11)週【頻度】回、物や衣類を壊したり破ったりすることがある。
</t>
    <phoneticPr fontId="7"/>
  </si>
  <si>
    <t xml:space="preserve">(11)週【頻度】回、物を叩いたり投げつけたりすることがある。
</t>
    <phoneticPr fontId="7"/>
  </si>
  <si>
    <t>4-12
ひどい物忘れ
【有無】</t>
    <rPh sb="8" eb="10">
      <t>モノワス</t>
    </rPh>
    <rPh sb="13" eb="15">
      <t>ウム</t>
    </rPh>
    <phoneticPr fontId="7"/>
  </si>
  <si>
    <t xml:space="preserve">(12)年相応の物忘れはあるが、周りが対応しているわけではないので「ない」を選択。
</t>
    <phoneticPr fontId="7"/>
  </si>
  <si>
    <t xml:space="preserve">(12)独居でときどき物を無くしたりすることがあるが、自分で探し見つけているので「ない」を選択。
</t>
    <phoneticPr fontId="7"/>
  </si>
  <si>
    <t xml:space="preserve">(12)
</t>
    <phoneticPr fontId="7"/>
  </si>
  <si>
    <t xml:space="preserve">(12)月【頻度】回、ものがなくなったと家族を巻き込んで探しまわることがある。
</t>
    <phoneticPr fontId="7"/>
  </si>
  <si>
    <t xml:space="preserve">(12)月【頻度】回、聞いたことを忘れ、何度も聞いてくるため、その都度説明している。
</t>
    <phoneticPr fontId="7"/>
  </si>
  <si>
    <t xml:space="preserve">(12)週【頻度】回、ものがなくなったと家族を巻き込んで探しまわることがある。
</t>
    <phoneticPr fontId="7"/>
  </si>
  <si>
    <t xml:space="preserve">(12)週【頻度】回、聞いたことを忘れ、何度も聞いてくるため、その都度説明している。
</t>
    <phoneticPr fontId="7"/>
  </si>
  <si>
    <t>4-13
独語・
独り笑い
【有無】</t>
    <rPh sb="5" eb="7">
      <t>ドクゴ</t>
    </rPh>
    <rPh sb="9" eb="10">
      <t>ヒト</t>
    </rPh>
    <rPh sb="11" eb="12">
      <t>ワラ</t>
    </rPh>
    <rPh sb="15" eb="17">
      <t>ウム</t>
    </rPh>
    <phoneticPr fontId="7"/>
  </si>
  <si>
    <t xml:space="preserve">(13)時々独り言を言っているが習慣的なものなので「ない」を選択。
</t>
    <phoneticPr fontId="7"/>
  </si>
  <si>
    <t xml:space="preserve">(13)
</t>
    <phoneticPr fontId="7"/>
  </si>
  <si>
    <t xml:space="preserve">(13)月【頻度】回、誰もいないのに小声でぶつぶつと意味不明の内容を話していることがある。
</t>
    <rPh sb="4" eb="5">
      <t>ツキ</t>
    </rPh>
    <phoneticPr fontId="7"/>
  </si>
  <si>
    <t xml:space="preserve">(13)週【頻度】回、誰もいないのに小声でぶつぶつと意味不明の内容を話していることがある。
</t>
    <phoneticPr fontId="7"/>
  </si>
  <si>
    <t>4-14
自分勝手
【有無】</t>
    <rPh sb="5" eb="9">
      <t>ジブンカッテ</t>
    </rPh>
    <rPh sb="11" eb="13">
      <t>ウム</t>
    </rPh>
    <phoneticPr fontId="7"/>
  </si>
  <si>
    <t xml:space="preserve">(14)以前は自分勝手に外出したり、その場から離れることがあったが、現在は筋力や体力が低下し自分勝手な行動をとることはない。
</t>
    <phoneticPr fontId="7"/>
  </si>
  <si>
    <t xml:space="preserve">(14)
</t>
    <phoneticPr fontId="7"/>
  </si>
  <si>
    <t xml:space="preserve">(14)月【頻度】回、転倒の危険性があり、移動時必ず職員を呼ぶよう指示しているが、1人で立ち上がり移動しようとすることがある。
</t>
    <rPh sb="21" eb="23">
      <t>イドウ</t>
    </rPh>
    <rPh sb="23" eb="24">
      <t>ジ</t>
    </rPh>
    <rPh sb="24" eb="25">
      <t>カナラ</t>
    </rPh>
    <rPh sb="26" eb="28">
      <t>ショクイン</t>
    </rPh>
    <rPh sb="29" eb="30">
      <t>ヨ</t>
    </rPh>
    <phoneticPr fontId="7"/>
  </si>
  <si>
    <t xml:space="preserve">(14)月【頻度】回、勝手に他の利用者の居室に入ろうとすることがあるため、見守り、声かけ、誘導している。
</t>
    <phoneticPr fontId="7"/>
  </si>
  <si>
    <t xml:space="preserve">(14)週【頻度】回、転倒の危険性があり、移動時必ず職員を呼ぶよう指示しているが、1人で立ち上がり移動しようとすることがある。
</t>
    <rPh sb="21" eb="23">
      <t>イドウ</t>
    </rPh>
    <rPh sb="23" eb="24">
      <t>ジ</t>
    </rPh>
    <rPh sb="24" eb="25">
      <t>カナラ</t>
    </rPh>
    <rPh sb="26" eb="28">
      <t>ショクイン</t>
    </rPh>
    <rPh sb="29" eb="30">
      <t>ヨ</t>
    </rPh>
    <phoneticPr fontId="7"/>
  </si>
  <si>
    <t xml:space="preserve">(14)週【頻度】回、勝手に他の利用者の居室に入ろうとすることがあるため、見守り、声かけ、誘導している。
</t>
    <phoneticPr fontId="7"/>
  </si>
  <si>
    <t>4-15
話が
まとまらない【有無】</t>
    <rPh sb="5" eb="6">
      <t>ハナシ</t>
    </rPh>
    <rPh sb="15" eb="17">
      <t>ウム</t>
    </rPh>
    <phoneticPr fontId="7"/>
  </si>
  <si>
    <t xml:space="preserve">(15)一方的に話すが性格的なもので『話がまとまらない』わけではない。調査の質問には的確に答えることが出来た。
</t>
    <phoneticPr fontId="7"/>
  </si>
  <si>
    <t xml:space="preserve">(15)
</t>
    <phoneticPr fontId="7"/>
  </si>
  <si>
    <t xml:space="preserve">(15)月【頻度】回、会話の途中で、話題がコロコロと変わり話がまとまらなくなることがある。
</t>
    <phoneticPr fontId="7"/>
  </si>
  <si>
    <t xml:space="preserve">(15)月【頻度】回、一方的に話し続けるため、話題を修正しようと質問しても、全く違う内容を一方的に話し続ける。
</t>
    <phoneticPr fontId="7"/>
  </si>
  <si>
    <t xml:space="preserve">(15)週【頻度】回、会話の途中で、話題がコロコロと変わり話がまとまらなくなることがある。
</t>
    <phoneticPr fontId="7"/>
  </si>
  <si>
    <t xml:space="preserve">(15)週【頻度】回、一方的に話し続けるため、話題を修正しようと質問しても、全く違う内容を一方的に話し続ける。
</t>
    <phoneticPr fontId="7"/>
  </si>
  <si>
    <t>５群</t>
    <rPh sb="1" eb="2">
      <t>グン</t>
    </rPh>
    <phoneticPr fontId="7"/>
  </si>
  <si>
    <t>5-1
薬の内服
【介助方法】</t>
  </si>
  <si>
    <t>(1)内服【頻度】回/日。自己管理で飲み忘れなし。</t>
    <rPh sb="6" eb="8">
      <t>ヒンド</t>
    </rPh>
    <phoneticPr fontId="7"/>
  </si>
  <si>
    <t>(1)内服【頻度】回/日。あらかじめ薬局で分包されており、自己管理で飲み忘れなし。</t>
    <rPh sb="6" eb="8">
      <t>ヒンド</t>
    </rPh>
    <phoneticPr fontId="7"/>
  </si>
  <si>
    <t>(1)内服なし。処方された場合を想定。自己管理・内服できると聞き取る。</t>
    <phoneticPr fontId="7"/>
  </si>
  <si>
    <t>(1)内服【頻度】回/日。【理由】のため、【誰】が【水・薬の準備・内服確認】をしている。</t>
    <rPh sb="6" eb="8">
      <t>ヒンド</t>
    </rPh>
    <rPh sb="14" eb="16">
      <t>リユウ</t>
    </rPh>
    <phoneticPr fontId="7"/>
  </si>
  <si>
    <t>(1)内服【頻度】回/日。飲み忘れが多く自己管理できていないため、【誰】が内服確認が必要と判断。</t>
    <rPh sb="6" eb="8">
      <t>ヒンド</t>
    </rPh>
    <phoneticPr fontId="7"/>
  </si>
  <si>
    <t>(1)内服なし。処方された場合を想定。【誰】が【水・薬の準備・内服確認】をする必要があると判断。</t>
    <phoneticPr fontId="7"/>
  </si>
  <si>
    <t>(1)【誰】が水・薬を準備し本人の口に入れている。</t>
  </si>
  <si>
    <t>(1)内服なし。処方された場合を想定。【誰】が薬を口に入れる必要があると判断。</t>
    <phoneticPr fontId="7"/>
  </si>
  <si>
    <t>5-2
金銭管理
(介助方法)</t>
    <phoneticPr fontId="7"/>
  </si>
  <si>
    <t xml:space="preserve">(2)支出入の把握・管理を全て自分で行っている。
</t>
    <phoneticPr fontId="7"/>
  </si>
  <si>
    <t xml:space="preserve">(2)支出入の把握・管理は自分でしているが、金融機関からのお金の出し入れは家族に依頼している。
</t>
    <phoneticPr fontId="7"/>
  </si>
  <si>
    <t xml:space="preserve">(2)手元に現金等を所持していないが、年金、預貯金、生活保護等は自分で管理。
</t>
    <phoneticPr fontId="7"/>
  </si>
  <si>
    <t xml:space="preserve">(2)小遣い程度の少額のみ管理できる。他は【誰】が介助。
</t>
  </si>
  <si>
    <t xml:space="preserve">(2)本人がすべて管理。時々使った金額を忘れる。計算間違いをするので、【誰】が確認している。
</t>
  </si>
  <si>
    <t xml:space="preserve">(2)本人が管理するが、【誰】が精算等の介助をしている。
</t>
  </si>
  <si>
    <t xml:space="preserve">(2)【誰】がすべて管理。
</t>
  </si>
  <si>
    <t xml:space="preserve">(2)自分で小銭程度を所持しているが、管理はできない。【誰】が全て管理している。
</t>
  </si>
  <si>
    <t xml:space="preserve">(2)入院前は自分で管理できていたが、体調が悪化し入院後は家族がお金の管理をしている。
</t>
    <phoneticPr fontId="7"/>
  </si>
  <si>
    <t>5-3
日常の
意思決定
【能力】</t>
  </si>
  <si>
    <t xml:space="preserve">(3)常に自分で意思決定できる。サービス利用も周囲の提案を受け自分の意思で決めている。
</t>
    <rPh sb="20" eb="22">
      <t>リヨウ</t>
    </rPh>
    <rPh sb="23" eb="25">
      <t>シュウイ</t>
    </rPh>
    <rPh sb="26" eb="28">
      <t>テイアン</t>
    </rPh>
    <rPh sb="29" eb="30">
      <t>ウ</t>
    </rPh>
    <rPh sb="31" eb="33">
      <t>ジブン</t>
    </rPh>
    <rPh sb="34" eb="36">
      <t>イシ</t>
    </rPh>
    <rPh sb="37" eb="38">
      <t>キ</t>
    </rPh>
    <phoneticPr fontId="7"/>
  </si>
  <si>
    <t xml:space="preserve">(3)特別なことは周囲に自ら相談し、最終判断は自分で行う。
</t>
    <phoneticPr fontId="7"/>
  </si>
  <si>
    <t>特別な場合を除いてできる</t>
    <rPh sb="0" eb="2">
      <t>トクベツ</t>
    </rPh>
    <rPh sb="3" eb="5">
      <t>バアイ</t>
    </rPh>
    <rPh sb="6" eb="7">
      <t>ノゾ</t>
    </rPh>
    <phoneticPr fontId="7"/>
  </si>
  <si>
    <t xml:space="preserve">(3)日常的な意思決定は自分で行うが、ケアプランや医療方針等は【誰】の支援が必要。
</t>
    <rPh sb="25" eb="29">
      <t>イリョウホウシン</t>
    </rPh>
    <rPh sb="29" eb="30">
      <t>ナド</t>
    </rPh>
    <phoneticPr fontId="7"/>
  </si>
  <si>
    <t>日常的に困難</t>
    <rPh sb="0" eb="3">
      <t>ニチジョウテキ</t>
    </rPh>
    <rPh sb="4" eb="6">
      <t>コンナン</t>
    </rPh>
    <phoneticPr fontId="7"/>
  </si>
  <si>
    <t xml:space="preserve">(3)日常的なことでもほとんど意思決定できないが、２択等の選択を行うことができる。
</t>
    <phoneticPr fontId="7"/>
  </si>
  <si>
    <t xml:space="preserve">(3)自力では全く意思決定できない。周囲が全て決定している。
</t>
    <phoneticPr fontId="7"/>
  </si>
  <si>
    <t>5-4
集団不適応
【有無】</t>
    <rPh sb="4" eb="9">
      <t>シュウダンフテキオウ</t>
    </rPh>
    <rPh sb="11" eb="13">
      <t>ウム</t>
    </rPh>
    <phoneticPr fontId="7"/>
  </si>
  <si>
    <t xml:space="preserve">(4)拒否などもなく、集まりにも参加している。
</t>
    <phoneticPr fontId="7"/>
  </si>
  <si>
    <t xml:space="preserve">(4)集団に参加する機会がない。
</t>
    <phoneticPr fontId="7"/>
  </si>
  <si>
    <t xml:space="preserve">(4)【どこ】で、【不適応行動】をするため、【誰】が【対応】することが【頻度】回/月ある。
</t>
    <rPh sb="10" eb="13">
      <t>フテキオウ</t>
    </rPh>
    <rPh sb="13" eb="15">
      <t>コウドウ</t>
    </rPh>
    <rPh sb="36" eb="38">
      <t>ヒンド</t>
    </rPh>
    <rPh sb="41" eb="42">
      <t>ツキ</t>
    </rPh>
    <phoneticPr fontId="7"/>
  </si>
  <si>
    <t xml:space="preserve">(4)【どこ】で、【不適応行動】をするため、【誰】が【対応】することが【頻度】回/週ある。
</t>
    <rPh sb="10" eb="13">
      <t>フテキオウ</t>
    </rPh>
    <rPh sb="13" eb="15">
      <t>コウドウ</t>
    </rPh>
    <rPh sb="23" eb="24">
      <t>ダレ</t>
    </rPh>
    <rPh sb="27" eb="29">
      <t>タイオウ</t>
    </rPh>
    <rPh sb="36" eb="38">
      <t>ヒンド</t>
    </rPh>
    <rPh sb="41" eb="42">
      <t>シュウ</t>
    </rPh>
    <phoneticPr fontId="7"/>
  </si>
  <si>
    <t>5-5
買い物
【介助方法】</t>
    <rPh sb="4" eb="5">
      <t>カ</t>
    </rPh>
    <rPh sb="6" eb="7">
      <t>モノ</t>
    </rPh>
    <rPh sb="9" eb="11">
      <t>カイジョ</t>
    </rPh>
    <rPh sb="11" eb="13">
      <t>ホウホウ</t>
    </rPh>
    <phoneticPr fontId="7"/>
  </si>
  <si>
    <t>(5)介助なく買い物の一連の行為を行う。</t>
    <phoneticPr fontId="7"/>
  </si>
  <si>
    <t>(5)【宅配・通販】を自分で注文し、自宅へ届けてもらっている。</t>
  </si>
  <si>
    <t>(5)重いものなどは【誰】に買い物を頼むが、その他の買い物は自分で行っている。頻度で判断。</t>
  </si>
  <si>
    <t>(5)自分で買い物に行くが、不必要なものまで買うため、指示・見守りが必要と判断。</t>
    <phoneticPr fontId="7"/>
  </si>
  <si>
    <t>(5)日用品や食品などの必要なものの買い物を【誰】に依頼し買ってきてもらう。</t>
  </si>
  <si>
    <t>(5)自分で【商品を選ぶ・商品を取る・支払う】ことをし、【誰】が、【商品を選ぶ・商品を取る・支払う】ことをしている。</t>
  </si>
  <si>
    <t>(5)自分で買い物に行くが、不必要なものまで買い、【誰】が返品し手間になっている。</t>
    <rPh sb="26" eb="27">
      <t>ダレ</t>
    </rPh>
    <phoneticPr fontId="7"/>
  </si>
  <si>
    <t>(5)日用品や食品などの必要なものを【誰】に依頼して買ってきてもらっている。</t>
    <rPh sb="3" eb="6">
      <t>ニチヨウヒン</t>
    </rPh>
    <rPh sb="7" eb="9">
      <t>ショクヒン</t>
    </rPh>
    <rPh sb="12" eb="14">
      <t>ヒツヨウ</t>
    </rPh>
    <rPh sb="22" eb="24">
      <t>イライ</t>
    </rPh>
    <rPh sb="26" eb="27">
      <t>カ</t>
    </rPh>
    <phoneticPr fontId="7"/>
  </si>
  <si>
    <t>(5)すべて【誰】が買い物に行く。</t>
    <rPh sb="7" eb="8">
      <t>ダレ</t>
    </rPh>
    <phoneticPr fontId="7"/>
  </si>
  <si>
    <t>(5)自分で、嗜好品を買うことはあるが、日用品や食品は【誰】がすべて購入している。</t>
  </si>
  <si>
    <t>(5)(6)すべて【誰】が物品・食事を用意している。</t>
    <rPh sb="10" eb="11">
      <t>ダレ</t>
    </rPh>
    <phoneticPr fontId="7"/>
  </si>
  <si>
    <t>5-6
簡単な調理
  (介助方法)</t>
    <phoneticPr fontId="7"/>
  </si>
  <si>
    <t>(6)総菜を買ってきており、温め直しは全て本人が行っている。</t>
    <phoneticPr fontId="7"/>
  </si>
  <si>
    <t>(6)【点滴・経管栄養】のみ。温めの介助も行われていない。</t>
    <phoneticPr fontId="7"/>
  </si>
  <si>
    <t>(6)調理は家族が行うが、自身で温め直しを行っている。</t>
    <phoneticPr fontId="7"/>
  </si>
  <si>
    <t>(6)調理は全て本人が行っている。</t>
    <phoneticPr fontId="7"/>
  </si>
  <si>
    <t>(6)レンジの操作がわからないため、【誰】が声掛け・確認をしている。</t>
    <phoneticPr fontId="7"/>
  </si>
  <si>
    <t>(6)炊飯の米研ぎは本人が行うが、水加減がわからないためそのあとは家族が行っている。</t>
    <phoneticPr fontId="7"/>
  </si>
  <si>
    <t>(6)【施設・病院】が用意したものをそのまま食べている。</t>
  </si>
  <si>
    <t>(6)家族が用意したものをそのまま食べている。</t>
    <rPh sb="3" eb="5">
      <t>カゾク</t>
    </rPh>
    <phoneticPr fontId="7"/>
  </si>
  <si>
    <t>(6)日中独居のため，昼のみ家族が作った物を電子レンジで温めている。朝夜は家族が調理する。</t>
    <phoneticPr fontId="7"/>
  </si>
  <si>
    <t>６群</t>
  </si>
  <si>
    <t>1.点滴の管理</t>
  </si>
  <si>
    <t xml:space="preserve">(1)【いつ】から、【誰】が管理しており、継続予定あり。
</t>
    <rPh sb="11" eb="12">
      <t>ダレ</t>
    </rPh>
    <rPh sb="14" eb="16">
      <t>カンリ</t>
    </rPh>
    <rPh sb="21" eb="25">
      <t>ケイゾクヨテイ</t>
    </rPh>
    <phoneticPr fontId="7"/>
  </si>
  <si>
    <t>2.中心静脈栄養</t>
  </si>
  <si>
    <t xml:space="preserve">(2)【いつ】から、【誰】が管理しており、継続予定あり。
</t>
    <phoneticPr fontId="7"/>
  </si>
  <si>
    <t>3.透析</t>
  </si>
  <si>
    <t xml:space="preserve">(3)【いつ】から、【誰】が管理しており、継続予定あり。
</t>
    <phoneticPr fontId="7"/>
  </si>
  <si>
    <t>4.人工肛門</t>
  </si>
  <si>
    <t xml:space="preserve">(4)【いつ】から、【誰】が管理しており、継続予定あり。
</t>
    <phoneticPr fontId="7"/>
  </si>
  <si>
    <t>5.酸素療法</t>
  </si>
  <si>
    <t xml:space="preserve">(5)【いつ】から、【誰】が管理しており、継続予定あり。
</t>
    <phoneticPr fontId="7"/>
  </si>
  <si>
    <t xml:space="preserve">(6)【いつ】から、【誰】が管理しており、継続予定あり。
</t>
    <phoneticPr fontId="7"/>
  </si>
  <si>
    <t>7.気管切開</t>
  </si>
  <si>
    <t xml:space="preserve">(7)【いつ】から、【誰】が管理しており、継続予定あり。
</t>
    <phoneticPr fontId="7"/>
  </si>
  <si>
    <t>8.疼痛看護</t>
  </si>
  <si>
    <t xml:space="preserve">(8)【いつ】から、【誰】が管理しており、継続予定あり。
</t>
    <phoneticPr fontId="7"/>
  </si>
  <si>
    <t>9.経管栄養</t>
  </si>
  <si>
    <t xml:space="preserve">(9)【いつ】から、【誰】が管理しており、継続予定あり。
</t>
    <phoneticPr fontId="7"/>
  </si>
  <si>
    <t>1.モニター測定</t>
  </si>
  <si>
    <t xml:space="preserve">(10)【いつ】から、【誰】が管理しており、継続予定あり。
</t>
    <phoneticPr fontId="7"/>
  </si>
  <si>
    <t>11.じょくそう</t>
  </si>
  <si>
    <t xml:space="preserve">(11)【いつ】から、【誰】が管理しており、継続予定あり。
</t>
    <phoneticPr fontId="7"/>
  </si>
  <si>
    <t>12.カテーテル</t>
  </si>
  <si>
    <t xml:space="preserve">(12)【いつ】から、【誰】が管理しており、継続予定あり。
</t>
    <phoneticPr fontId="7"/>
  </si>
  <si>
    <t>日常生活自立度</t>
  </si>
  <si>
    <t>障害高齢者の日常生活自立度</t>
  </si>
  <si>
    <t>自立</t>
  </si>
  <si>
    <t>J１</t>
  </si>
  <si>
    <t>J２</t>
  </si>
  <si>
    <t>A１</t>
  </si>
  <si>
    <t>A２</t>
  </si>
  <si>
    <t>B１</t>
  </si>
  <si>
    <t>B２</t>
  </si>
  <si>
    <t>C１</t>
  </si>
  <si>
    <t>C２</t>
  </si>
  <si>
    <t>認知症高齢者の日常生活自立度</t>
  </si>
  <si>
    <t>(2)【理由】ことから「自立」を選択。</t>
  </si>
  <si>
    <t>Ⅰ</t>
  </si>
  <si>
    <t>(2)【理由】ことから「Ⅰ」を選択。</t>
  </si>
  <si>
    <t>Ⅱa</t>
  </si>
  <si>
    <t>(2)【理由】ことから「Ⅱa」を選択。</t>
  </si>
  <si>
    <t>Ⅱb</t>
  </si>
  <si>
    <t>(2)【理由】ことから「Ⅱb」を選択。</t>
  </si>
  <si>
    <t>Ⅲa</t>
  </si>
  <si>
    <t>(2)【理由】ことから「Ⅲa」を選択。</t>
  </si>
  <si>
    <t>Ⅲb</t>
  </si>
  <si>
    <t>(2)【理由】ことから「Ⅲb」を選択。</t>
  </si>
  <si>
    <t>Ⅳ</t>
  </si>
  <si>
    <t>(2)【理由】ことから「Ⅳ」を選択。</t>
  </si>
  <si>
    <t>M</t>
  </si>
  <si>
    <t>(2)【理由】ことから「M」を選択。</t>
  </si>
  <si>
    <t>1-9
片足立位
【能力】</t>
    <rPh sb="4" eb="6">
      <t>カタアシ</t>
    </rPh>
    <rPh sb="6" eb="8">
      <t>リツイ</t>
    </rPh>
    <phoneticPr fontId="7"/>
  </si>
  <si>
    <t>6.人工呼吸器</t>
    <rPh sb="2" eb="7">
      <t>ジンコウコキュウキ</t>
    </rPh>
    <phoneticPr fontId="7"/>
  </si>
  <si>
    <t>1-6
両足立位
【能力】</t>
    <phoneticPr fontId="7"/>
  </si>
  <si>
    <t>特記事項　</t>
    <phoneticPr fontId="7"/>
  </si>
  <si>
    <t>【自宅・病院・施設】調査。【戸建て・集合住宅】に【誰】と生活。現在のサービス利用は、。既往歴：。立会：、聞き取り：。</t>
    <rPh sb="25" eb="26">
      <t>だれ</t>
    </rPh>
    <phoneticPr fontId="7" type="Hiragana"/>
  </si>
  <si>
    <t>普通（日常生活に支障がない）</t>
    <phoneticPr fontId="7"/>
  </si>
  <si>
    <t xml:space="preserve">(1)【理由】ことから「自立」を選択。
</t>
    <rPh sb="4" eb="6">
      <t>リユウ</t>
    </rPh>
    <phoneticPr fontId="7"/>
  </si>
  <si>
    <t xml:space="preserve">(1)【理由】ことから「J1」を選択。
</t>
    <rPh sb="4" eb="6">
      <t>リユウ</t>
    </rPh>
    <phoneticPr fontId="7"/>
  </si>
  <si>
    <t xml:space="preserve">(1)【理由】ことから「J2」を選択。
</t>
    <phoneticPr fontId="7"/>
  </si>
  <si>
    <t xml:space="preserve">(1)【理由】ことから「A1」を選択。
</t>
    <phoneticPr fontId="7"/>
  </si>
  <si>
    <t xml:space="preserve">(1)【理由】ことから「A2」を選択。
</t>
    <phoneticPr fontId="7"/>
  </si>
  <si>
    <t xml:space="preserve">(1)【理由】ことから「B1」を選択。
</t>
    <phoneticPr fontId="7"/>
  </si>
  <si>
    <t xml:space="preserve">(1)【理由】ことから「B2」を選択。
</t>
    <phoneticPr fontId="7"/>
  </si>
  <si>
    <t xml:space="preserve">(1)【理由】ことから「C1」を選択。
</t>
    <phoneticPr fontId="7"/>
  </si>
  <si>
    <t xml:space="preserve">(1)【理由】ことから「C2」を選択。
</t>
    <phoneticPr fontId="7"/>
  </si>
  <si>
    <t>調査員氏名(ふりがな)</t>
    <rPh sb="0" eb="3">
      <t>チョウサイン</t>
    </rPh>
    <rPh sb="3" eb="5">
      <t>シメイ</t>
    </rPh>
    <phoneticPr fontId="7"/>
  </si>
  <si>
    <t>対象者 氏名（ふりがな）</t>
    <rPh sb="0" eb="3">
      <t>タイショウシャ</t>
    </rPh>
    <rPh sb="4" eb="6">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</si>
</sst>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emmdd"/>
    <numFmt numFmtId="177" formatCode="[$-411]ggge&quot;年&quot;m&quot;月&quot;d&quot;日&quot;;@"/>
    <numFmt numFmtId="178" formatCode="0&quot;品目&quot;"/>
    <numFmt numFmtId="179" formatCode="0&quot;回/月&quot;"/>
    <numFmt numFmtId="180" formatCode="0&quot;日/月&quot;"/>
    <numFmt numFmtId="181" formatCode="[$-411]&quot;令和&quot;e&quot;年&quot;m&quot;月&quot;d&quot;日&quot;;@"/>
    <numFmt numFmtId="182" formatCode="yy"/>
    <numFmt numFmtId="183" formatCode="[$-411]ge\.m\.d;@"/>
  </numFmts>
  <fonts count="4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游ゴシック"/>
      <family val="3"/>
      <charset val="128"/>
      <scheme val="minor"/>
    </font>
    <font>
      <sz val="11"/>
      <color theme="1"/>
      <name val="UD デジタル 教科書体 NK-R"/>
      <family val="1"/>
      <charset val="128"/>
    </font>
    <font>
      <sz val="6"/>
      <name val="游ゴシック"/>
      <family val="3"/>
      <charset val="128"/>
      <scheme val="minor"/>
    </font>
    <font>
      <sz val="11"/>
      <color theme="1"/>
      <name val="游ゴシック"/>
      <family val="3"/>
      <charset val="128"/>
      <scheme val="minor"/>
    </font>
    <font>
      <sz val="8"/>
      <color theme="1"/>
      <name val="BIZ UDPゴシック"/>
      <family val="3"/>
      <charset val="128"/>
    </font>
    <font>
      <sz val="9"/>
      <color theme="1"/>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8"/>
      <color theme="1"/>
      <name val="UD デジタル 教科書体 NP-R"/>
      <family val="1"/>
      <charset val="128"/>
    </font>
    <font>
      <sz val="10"/>
      <color theme="1"/>
      <name val="UD デジタル 教科書体 NP-R"/>
      <family val="1"/>
      <charset val="128"/>
    </font>
    <font>
      <sz val="14"/>
      <color theme="1"/>
      <name val="UD デジタル 教科書体 NP-R"/>
      <family val="1"/>
      <charset val="128"/>
    </font>
    <font>
      <sz val="16"/>
      <color theme="1"/>
      <name val="UD デジタル 教科書体 NP-R"/>
      <family val="1"/>
      <charset val="128"/>
    </font>
    <font>
      <sz val="10"/>
      <color theme="1"/>
      <name val="游ゴシック"/>
      <family val="3"/>
      <charset val="128"/>
      <scheme val="minor"/>
    </font>
    <font>
      <sz val="8"/>
      <color theme="1"/>
      <name val="UD デジタル 教科書体 NP-R"/>
      <family val="1"/>
      <charset val="128"/>
    </font>
    <font>
      <sz val="10.5"/>
      <color theme="1"/>
      <name val="游ゴシック"/>
      <family val="3"/>
      <charset val="128"/>
    </font>
    <font>
      <sz val="10.5"/>
      <color theme="1"/>
      <name val="游ゴシック"/>
      <family val="3"/>
      <charset val="128"/>
      <scheme val="minor"/>
    </font>
    <font>
      <b/>
      <sz val="16"/>
      <color theme="1"/>
      <name val="UD デジタル 教科書体 NP-R"/>
      <family val="1"/>
      <charset val="128"/>
    </font>
    <font>
      <b/>
      <sz val="14"/>
      <color theme="1"/>
      <name val="UD デジタル 教科書体 NP-R"/>
      <family val="1"/>
      <charset val="128"/>
    </font>
    <font>
      <b/>
      <sz val="14"/>
      <color rgb="FFFF0000"/>
      <name val="UD デジタル 教科書体 NP-R"/>
      <family val="1"/>
      <charset val="128"/>
    </font>
    <font>
      <b/>
      <sz val="16"/>
      <color rgb="FFFF0000"/>
      <name val="UD デジタル 教科書体 NP-R"/>
      <family val="1"/>
      <charset val="128"/>
    </font>
    <font>
      <b/>
      <sz val="12"/>
      <color rgb="FFFF0000"/>
      <name val="UD デジタル 教科書体 NP-R"/>
      <family val="1"/>
      <charset val="128"/>
    </font>
    <font>
      <b/>
      <sz val="11"/>
      <color rgb="FFFF0000"/>
      <name val="UD デジタル 教科書体 NP-R"/>
      <family val="1"/>
      <charset val="128"/>
    </font>
    <font>
      <sz val="24"/>
      <color theme="1"/>
      <name val="UD デジタル 教科書体 NP-R"/>
      <family val="1"/>
      <charset val="128"/>
    </font>
    <font>
      <sz val="9"/>
      <name val="UD デジタル 教科書体 NP-R"/>
      <family val="1"/>
      <charset val="128"/>
    </font>
    <font>
      <sz val="11"/>
      <color rgb="FFFF0000"/>
      <name val="UD デジタル 教科書体 NP-R"/>
      <family val="1"/>
      <charset val="128"/>
    </font>
    <font>
      <sz val="12"/>
      <color theme="1"/>
      <name val="游ゴシック"/>
      <family val="3"/>
      <charset val="128"/>
      <scheme val="minor"/>
    </font>
    <font>
      <b/>
      <sz val="9"/>
      <color theme="1"/>
      <name val="UD デジタル 教科書体 NP-R"/>
      <family val="1"/>
      <charset val="128"/>
    </font>
    <font>
      <b/>
      <sz val="9"/>
      <color rgb="FFFF0000"/>
      <name val="UD デジタル 教科書体 NP-R"/>
      <family val="1"/>
      <charset val="128"/>
    </font>
    <font>
      <sz val="8"/>
      <name val="HGPｺﾞｼｯｸM"/>
      <family val="3"/>
      <charset val="128"/>
    </font>
    <font>
      <sz val="10"/>
      <name val="HGSｺﾞｼｯｸM"/>
      <family val="3"/>
      <charset val="128"/>
    </font>
    <font>
      <sz val="8.5"/>
      <color theme="1"/>
      <name val="HGPｺﾞｼｯｸM"/>
      <family val="3"/>
      <charset val="128"/>
    </font>
    <font>
      <b/>
      <sz val="18"/>
      <color theme="1"/>
      <name val="UD デジタル 教科書体 NP-R"/>
      <family val="1"/>
      <charset val="128"/>
    </font>
    <font>
      <sz val="10"/>
      <name val="UD デジタル 教科書体 NP-R"/>
      <family val="1"/>
      <charset val="128"/>
    </font>
    <font>
      <sz val="10"/>
      <name val="HGPｺﾞｼｯｸM"/>
      <family val="3"/>
      <charset val="128"/>
    </font>
    <font>
      <sz val="11"/>
      <name val="UD デジタル 教科書体 NP-R"/>
      <family val="1"/>
      <charset val="128"/>
    </font>
    <font>
      <sz val="9"/>
      <color indexed="81"/>
      <name val="UD デジタル 教科書体 NP-R"/>
      <family val="1"/>
      <charset val="128"/>
    </font>
    <font>
      <b/>
      <sz val="9"/>
      <color theme="1"/>
      <name val="BIZ UDPゴシック"/>
      <family val="3"/>
      <charset val="128"/>
    </font>
    <font>
      <b/>
      <sz val="11"/>
      <color theme="1"/>
      <name val="BIZ UDPゴシック"/>
      <family val="3"/>
      <charset val="128"/>
    </font>
    <font>
      <sz val="9"/>
      <color theme="1"/>
      <name val="UD デジタル 教科書体 NK-R"/>
      <family val="1"/>
      <charset val="128"/>
    </font>
    <font>
      <sz val="9"/>
      <color theme="1"/>
      <name val="游ゴシック"/>
      <family val="3"/>
      <charset val="128"/>
      <scheme val="minor"/>
    </font>
    <font>
      <b/>
      <sz val="8"/>
      <color rgb="FFFF0000"/>
      <name val="UD デジタル 教科書体 NP-R"/>
      <family val="1"/>
      <charset val="128"/>
    </font>
    <font>
      <sz val="9"/>
      <color rgb="FF000000"/>
      <name val="Meiryo UI"/>
      <family val="3"/>
      <charset val="128"/>
    </font>
    <font>
      <sz val="9"/>
      <color rgb="FFFF0000"/>
      <name val="UD デジタル 教科書体 NP-R"/>
      <family val="1"/>
      <charset val="128"/>
    </font>
    <font>
      <sz val="10"/>
      <color rgb="FFFF0000"/>
      <name val="UD デジタル 教科書体 NP-R"/>
      <family val="1"/>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FEFC9A"/>
        <bgColor indexed="64"/>
      </patternFill>
    </fill>
  </fills>
  <borders count="58">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auto="1"/>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s>
  <cellStyleXfs count="12">
    <xf numFmtId="0" fontId="0" fillId="0" borderId="0">
      <alignment vertical="center"/>
    </xf>
    <xf numFmtId="0" fontId="4" fillId="0" borderId="0">
      <alignment vertical="center"/>
    </xf>
    <xf numFmtId="0" fontId="6" fillId="0" borderId="0">
      <alignment vertical="center"/>
    </xf>
    <xf numFmtId="0" fontId="5" fillId="0" borderId="0"/>
    <xf numFmtId="0" fontId="8" fillId="0" borderId="0">
      <alignment vertical="center"/>
    </xf>
    <xf numFmtId="0" fontId="4" fillId="0" borderId="0">
      <alignment vertical="center"/>
    </xf>
    <xf numFmtId="0" fontId="3" fillId="0" borderId="0">
      <alignment vertical="center"/>
    </xf>
    <xf numFmtId="0" fontId="4" fillId="0" borderId="0">
      <alignment vertical="center"/>
    </xf>
    <xf numFmtId="0" fontId="2" fillId="0" borderId="0">
      <alignment vertical="center"/>
    </xf>
    <xf numFmtId="0" fontId="4" fillId="0" borderId="0"/>
    <xf numFmtId="0" fontId="1" fillId="0" borderId="0">
      <alignment vertical="center"/>
    </xf>
    <xf numFmtId="0" fontId="1" fillId="0" borderId="0">
      <alignment vertical="center"/>
    </xf>
  </cellStyleXfs>
  <cellXfs count="307">
    <xf numFmtId="0" fontId="0" fillId="0" borderId="0" xfId="0">
      <alignment vertical="center"/>
    </xf>
    <xf numFmtId="0" fontId="10" fillId="0" borderId="0" xfId="5" applyFont="1" applyAlignment="1">
      <alignment horizontal="center" vertical="center"/>
    </xf>
    <xf numFmtId="0" fontId="12" fillId="0" borderId="0" xfId="5" applyFont="1" applyAlignment="1">
      <alignment vertical="top"/>
    </xf>
    <xf numFmtId="0" fontId="14" fillId="3" borderId="2" xfId="0" applyFont="1" applyFill="1" applyBorder="1" applyAlignment="1">
      <alignment horizontal="left" vertical="center" wrapText="1"/>
    </xf>
    <xf numFmtId="0" fontId="18" fillId="0" borderId="0" xfId="0" applyFont="1" applyAlignment="1">
      <alignment vertical="center" wrapText="1"/>
    </xf>
    <xf numFmtId="0" fontId="20" fillId="0" borderId="0" xfId="5" applyFont="1" applyAlignment="1">
      <alignment vertical="top" wrapText="1"/>
    </xf>
    <xf numFmtId="0" fontId="18" fillId="0" borderId="0" xfId="0" applyFont="1" applyAlignment="1">
      <alignment horizontal="left" vertical="center" wrapText="1"/>
    </xf>
    <xf numFmtId="0" fontId="10" fillId="0" borderId="0" xfId="5" applyFont="1" applyAlignment="1">
      <alignment horizontal="left" vertical="center"/>
    </xf>
    <xf numFmtId="0" fontId="18" fillId="0" borderId="0" xfId="0" applyFont="1" applyAlignment="1" applyProtection="1">
      <alignment horizontal="left" vertical="center" wrapText="1"/>
      <protection locked="0"/>
    </xf>
    <xf numFmtId="0" fontId="10" fillId="0" borderId="0" xfId="5" applyFont="1" applyAlignment="1">
      <alignment horizontal="center"/>
    </xf>
    <xf numFmtId="0" fontId="10" fillId="0" borderId="0" xfId="5" applyFont="1" applyAlignment="1">
      <alignment horizontal="center" vertical="top"/>
    </xf>
    <xf numFmtId="49" fontId="10" fillId="0" borderId="3" xfId="0" applyNumberFormat="1" applyFont="1" applyBorder="1" applyAlignment="1" applyProtection="1">
      <alignment horizontal="left" vertical="center" wrapText="1"/>
      <protection locked="0"/>
    </xf>
    <xf numFmtId="49" fontId="16" fillId="0" borderId="2"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wrapText="1"/>
      <protection locked="0"/>
    </xf>
    <xf numFmtId="180" fontId="16" fillId="0" borderId="2" xfId="0" applyNumberFormat="1" applyFont="1" applyBorder="1" applyAlignment="1" applyProtection="1">
      <alignment horizontal="left" vertical="center" wrapText="1"/>
      <protection locked="0"/>
    </xf>
    <xf numFmtId="178" fontId="16" fillId="0" borderId="2" xfId="0" applyNumberFormat="1" applyFont="1" applyBorder="1" applyAlignment="1" applyProtection="1">
      <alignment horizontal="left" vertical="center" wrapText="1"/>
      <protection locked="0"/>
    </xf>
    <xf numFmtId="179" fontId="16" fillId="0" borderId="2" xfId="0" applyNumberFormat="1" applyFont="1" applyBorder="1" applyAlignment="1" applyProtection="1">
      <alignment horizontal="left" vertical="center" wrapText="1"/>
      <protection locked="0"/>
    </xf>
    <xf numFmtId="0" fontId="15" fillId="3" borderId="9"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2" xfId="0" applyFont="1" applyFill="1" applyBorder="1" applyAlignment="1">
      <alignment horizontal="left" vertical="center"/>
    </xf>
    <xf numFmtId="49" fontId="16" fillId="0" borderId="3" xfId="0" applyNumberFormat="1" applyFont="1" applyBorder="1" applyAlignment="1" applyProtection="1">
      <alignment horizontal="left" vertical="center"/>
      <protection locked="0"/>
    </xf>
    <xf numFmtId="0" fontId="11" fillId="3" borderId="9" xfId="0" applyFont="1" applyFill="1" applyBorder="1" applyAlignment="1">
      <alignment horizontal="left" vertical="center" wrapText="1"/>
    </xf>
    <xf numFmtId="49" fontId="16" fillId="0" borderId="5" xfId="0" applyNumberFormat="1" applyFont="1" applyBorder="1" applyAlignment="1" applyProtection="1">
      <alignment horizontal="left" vertical="center" wrapText="1"/>
      <protection locked="0"/>
    </xf>
    <xf numFmtId="0" fontId="15" fillId="3" borderId="9" xfId="0" applyFont="1" applyFill="1" applyBorder="1" applyAlignment="1">
      <alignment horizontal="left" vertical="center"/>
    </xf>
    <xf numFmtId="0" fontId="15" fillId="3" borderId="8"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2" fillId="3" borderId="15" xfId="0" applyFont="1" applyFill="1" applyBorder="1" applyAlignment="1">
      <alignment horizontal="left" vertical="center"/>
    </xf>
    <xf numFmtId="0" fontId="12" fillId="3" borderId="9" xfId="0" applyFont="1" applyFill="1" applyBorder="1" applyAlignment="1">
      <alignment horizontal="left" vertical="center"/>
    </xf>
    <xf numFmtId="0" fontId="11" fillId="3" borderId="8"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2" fillId="3" borderId="2" xfId="0" applyFont="1" applyFill="1" applyBorder="1" applyAlignment="1">
      <alignment horizontal="left" vertical="center"/>
    </xf>
    <xf numFmtId="0" fontId="10"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6"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49" fontId="16" fillId="0" borderId="6" xfId="0" applyNumberFormat="1" applyFont="1" applyBorder="1" applyAlignment="1" applyProtection="1">
      <alignment horizontal="left" vertical="center" wrapText="1"/>
      <protection locked="0"/>
    </xf>
    <xf numFmtId="0" fontId="11" fillId="3" borderId="6" xfId="0" applyFont="1" applyFill="1" applyBorder="1" applyAlignment="1">
      <alignment horizontal="left" vertical="center"/>
    </xf>
    <xf numFmtId="0" fontId="19" fillId="0" borderId="0" xfId="5" applyFont="1" applyAlignment="1">
      <alignment vertical="top" wrapText="1"/>
    </xf>
    <xf numFmtId="0" fontId="12" fillId="3" borderId="1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1" fillId="3" borderId="11" xfId="0" applyFont="1" applyFill="1" applyBorder="1" applyAlignment="1">
      <alignment horizontal="left" vertical="center"/>
    </xf>
    <xf numFmtId="0" fontId="15" fillId="3" borderId="6" xfId="0" applyFont="1" applyFill="1" applyBorder="1" applyAlignment="1">
      <alignment horizontal="left" vertical="center"/>
    </xf>
    <xf numFmtId="0" fontId="10" fillId="3" borderId="6" xfId="0" applyFont="1" applyFill="1" applyBorder="1" applyAlignment="1">
      <alignment horizontal="left" vertical="center"/>
    </xf>
    <xf numFmtId="0" fontId="11" fillId="3" borderId="5" xfId="0" applyFont="1" applyFill="1" applyBorder="1" applyAlignment="1">
      <alignment horizontal="left" vertical="center"/>
    </xf>
    <xf numFmtId="0" fontId="11" fillId="3" borderId="2" xfId="0" applyFont="1" applyFill="1" applyBorder="1" applyAlignment="1">
      <alignment horizontal="left" vertical="center"/>
    </xf>
    <xf numFmtId="0" fontId="14" fillId="3" borderId="2" xfId="0" applyFont="1" applyFill="1" applyBorder="1" applyAlignment="1">
      <alignment horizontal="left" vertical="center"/>
    </xf>
    <xf numFmtId="49" fontId="35" fillId="2" borderId="2" xfId="0" applyNumberFormat="1" applyFont="1" applyFill="1" applyBorder="1" applyAlignment="1">
      <alignment horizontal="left" vertical="center" wrapText="1"/>
    </xf>
    <xf numFmtId="0" fontId="14" fillId="0" borderId="0" xfId="5" applyFont="1" applyAlignment="1">
      <alignment horizontal="center" vertical="center"/>
    </xf>
    <xf numFmtId="0" fontId="11" fillId="3" borderId="15" xfId="0" applyFont="1" applyFill="1" applyBorder="1" applyAlignment="1">
      <alignment horizontal="left" vertical="center"/>
    </xf>
    <xf numFmtId="0" fontId="12" fillId="3" borderId="1" xfId="0" applyFont="1" applyFill="1" applyBorder="1" applyAlignment="1">
      <alignment horizontal="left" vertical="center"/>
    </xf>
    <xf numFmtId="0" fontId="15" fillId="3" borderId="5" xfId="0" applyFont="1" applyFill="1" applyBorder="1" applyAlignment="1">
      <alignment horizontal="left" vertical="center"/>
    </xf>
    <xf numFmtId="0" fontId="36" fillId="4" borderId="22" xfId="0" applyFont="1" applyFill="1" applyBorder="1" applyAlignment="1">
      <alignment horizontal="centerContinuous" vertical="center"/>
    </xf>
    <xf numFmtId="0" fontId="15" fillId="4" borderId="23" xfId="0" applyFont="1" applyFill="1" applyBorder="1" applyAlignment="1">
      <alignment horizontal="centerContinuous" vertical="center"/>
    </xf>
    <xf numFmtId="0" fontId="15" fillId="4" borderId="24" xfId="0" applyFont="1" applyFill="1" applyBorder="1" applyAlignment="1">
      <alignment horizontal="centerContinuous" vertical="center"/>
    </xf>
    <xf numFmtId="0" fontId="21" fillId="4" borderId="43" xfId="5" applyFont="1" applyFill="1" applyBorder="1">
      <alignment vertical="center"/>
    </xf>
    <xf numFmtId="0" fontId="21" fillId="4" borderId="44" xfId="5" applyFont="1" applyFill="1" applyBorder="1">
      <alignment vertical="center"/>
    </xf>
    <xf numFmtId="0" fontId="21" fillId="4" borderId="45" xfId="5" applyFont="1" applyFill="1" applyBorder="1">
      <alignment vertical="center"/>
    </xf>
    <xf numFmtId="0" fontId="11" fillId="3" borderId="2" xfId="0" applyFont="1" applyFill="1" applyBorder="1" applyAlignment="1">
      <alignment vertical="center" wrapText="1"/>
    </xf>
    <xf numFmtId="49" fontId="11" fillId="5" borderId="3" xfId="0" applyNumberFormat="1" applyFont="1" applyFill="1" applyBorder="1" applyAlignment="1">
      <alignment horizontal="left" vertical="center" wrapText="1"/>
    </xf>
    <xf numFmtId="49" fontId="16" fillId="5" borderId="3" xfId="0" applyNumberFormat="1" applyFont="1" applyFill="1" applyBorder="1" applyAlignment="1" applyProtection="1">
      <alignment horizontal="left" vertical="center" wrapText="1"/>
      <protection locked="0"/>
    </xf>
    <xf numFmtId="49" fontId="10" fillId="5" borderId="5" xfId="0" applyNumberFormat="1" applyFont="1" applyFill="1" applyBorder="1" applyAlignment="1" applyProtection="1">
      <alignment horizontal="left" vertical="center" wrapText="1"/>
      <protection locked="0"/>
    </xf>
    <xf numFmtId="49" fontId="14" fillId="5" borderId="2" xfId="0" applyNumberFormat="1" applyFont="1" applyFill="1" applyBorder="1" applyAlignment="1" applyProtection="1">
      <alignment horizontal="left" vertical="center" wrapText="1"/>
      <protection locked="0"/>
    </xf>
    <xf numFmtId="49" fontId="16" fillId="5" borderId="3" xfId="0" applyNumberFormat="1" applyFont="1" applyFill="1" applyBorder="1" applyAlignment="1" applyProtection="1">
      <alignment horizontal="left" vertical="center"/>
      <protection locked="0"/>
    </xf>
    <xf numFmtId="179" fontId="16" fillId="5" borderId="2" xfId="0" applyNumberFormat="1" applyFont="1" applyFill="1" applyBorder="1" applyAlignment="1" applyProtection="1">
      <alignment horizontal="left" vertical="center" wrapText="1"/>
      <protection locked="0"/>
    </xf>
    <xf numFmtId="0" fontId="30" fillId="0" borderId="0" xfId="7" applyFont="1" applyAlignment="1" applyProtection="1">
      <alignment vertical="center" wrapText="1"/>
      <protection locked="0"/>
    </xf>
    <xf numFmtId="0" fontId="17" fillId="0" borderId="0" xfId="7" applyFont="1" applyProtection="1">
      <alignment vertical="center"/>
      <protection locked="0"/>
    </xf>
    <xf numFmtId="0" fontId="10" fillId="0" borderId="0" xfId="7" applyFont="1" applyAlignment="1" applyProtection="1">
      <alignment vertical="center" wrapText="1"/>
      <protection locked="0"/>
    </xf>
    <xf numFmtId="0" fontId="4" fillId="0" borderId="0" xfId="7" applyProtection="1">
      <alignment vertical="center"/>
      <protection locked="0"/>
    </xf>
    <xf numFmtId="0" fontId="18" fillId="0" borderId="0" xfId="8" applyFont="1" applyAlignment="1" applyProtection="1">
      <alignment vertical="center" wrapText="1"/>
      <protection locked="0"/>
    </xf>
    <xf numFmtId="0" fontId="12" fillId="0" borderId="48" xfId="8" applyFont="1" applyBorder="1" applyAlignment="1" applyProtection="1">
      <alignment vertical="top" wrapText="1"/>
      <protection locked="0"/>
    </xf>
    <xf numFmtId="0" fontId="12" fillId="0" borderId="0" xfId="8" applyFont="1" applyAlignment="1" applyProtection="1">
      <alignment vertical="center" wrapText="1"/>
      <protection locked="0"/>
    </xf>
    <xf numFmtId="0" fontId="11" fillId="4" borderId="22" xfId="1" applyFont="1" applyFill="1" applyBorder="1" applyAlignment="1" applyProtection="1">
      <alignment vertical="center" wrapText="1"/>
      <protection locked="0"/>
    </xf>
    <xf numFmtId="0" fontId="12" fillId="4" borderId="23" xfId="1" applyFont="1" applyFill="1" applyBorder="1" applyAlignment="1" applyProtection="1">
      <alignment vertical="center" wrapText="1"/>
      <protection locked="0"/>
    </xf>
    <xf numFmtId="0" fontId="12" fillId="4" borderId="24" xfId="1" applyFont="1" applyFill="1" applyBorder="1" applyAlignment="1" applyProtection="1">
      <alignment vertical="center" wrapText="1"/>
      <protection locked="0"/>
    </xf>
    <xf numFmtId="0" fontId="15" fillId="2" borderId="35" xfId="7" applyFont="1" applyFill="1" applyBorder="1" applyAlignment="1" applyProtection="1">
      <alignment vertical="center" wrapText="1"/>
      <protection locked="0"/>
    </xf>
    <xf numFmtId="0" fontId="12" fillId="0" borderId="35" xfId="7" applyFont="1" applyBorder="1" applyAlignment="1" applyProtection="1">
      <alignment vertical="top" wrapText="1"/>
      <protection locked="0"/>
    </xf>
    <xf numFmtId="0" fontId="15" fillId="2" borderId="48" xfId="7" applyFont="1" applyFill="1" applyBorder="1" applyAlignment="1" applyProtection="1">
      <alignment vertical="center" wrapText="1"/>
      <protection locked="0"/>
    </xf>
    <xf numFmtId="0" fontId="14" fillId="2" borderId="49" xfId="7" applyFont="1" applyFill="1" applyBorder="1" applyAlignment="1" applyProtection="1">
      <alignment vertical="center" wrapText="1"/>
      <protection locked="0"/>
    </xf>
    <xf numFmtId="0" fontId="14" fillId="2" borderId="47" xfId="7" applyFont="1" applyFill="1" applyBorder="1" applyAlignment="1" applyProtection="1">
      <alignment vertical="center" wrapText="1"/>
      <protection locked="0"/>
    </xf>
    <xf numFmtId="0" fontId="12" fillId="0" borderId="19" xfId="7" applyFont="1" applyBorder="1" applyAlignment="1" applyProtection="1">
      <alignment vertical="top" wrapText="1"/>
      <protection locked="0"/>
    </xf>
    <xf numFmtId="0" fontId="12" fillId="0" borderId="21" xfId="7" applyFont="1" applyBorder="1" applyAlignment="1" applyProtection="1">
      <alignment vertical="top" wrapText="1"/>
      <protection locked="0"/>
    </xf>
    <xf numFmtId="49" fontId="12" fillId="0" borderId="21" xfId="7" applyNumberFormat="1" applyFont="1" applyBorder="1" applyAlignment="1" applyProtection="1">
      <alignment vertical="top" wrapText="1"/>
      <protection locked="0"/>
    </xf>
    <xf numFmtId="49" fontId="12" fillId="0" borderId="27" xfId="7" applyNumberFormat="1" applyFont="1" applyBorder="1" applyAlignment="1" applyProtection="1">
      <alignment vertical="top" wrapText="1"/>
      <protection locked="0"/>
    </xf>
    <xf numFmtId="0" fontId="12" fillId="0" borderId="16" xfId="7" applyFont="1" applyBorder="1" applyAlignment="1" applyProtection="1">
      <alignment vertical="top" wrapText="1"/>
      <protection locked="0"/>
    </xf>
    <xf numFmtId="49" fontId="12" fillId="0" borderId="30" xfId="7" applyNumberFormat="1" applyFont="1" applyBorder="1" applyAlignment="1" applyProtection="1">
      <alignment vertical="top" wrapText="1"/>
      <protection locked="0"/>
    </xf>
    <xf numFmtId="0" fontId="12" fillId="4" borderId="24" xfId="1" applyFont="1" applyFill="1" applyBorder="1" applyAlignment="1" applyProtection="1">
      <alignment vertical="top" wrapText="1"/>
      <protection locked="0"/>
    </xf>
    <xf numFmtId="0" fontId="12" fillId="0" borderId="27" xfId="7" applyFont="1" applyBorder="1" applyAlignment="1" applyProtection="1">
      <alignment vertical="top" wrapText="1"/>
      <protection locked="0"/>
    </xf>
    <xf numFmtId="0" fontId="12" fillId="0" borderId="30" xfId="7" applyFont="1" applyBorder="1" applyAlignment="1" applyProtection="1">
      <alignment vertical="top" wrapText="1"/>
      <protection locked="0"/>
    </xf>
    <xf numFmtId="49" fontId="12" fillId="0" borderId="21" xfId="7" applyNumberFormat="1" applyFont="1" applyBorder="1" applyAlignment="1" applyProtection="1">
      <alignment horizontal="left" vertical="top" wrapText="1"/>
      <protection locked="0"/>
    </xf>
    <xf numFmtId="0" fontId="14" fillId="2" borderId="3" xfId="7" applyFont="1" applyFill="1" applyBorder="1" applyAlignment="1" applyProtection="1">
      <alignment horizontal="center" vertical="center" wrapText="1"/>
      <protection locked="0"/>
    </xf>
    <xf numFmtId="0" fontId="12" fillId="0" borderId="53" xfId="1" applyFont="1" applyBorder="1" applyAlignment="1" applyProtection="1">
      <alignment horizontal="left" vertical="top" wrapText="1"/>
      <protection locked="0"/>
    </xf>
    <xf numFmtId="0" fontId="12" fillId="0" borderId="54" xfId="7" applyFont="1" applyBorder="1" applyAlignment="1" applyProtection="1">
      <alignment vertical="top" wrapText="1"/>
      <protection locked="0"/>
    </xf>
    <xf numFmtId="0" fontId="12" fillId="0" borderId="56" xfId="7" applyFont="1" applyBorder="1" applyAlignment="1" applyProtection="1">
      <alignment vertical="top" wrapText="1"/>
      <protection locked="0"/>
    </xf>
    <xf numFmtId="0" fontId="12" fillId="0" borderId="55" xfId="7" applyFont="1" applyBorder="1" applyAlignment="1" applyProtection="1">
      <alignment vertical="top" wrapText="1"/>
      <protection locked="0"/>
    </xf>
    <xf numFmtId="0" fontId="11" fillId="4" borderId="22" xfId="7" applyFont="1" applyFill="1" applyBorder="1" applyProtection="1">
      <alignment vertical="center"/>
      <protection locked="0"/>
    </xf>
    <xf numFmtId="0" fontId="11" fillId="4" borderId="23" xfId="7" applyFont="1" applyFill="1" applyBorder="1" applyAlignment="1" applyProtection="1">
      <alignment vertical="center" wrapText="1"/>
      <protection locked="0"/>
    </xf>
    <xf numFmtId="0" fontId="12" fillId="4" borderId="24" xfId="7" applyFont="1" applyFill="1" applyBorder="1" applyAlignment="1" applyProtection="1">
      <alignment vertical="top" wrapText="1"/>
      <protection locked="0"/>
    </xf>
    <xf numFmtId="0" fontId="11" fillId="3" borderId="25" xfId="7" applyFont="1" applyFill="1" applyBorder="1" applyAlignment="1" applyProtection="1">
      <alignment horizontal="left" vertical="center" wrapText="1"/>
      <protection locked="0"/>
    </xf>
    <xf numFmtId="0" fontId="11" fillId="3" borderId="26" xfId="7" applyFont="1" applyFill="1" applyBorder="1" applyAlignment="1" applyProtection="1">
      <alignment horizontal="left" vertical="center" wrapText="1"/>
      <protection locked="0"/>
    </xf>
    <xf numFmtId="0" fontId="11" fillId="3" borderId="28" xfId="7" applyFont="1" applyFill="1" applyBorder="1" applyAlignment="1" applyProtection="1">
      <alignment horizontal="left" vertical="center" wrapText="1"/>
      <protection locked="0"/>
    </xf>
    <xf numFmtId="0" fontId="14" fillId="2" borderId="40" xfId="7" applyFont="1" applyFill="1" applyBorder="1" applyAlignment="1" applyProtection="1">
      <alignment horizontal="center" vertical="center" wrapText="1"/>
      <protection locked="0"/>
    </xf>
    <xf numFmtId="0" fontId="39" fillId="0" borderId="19" xfId="7" applyFont="1" applyBorder="1" applyAlignment="1" applyProtection="1">
      <alignment vertical="top" wrapText="1"/>
      <protection locked="0"/>
    </xf>
    <xf numFmtId="0" fontId="14" fillId="2" borderId="46" xfId="7" applyFont="1" applyFill="1" applyBorder="1" applyAlignment="1" applyProtection="1">
      <alignment horizontal="center" vertical="center" wrapText="1"/>
      <protection locked="0"/>
    </xf>
    <xf numFmtId="0" fontId="12" fillId="0" borderId="33" xfId="7" applyFont="1" applyBorder="1" applyAlignment="1" applyProtection="1">
      <alignment vertical="top" wrapText="1"/>
      <protection locked="0"/>
    </xf>
    <xf numFmtId="49" fontId="12" fillId="5" borderId="21" xfId="7" applyNumberFormat="1" applyFont="1" applyFill="1" applyBorder="1" applyAlignment="1" applyProtection="1">
      <alignment vertical="top" wrapText="1"/>
      <protection locked="0"/>
    </xf>
    <xf numFmtId="0" fontId="12" fillId="5" borderId="48" xfId="7" applyFont="1" applyFill="1" applyBorder="1" applyAlignment="1" applyProtection="1">
      <alignment vertical="top" wrapText="1"/>
      <protection locked="0"/>
    </xf>
    <xf numFmtId="0" fontId="12" fillId="5" borderId="49" xfId="7" applyFont="1" applyFill="1" applyBorder="1" applyAlignment="1" applyProtection="1">
      <alignment vertical="top" wrapText="1"/>
      <protection locked="0"/>
    </xf>
    <xf numFmtId="0" fontId="12" fillId="5" borderId="19" xfId="7" applyFont="1" applyFill="1" applyBorder="1" applyAlignment="1" applyProtection="1">
      <alignment vertical="top" wrapText="1"/>
      <protection locked="0"/>
    </xf>
    <xf numFmtId="0" fontId="12" fillId="5" borderId="21" xfId="7" applyFont="1" applyFill="1" applyBorder="1" applyAlignment="1" applyProtection="1">
      <alignment vertical="top" wrapText="1"/>
      <protection locked="0"/>
    </xf>
    <xf numFmtId="49" fontId="12" fillId="5" borderId="27" xfId="7" applyNumberFormat="1" applyFont="1" applyFill="1" applyBorder="1" applyAlignment="1" applyProtection="1">
      <alignment vertical="top" wrapText="1"/>
      <protection locked="0"/>
    </xf>
    <xf numFmtId="0" fontId="12" fillId="5" borderId="16" xfId="7" applyFont="1" applyFill="1" applyBorder="1" applyAlignment="1" applyProtection="1">
      <alignment vertical="top" wrapText="1"/>
      <protection locked="0"/>
    </xf>
    <xf numFmtId="49" fontId="12" fillId="5" borderId="30" xfId="7" applyNumberFormat="1" applyFont="1" applyFill="1" applyBorder="1" applyAlignment="1" applyProtection="1">
      <alignment vertical="top" wrapText="1"/>
      <protection locked="0"/>
    </xf>
    <xf numFmtId="0" fontId="12" fillId="5" borderId="19" xfId="8" applyFont="1" applyFill="1" applyBorder="1" applyAlignment="1" applyProtection="1">
      <alignment horizontal="left" vertical="top" wrapText="1"/>
      <protection locked="0"/>
    </xf>
    <xf numFmtId="0" fontId="12" fillId="5" borderId="21" xfId="8" applyFont="1" applyFill="1" applyBorder="1" applyAlignment="1" applyProtection="1">
      <alignment horizontal="left" vertical="top" wrapText="1"/>
      <protection locked="0"/>
    </xf>
    <xf numFmtId="49" fontId="10" fillId="0" borderId="0" xfId="5" applyNumberFormat="1" applyFont="1" applyAlignment="1">
      <alignment horizontal="center" vertical="center"/>
    </xf>
    <xf numFmtId="0" fontId="18" fillId="3" borderId="2" xfId="0" applyFont="1" applyFill="1" applyBorder="1" applyAlignment="1">
      <alignment horizontal="left" vertical="center" wrapText="1"/>
    </xf>
    <xf numFmtId="0" fontId="14" fillId="3" borderId="3" xfId="0" applyFont="1" applyFill="1" applyBorder="1" applyAlignment="1">
      <alignment vertical="center" wrapText="1"/>
    </xf>
    <xf numFmtId="0" fontId="41" fillId="2" borderId="8" xfId="0" applyFont="1" applyFill="1" applyBorder="1" applyAlignment="1">
      <alignment horizontal="centerContinuous" vertical="center" wrapText="1"/>
    </xf>
    <xf numFmtId="0" fontId="41" fillId="2" borderId="6" xfId="0" applyFont="1" applyFill="1" applyBorder="1" applyAlignment="1">
      <alignment horizontal="centerContinuous" vertical="center" wrapText="1"/>
    </xf>
    <xf numFmtId="49" fontId="35" fillId="2" borderId="2" xfId="0" applyNumberFormat="1" applyFont="1" applyFill="1" applyBorder="1" applyAlignment="1">
      <alignment horizontal="centerContinuous" vertical="center" wrapText="1"/>
    </xf>
    <xf numFmtId="0" fontId="42" fillId="2" borderId="8" xfId="0" applyFont="1" applyFill="1" applyBorder="1" applyAlignment="1">
      <alignment horizontal="left" vertical="center"/>
    </xf>
    <xf numFmtId="0" fontId="44" fillId="0" borderId="0" xfId="5" applyFont="1" applyAlignment="1">
      <alignment horizontal="center" vertical="center"/>
    </xf>
    <xf numFmtId="0" fontId="12" fillId="0" borderId="57" xfId="8" applyFont="1" applyBorder="1" applyAlignment="1" applyProtection="1">
      <alignment vertical="top" wrapText="1"/>
      <protection locked="0"/>
    </xf>
    <xf numFmtId="0" fontId="10" fillId="0" borderId="0" xfId="5" applyFont="1" applyAlignment="1">
      <alignment horizontal="right" vertical="center"/>
    </xf>
    <xf numFmtId="49" fontId="35" fillId="2" borderId="2" xfId="0" applyNumberFormat="1" applyFont="1" applyFill="1" applyBorder="1" applyAlignment="1" applyProtection="1">
      <alignment horizontal="left" vertical="center" wrapText="1"/>
      <protection locked="0"/>
    </xf>
    <xf numFmtId="49" fontId="33" fillId="2" borderId="2" xfId="0" applyNumberFormat="1" applyFont="1" applyFill="1" applyBorder="1" applyAlignment="1" applyProtection="1">
      <alignment horizontal="left" vertical="top" wrapText="1"/>
      <protection locked="0"/>
    </xf>
    <xf numFmtId="0" fontId="16" fillId="6" borderId="5" xfId="0" applyFont="1" applyFill="1" applyBorder="1" applyProtection="1">
      <alignment vertical="center"/>
      <protection locked="0"/>
    </xf>
    <xf numFmtId="49" fontId="16" fillId="6" borderId="2" xfId="0" applyNumberFormat="1" applyFont="1" applyFill="1" applyBorder="1" applyProtection="1">
      <alignment vertical="center"/>
      <protection locked="0"/>
    </xf>
    <xf numFmtId="49" fontId="16" fillId="6" borderId="2" xfId="0" applyNumberFormat="1" applyFont="1" applyFill="1" applyBorder="1" applyAlignment="1" applyProtection="1">
      <alignment horizontal="left" vertical="center" wrapText="1"/>
      <protection locked="0"/>
    </xf>
    <xf numFmtId="0" fontId="16" fillId="6" borderId="2" xfId="0" applyFont="1" applyFill="1" applyBorder="1" applyAlignment="1" applyProtection="1">
      <alignment horizontal="left" vertical="center" wrapText="1"/>
      <protection locked="0"/>
    </xf>
    <xf numFmtId="177" fontId="16" fillId="6" borderId="3" xfId="0" applyNumberFormat="1" applyFont="1" applyFill="1" applyBorder="1" applyAlignment="1" applyProtection="1">
      <alignment horizontal="left" vertical="center" wrapText="1"/>
      <protection locked="0"/>
    </xf>
    <xf numFmtId="181" fontId="16" fillId="6" borderId="2" xfId="0" applyNumberFormat="1" applyFont="1" applyFill="1" applyBorder="1" applyAlignment="1" applyProtection="1">
      <alignment horizontal="left" vertical="center" wrapText="1"/>
      <protection locked="0"/>
    </xf>
    <xf numFmtId="0" fontId="13" fillId="6" borderId="3" xfId="0" applyFont="1" applyFill="1" applyBorder="1" applyAlignment="1" applyProtection="1">
      <alignment horizontal="left" vertical="center" wrapText="1"/>
      <protection locked="0"/>
    </xf>
    <xf numFmtId="176" fontId="12" fillId="6" borderId="4" xfId="0" applyNumberFormat="1" applyFont="1" applyFill="1" applyBorder="1" applyAlignment="1" applyProtection="1">
      <alignment horizontal="left" vertical="center" wrapText="1"/>
      <protection locked="0"/>
    </xf>
    <xf numFmtId="177" fontId="16" fillId="6" borderId="2" xfId="0" applyNumberFormat="1" applyFont="1" applyFill="1" applyBorder="1" applyAlignment="1" applyProtection="1">
      <alignment horizontal="left" vertical="center"/>
      <protection locked="0"/>
    </xf>
    <xf numFmtId="49" fontId="10" fillId="6" borderId="3" xfId="0" applyNumberFormat="1" applyFont="1" applyFill="1" applyBorder="1" applyAlignment="1" applyProtection="1">
      <alignment horizontal="left" vertical="center" wrapText="1"/>
      <protection locked="0"/>
    </xf>
    <xf numFmtId="49" fontId="16" fillId="6" borderId="3" xfId="0" applyNumberFormat="1" applyFont="1" applyFill="1" applyBorder="1" applyAlignment="1" applyProtection="1">
      <alignment horizontal="left" vertical="center" wrapText="1"/>
      <protection locked="0"/>
    </xf>
    <xf numFmtId="49" fontId="16" fillId="6" borderId="5" xfId="0" applyNumberFormat="1" applyFont="1" applyFill="1" applyBorder="1" applyAlignment="1" applyProtection="1">
      <alignment horizontal="left" vertical="center" wrapText="1"/>
      <protection locked="0"/>
    </xf>
    <xf numFmtId="49" fontId="33" fillId="5" borderId="2" xfId="0" applyNumberFormat="1" applyFont="1" applyFill="1" applyBorder="1" applyAlignment="1" applyProtection="1">
      <alignment horizontal="left" vertical="top" wrapText="1"/>
      <protection locked="0"/>
    </xf>
    <xf numFmtId="0" fontId="33" fillId="5" borderId="2" xfId="0" applyFont="1" applyFill="1" applyBorder="1" applyAlignment="1" applyProtection="1">
      <alignment horizontal="left" vertical="top" wrapText="1"/>
      <protection locked="0"/>
    </xf>
    <xf numFmtId="49" fontId="35" fillId="2" borderId="2" xfId="0" applyNumberFormat="1" applyFont="1" applyFill="1" applyBorder="1" applyAlignment="1" applyProtection="1">
      <alignment horizontal="left" vertical="top" wrapText="1"/>
      <protection locked="0"/>
    </xf>
    <xf numFmtId="0" fontId="35" fillId="2" borderId="2" xfId="0" applyFont="1" applyFill="1" applyBorder="1" applyAlignment="1" applyProtection="1">
      <alignment horizontal="left" vertical="center" wrapText="1"/>
      <protection locked="0"/>
    </xf>
    <xf numFmtId="0" fontId="47" fillId="0" borderId="0" xfId="5" applyFont="1" applyAlignment="1">
      <alignment horizontal="center" vertical="center"/>
    </xf>
    <xf numFmtId="0" fontId="47" fillId="0" borderId="0" xfId="5" applyFont="1" applyAlignment="1">
      <alignment horizontal="left" vertical="center"/>
    </xf>
    <xf numFmtId="0" fontId="47" fillId="0" borderId="0" xfId="5" applyFont="1" applyAlignment="1">
      <alignment horizontal="center" vertical="top"/>
    </xf>
    <xf numFmtId="0" fontId="47" fillId="0" borderId="0" xfId="5" applyFont="1" applyAlignment="1">
      <alignment horizontal="center"/>
    </xf>
    <xf numFmtId="49" fontId="35" fillId="5" borderId="2" xfId="5" applyNumberFormat="1" applyFont="1" applyFill="1" applyBorder="1" applyAlignment="1" applyProtection="1">
      <alignment horizontal="left" vertical="center" wrapText="1"/>
      <protection locked="0"/>
    </xf>
    <xf numFmtId="49" fontId="35" fillId="5" borderId="2" xfId="0" applyNumberFormat="1" applyFont="1" applyFill="1" applyBorder="1" applyAlignment="1" applyProtection="1">
      <alignment horizontal="left" vertical="center" wrapText="1"/>
      <protection locked="0"/>
    </xf>
    <xf numFmtId="49" fontId="35" fillId="5" borderId="3" xfId="5" applyNumberFormat="1" applyFont="1" applyFill="1" applyBorder="1" applyAlignment="1" applyProtection="1">
      <alignment horizontal="left" vertical="center" wrapText="1"/>
      <protection locked="0"/>
    </xf>
    <xf numFmtId="0" fontId="11" fillId="0" borderId="0" xfId="5" applyFont="1">
      <alignment vertical="center"/>
    </xf>
    <xf numFmtId="0" fontId="11" fillId="0" borderId="0" xfId="5" applyFont="1" applyAlignment="1">
      <alignment vertical="top"/>
    </xf>
    <xf numFmtId="0" fontId="48" fillId="0" borderId="0" xfId="5" applyFont="1" applyAlignment="1">
      <alignment wrapText="1"/>
    </xf>
    <xf numFmtId="0" fontId="14" fillId="0" borderId="0" xfId="5" applyFont="1" applyAlignment="1">
      <alignment wrapText="1"/>
    </xf>
    <xf numFmtId="0" fontId="48" fillId="0" borderId="0" xfId="5" applyFont="1" applyAlignment="1">
      <alignment vertical="top"/>
    </xf>
    <xf numFmtId="0" fontId="14" fillId="0" borderId="0" xfId="5" applyFont="1" applyAlignment="1">
      <alignment vertical="top"/>
    </xf>
    <xf numFmtId="0" fontId="16" fillId="0" borderId="0" xfId="5" applyFont="1" applyAlignment="1">
      <alignment vertical="top"/>
    </xf>
    <xf numFmtId="0" fontId="31" fillId="0" borderId="0" xfId="5" applyFont="1" applyAlignment="1">
      <alignment horizontal="center" vertical="center"/>
    </xf>
    <xf numFmtId="0" fontId="22" fillId="0" borderId="0" xfId="5" applyFont="1">
      <alignment vertical="center"/>
    </xf>
    <xf numFmtId="0" fontId="10" fillId="0" borderId="0" xfId="5" applyFont="1" applyAlignment="1">
      <alignment vertical="top"/>
    </xf>
    <xf numFmtId="0" fontId="31" fillId="0" borderId="0" xfId="5" applyFont="1" applyAlignment="1">
      <alignment horizontal="center" vertical="top"/>
    </xf>
    <xf numFmtId="0" fontId="12" fillId="0" borderId="0" xfId="5" applyFont="1">
      <alignment vertical="center"/>
    </xf>
    <xf numFmtId="0" fontId="31" fillId="0" borderId="0" xfId="5" applyFont="1" applyAlignment="1">
      <alignment horizontal="center"/>
    </xf>
    <xf numFmtId="0" fontId="31" fillId="0" borderId="0" xfId="5" applyFont="1" applyAlignment="1">
      <alignment horizontal="left"/>
    </xf>
    <xf numFmtId="0" fontId="22" fillId="0" borderId="0" xfId="5" applyFont="1" applyAlignment="1">
      <alignment vertical="top"/>
    </xf>
    <xf numFmtId="0" fontId="31" fillId="0" borderId="0" xfId="5" applyFont="1" applyAlignment="1">
      <alignment horizontal="right" vertical="center"/>
    </xf>
    <xf numFmtId="0" fontId="31" fillId="0" borderId="0" xfId="5" applyFont="1" applyAlignment="1">
      <alignment horizontal="left" vertical="top"/>
    </xf>
    <xf numFmtId="0" fontId="22" fillId="0" borderId="0" xfId="5" applyFont="1" applyAlignment="1">
      <alignment horizontal="left" vertical="top"/>
    </xf>
    <xf numFmtId="0" fontId="31" fillId="0" borderId="0" xfId="5" applyFont="1" applyAlignment="1">
      <alignment horizontal="left" vertical="center"/>
    </xf>
    <xf numFmtId="0" fontId="10" fillId="0" borderId="0" xfId="5" applyFont="1" applyAlignment="1">
      <alignment horizontal="right" vertical="top"/>
    </xf>
    <xf numFmtId="0" fontId="12" fillId="0" borderId="0" xfId="5" applyFont="1" applyAlignment="1">
      <alignment horizontal="center" vertical="top"/>
    </xf>
    <xf numFmtId="0" fontId="14" fillId="0" borderId="0" xfId="5" applyFont="1" applyAlignment="1">
      <alignment horizontal="center" vertical="center"/>
    </xf>
    <xf numFmtId="0" fontId="11" fillId="0" borderId="0" xfId="5" applyFont="1" applyAlignment="1">
      <alignment horizontal="center"/>
    </xf>
    <xf numFmtId="0" fontId="15" fillId="0" borderId="0" xfId="5" applyFont="1" applyAlignment="1">
      <alignment horizontal="center" vertical="top"/>
    </xf>
    <xf numFmtId="0" fontId="11" fillId="0" borderId="0" xfId="5" applyFont="1" applyAlignment="1">
      <alignment horizontal="center" vertical="top"/>
    </xf>
    <xf numFmtId="0" fontId="10" fillId="0" borderId="0" xfId="5" applyFont="1" applyAlignment="1">
      <alignment horizontal="center" vertical="top"/>
    </xf>
    <xf numFmtId="182" fontId="14" fillId="0" borderId="0" xfId="5" applyNumberFormat="1" applyFont="1" applyAlignment="1">
      <alignment horizontal="center" vertical="center"/>
    </xf>
    <xf numFmtId="0" fontId="14" fillId="0" borderId="0" xfId="5" applyFont="1" applyAlignment="1">
      <alignment horizontal="center" vertical="top"/>
    </xf>
    <xf numFmtId="0" fontId="11" fillId="0" borderId="0" xfId="5" applyFont="1" applyAlignment="1">
      <alignment horizontal="center" vertical="center"/>
    </xf>
    <xf numFmtId="0" fontId="22" fillId="0" borderId="0" xfId="5" applyFont="1" applyAlignment="1">
      <alignment horizontal="center"/>
    </xf>
    <xf numFmtId="0" fontId="22" fillId="0" borderId="0" xfId="5" applyFont="1" applyAlignment="1">
      <alignment horizontal="center" vertical="center"/>
    </xf>
    <xf numFmtId="0" fontId="22" fillId="0" borderId="0" xfId="5" applyFont="1" applyAlignment="1">
      <alignment horizontal="center" vertical="top"/>
    </xf>
    <xf numFmtId="0" fontId="15" fillId="3" borderId="9" xfId="0" applyFont="1" applyFill="1" applyBorder="1" applyAlignment="1">
      <alignment horizontal="left" vertical="center"/>
    </xf>
    <xf numFmtId="0" fontId="15" fillId="3" borderId="11"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1" xfId="0" applyFont="1" applyFill="1" applyBorder="1" applyAlignment="1">
      <alignment horizontal="left" vertical="center"/>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3" fillId="0" borderId="0" xfId="5" applyFont="1" applyAlignment="1">
      <alignment horizontal="center" vertical="center"/>
    </xf>
    <xf numFmtId="0" fontId="12" fillId="0" borderId="0" xfId="5" applyFont="1" applyAlignment="1">
      <alignment horizontal="left" vertical="top"/>
    </xf>
    <xf numFmtId="0" fontId="14" fillId="0" borderId="0" xfId="5" applyFont="1" applyAlignment="1">
      <alignment horizontal="left" wrapText="1" readingOrder="1"/>
    </xf>
    <xf numFmtId="0" fontId="27" fillId="0" borderId="0" xfId="5" applyFont="1" applyAlignment="1">
      <alignment horizontal="center" vertical="center"/>
    </xf>
    <xf numFmtId="0" fontId="12" fillId="0" borderId="0" xfId="5" applyFont="1" applyAlignment="1">
      <alignment horizontal="center" vertical="center"/>
    </xf>
    <xf numFmtId="0" fontId="16" fillId="0" borderId="0" xfId="5" applyFont="1" applyAlignment="1">
      <alignment horizontal="center" vertical="center"/>
    </xf>
    <xf numFmtId="0" fontId="15" fillId="3" borderId="5" xfId="0" applyFont="1" applyFill="1" applyBorder="1" applyAlignment="1">
      <alignment horizontal="left" vertical="center"/>
    </xf>
    <xf numFmtId="0" fontId="15" fillId="3" borderId="2" xfId="0" applyFont="1" applyFill="1" applyBorder="1" applyAlignment="1">
      <alignment horizontal="left" vertical="center" wrapText="1"/>
    </xf>
    <xf numFmtId="0" fontId="11" fillId="3" borderId="2" xfId="0" applyFont="1" applyFill="1" applyBorder="1" applyAlignment="1">
      <alignment horizontal="left" vertical="center"/>
    </xf>
    <xf numFmtId="0" fontId="13" fillId="4" borderId="17"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5" fillId="0" borderId="0" xfId="5" applyFont="1" applyAlignment="1">
      <alignment horizontal="center" vertical="center"/>
    </xf>
    <xf numFmtId="0" fontId="10" fillId="0" borderId="0" xfId="5" applyFont="1" applyAlignment="1">
      <alignment horizontal="center" vertical="center"/>
    </xf>
    <xf numFmtId="0" fontId="14" fillId="0" borderId="0" xfId="5" applyFont="1" applyAlignment="1">
      <alignment horizontal="left" vertical="center" wrapText="1"/>
    </xf>
    <xf numFmtId="0" fontId="14" fillId="0" borderId="0" xfId="5" applyFont="1" applyAlignment="1">
      <alignment horizontal="center" wrapText="1"/>
    </xf>
    <xf numFmtId="0" fontId="10" fillId="3" borderId="8"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2" fillId="0" borderId="0" xfId="5" applyFont="1" applyAlignment="1">
      <alignment horizontal="left" vertical="center"/>
    </xf>
    <xf numFmtId="0" fontId="11" fillId="3" borderId="8"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3" borderId="12"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11" xfId="0" applyFont="1" applyFill="1" applyBorder="1" applyAlignment="1">
      <alignment horizontal="left" vertical="center" wrapText="1"/>
    </xf>
    <xf numFmtId="0" fontId="11" fillId="0" borderId="0" xfId="5" applyFont="1" applyAlignment="1">
      <alignment horizontal="left" vertical="top"/>
    </xf>
    <xf numFmtId="0" fontId="11" fillId="3" borderId="6" xfId="0" applyFont="1" applyFill="1" applyBorder="1" applyAlignment="1">
      <alignment horizontal="left" vertical="center"/>
    </xf>
    <xf numFmtId="0" fontId="14" fillId="3" borderId="8" xfId="0" applyFont="1" applyFill="1" applyBorder="1" applyAlignment="1">
      <alignment horizontal="left" vertical="center" wrapText="1"/>
    </xf>
    <xf numFmtId="0" fontId="14" fillId="3" borderId="6" xfId="0" applyFont="1" applyFill="1" applyBorder="1" applyAlignment="1">
      <alignment horizontal="left" vertical="center"/>
    </xf>
    <xf numFmtId="0" fontId="12" fillId="3" borderId="8"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22" fillId="0" borderId="0" xfId="5" applyFont="1" applyAlignment="1">
      <alignment horizontal="left" vertical="top"/>
    </xf>
    <xf numFmtId="0" fontId="14" fillId="0" borderId="0" xfId="5" applyFont="1" applyAlignment="1">
      <alignment horizontal="left" vertical="center"/>
    </xf>
    <xf numFmtId="0" fontId="44" fillId="0" borderId="0" xfId="5" applyFont="1" applyAlignment="1">
      <alignment horizontal="left" vertical="top" wrapText="1"/>
    </xf>
    <xf numFmtId="0" fontId="15" fillId="0" borderId="0" xfId="5" applyFont="1" applyAlignment="1">
      <alignment horizontal="center"/>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49" fontId="34" fillId="2" borderId="2" xfId="0" applyNumberFormat="1" applyFont="1" applyFill="1" applyBorder="1" applyAlignment="1" applyProtection="1">
      <alignment horizontal="left" vertical="top" wrapText="1"/>
      <protection locked="0"/>
    </xf>
    <xf numFmtId="0" fontId="28" fillId="6" borderId="8" xfId="7" applyFont="1" applyFill="1" applyBorder="1" applyAlignment="1" applyProtection="1">
      <alignment horizontal="center" vertical="center" wrapText="1"/>
      <protection locked="0"/>
    </xf>
    <xf numFmtId="0" fontId="28" fillId="6" borderId="6" xfId="7" applyFont="1" applyFill="1" applyBorder="1" applyAlignment="1" applyProtection="1">
      <alignment horizontal="center" vertical="center" wrapText="1"/>
      <protection locked="0"/>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4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37" fillId="5" borderId="14" xfId="7" applyNumberFormat="1" applyFont="1" applyFill="1" applyBorder="1" applyAlignment="1" applyProtection="1">
      <alignment horizontal="left" vertical="top" wrapText="1"/>
      <protection locked="0"/>
    </xf>
    <xf numFmtId="49" fontId="37" fillId="5" borderId="7" xfId="7" applyNumberFormat="1" applyFont="1" applyFill="1" applyBorder="1" applyAlignment="1" applyProtection="1">
      <alignment horizontal="left" vertical="top" wrapText="1"/>
      <protection locked="0"/>
    </xf>
    <xf numFmtId="49" fontId="37" fillId="5" borderId="15" xfId="7" applyNumberFormat="1" applyFont="1" applyFill="1" applyBorder="1" applyAlignment="1" applyProtection="1">
      <alignment horizontal="left" vertical="top" wrapText="1"/>
      <protection locked="0"/>
    </xf>
    <xf numFmtId="49" fontId="37" fillId="5" borderId="1" xfId="7" applyNumberFormat="1" applyFont="1" applyFill="1" applyBorder="1" applyAlignment="1" applyProtection="1">
      <alignment horizontal="left" vertical="top" wrapText="1"/>
      <protection locked="0"/>
    </xf>
    <xf numFmtId="0" fontId="11" fillId="6" borderId="8" xfId="0" applyFont="1" applyFill="1" applyBorder="1" applyAlignment="1">
      <alignment horizontal="center" vertical="center" wrapText="1"/>
    </xf>
    <xf numFmtId="0" fontId="11" fillId="6" borderId="6" xfId="0" applyFont="1" applyFill="1" applyBorder="1" applyAlignment="1">
      <alignment horizontal="center" vertical="center" wrapText="1"/>
    </xf>
    <xf numFmtId="49" fontId="38" fillId="0" borderId="9" xfId="0" applyNumberFormat="1" applyFont="1" applyBorder="1" applyAlignment="1" applyProtection="1">
      <alignment horizontal="left" vertical="top" wrapText="1"/>
      <protection locked="0"/>
    </xf>
    <xf numFmtId="49" fontId="38" fillId="0" borderId="11" xfId="0" applyNumberFormat="1" applyFont="1" applyBorder="1" applyAlignment="1" applyProtection="1">
      <alignment horizontal="left" vertical="top" wrapText="1"/>
      <protection locked="0"/>
    </xf>
    <xf numFmtId="49" fontId="44" fillId="0" borderId="0" xfId="5" applyNumberFormat="1" applyFont="1" applyAlignment="1">
      <alignment horizontal="left" vertical="top" wrapText="1"/>
    </xf>
    <xf numFmtId="0" fontId="12" fillId="0" borderId="0" xfId="5" applyFont="1" applyAlignment="1">
      <alignment horizontal="center" vertical="center" wrapText="1"/>
    </xf>
    <xf numFmtId="49" fontId="43" fillId="0" borderId="0" xfId="5" applyNumberFormat="1" applyFont="1" applyAlignment="1">
      <alignment horizontal="left" vertical="top" wrapText="1"/>
    </xf>
    <xf numFmtId="0" fontId="43" fillId="0" borderId="0" xfId="5" applyFont="1" applyAlignment="1">
      <alignment horizontal="left" vertical="top" wrapText="1"/>
    </xf>
    <xf numFmtId="0" fontId="14" fillId="0" borderId="0" xfId="5" applyFont="1" applyAlignment="1">
      <alignment horizontal="right" vertical="center"/>
    </xf>
    <xf numFmtId="183" fontId="12" fillId="0" borderId="0" xfId="5" applyNumberFormat="1" applyFont="1" applyAlignment="1">
      <alignment horizontal="center" vertical="top"/>
    </xf>
    <xf numFmtId="0" fontId="12" fillId="5" borderId="50" xfId="7" applyFont="1" applyFill="1" applyBorder="1" applyAlignment="1" applyProtection="1">
      <alignment horizontal="center" vertical="top" wrapText="1"/>
      <protection locked="0"/>
    </xf>
    <xf numFmtId="0" fontId="12" fillId="5" borderId="51" xfId="7" applyFont="1" applyFill="1" applyBorder="1" applyAlignment="1" applyProtection="1">
      <alignment horizontal="center" vertical="top" wrapText="1"/>
      <protection locked="0"/>
    </xf>
    <xf numFmtId="0" fontId="12" fillId="5" borderId="52" xfId="7" applyFont="1" applyFill="1" applyBorder="1" applyAlignment="1" applyProtection="1">
      <alignment horizontal="center" vertical="top" wrapText="1"/>
      <protection locked="0"/>
    </xf>
    <xf numFmtId="0" fontId="16" fillId="4" borderId="17" xfId="8" applyFont="1" applyFill="1" applyBorder="1" applyAlignment="1" applyProtection="1">
      <alignment horizontal="center" vertical="center" wrapText="1"/>
      <protection locked="0"/>
    </xf>
    <xf numFmtId="0" fontId="16" fillId="4" borderId="35" xfId="8" applyFont="1" applyFill="1" applyBorder="1" applyAlignment="1" applyProtection="1">
      <alignment horizontal="center" vertical="center" wrapText="1"/>
      <protection locked="0"/>
    </xf>
    <xf numFmtId="0" fontId="16" fillId="4" borderId="20" xfId="8" applyFont="1" applyFill="1" applyBorder="1" applyAlignment="1" applyProtection="1">
      <alignment horizontal="center" vertical="center" wrapText="1"/>
      <protection locked="0"/>
    </xf>
    <xf numFmtId="0" fontId="16" fillId="4" borderId="48" xfId="8" applyFont="1" applyFill="1" applyBorder="1" applyAlignment="1" applyProtection="1">
      <alignment horizontal="center" vertical="center" wrapText="1"/>
      <protection locked="0"/>
    </xf>
    <xf numFmtId="0" fontId="16" fillId="4" borderId="31" xfId="8" applyFont="1" applyFill="1" applyBorder="1" applyAlignment="1" applyProtection="1">
      <alignment horizontal="center" vertical="center" wrapText="1"/>
      <protection locked="0"/>
    </xf>
    <xf numFmtId="0" fontId="16" fillId="4" borderId="47" xfId="8" applyFont="1" applyFill="1" applyBorder="1" applyAlignment="1" applyProtection="1">
      <alignment horizontal="center" vertical="center" wrapText="1"/>
      <protection locked="0"/>
    </xf>
    <xf numFmtId="0" fontId="11" fillId="3" borderId="25" xfId="1" applyFont="1" applyFill="1" applyBorder="1" applyAlignment="1" applyProtection="1">
      <alignment horizontal="center" vertical="center" wrapText="1"/>
      <protection locked="0"/>
    </xf>
    <xf numFmtId="0" fontId="11" fillId="3" borderId="26" xfId="1" applyFont="1" applyFill="1" applyBorder="1" applyAlignment="1" applyProtection="1">
      <alignment horizontal="center" vertical="center" wrapText="1"/>
      <protection locked="0"/>
    </xf>
    <xf numFmtId="0" fontId="11" fillId="3" borderId="28" xfId="1" applyFont="1" applyFill="1" applyBorder="1" applyAlignment="1" applyProtection="1">
      <alignment horizontal="center" vertical="center" wrapText="1"/>
      <protection locked="0"/>
    </xf>
    <xf numFmtId="0" fontId="15" fillId="2" borderId="18" xfId="7" applyFont="1" applyFill="1" applyBorder="1" applyAlignment="1" applyProtection="1">
      <alignment horizontal="center" vertical="center" wrapText="1"/>
      <protection locked="0"/>
    </xf>
    <xf numFmtId="0" fontId="15" fillId="2" borderId="0" xfId="7" applyFont="1" applyFill="1" applyAlignment="1" applyProtection="1">
      <alignment horizontal="center" vertical="center" wrapText="1"/>
      <protection locked="0"/>
    </xf>
    <xf numFmtId="0" fontId="15" fillId="2" borderId="13" xfId="7" applyFont="1" applyFill="1" applyBorder="1" applyAlignment="1" applyProtection="1">
      <alignment horizontal="center" vertical="center" wrapText="1"/>
      <protection locked="0"/>
    </xf>
    <xf numFmtId="0" fontId="11" fillId="2" borderId="12" xfId="7" applyFont="1" applyFill="1" applyBorder="1" applyAlignment="1" applyProtection="1">
      <alignment horizontal="center" vertical="center" wrapText="1"/>
      <protection locked="0"/>
    </xf>
    <xf numFmtId="0" fontId="11" fillId="2" borderId="0" xfId="7" applyFont="1" applyFill="1" applyAlignment="1" applyProtection="1">
      <alignment horizontal="center" vertical="center" wrapText="1"/>
      <protection locked="0"/>
    </xf>
    <xf numFmtId="0" fontId="11" fillId="2" borderId="13" xfId="7" applyFont="1" applyFill="1" applyBorder="1" applyAlignment="1" applyProtection="1">
      <alignment horizontal="center" vertical="center" wrapText="1"/>
      <protection locked="0"/>
    </xf>
    <xf numFmtId="0" fontId="15" fillId="2" borderId="12" xfId="7" applyFont="1" applyFill="1" applyBorder="1" applyAlignment="1" applyProtection="1">
      <alignment horizontal="center" vertical="center" wrapText="1"/>
      <protection locked="0"/>
    </xf>
    <xf numFmtId="0" fontId="15" fillId="2" borderId="29" xfId="7" applyFont="1" applyFill="1" applyBorder="1" applyAlignment="1" applyProtection="1">
      <alignment horizontal="center" vertical="center" wrapText="1"/>
      <protection locked="0"/>
    </xf>
    <xf numFmtId="56" fontId="11" fillId="3" borderId="25" xfId="1" applyNumberFormat="1" applyFont="1" applyFill="1" applyBorder="1" applyAlignment="1" applyProtection="1">
      <alignment horizontal="center" vertical="center" wrapText="1"/>
      <protection locked="0"/>
    </xf>
    <xf numFmtId="56" fontId="11" fillId="3" borderId="26" xfId="1" applyNumberFormat="1" applyFont="1" applyFill="1" applyBorder="1" applyAlignment="1" applyProtection="1">
      <alignment horizontal="center" vertical="center" wrapText="1"/>
      <protection locked="0"/>
    </xf>
    <xf numFmtId="56" fontId="11" fillId="3" borderId="28" xfId="1" applyNumberFormat="1"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0" xfId="7" applyFont="1" applyFill="1" applyAlignment="1" applyProtection="1">
      <alignment horizontal="center" vertical="center" wrapText="1"/>
      <protection locked="0"/>
    </xf>
    <xf numFmtId="0" fontId="14" fillId="2" borderId="13" xfId="7" applyFont="1" applyFill="1" applyBorder="1" applyAlignment="1" applyProtection="1">
      <alignment horizontal="center" vertical="center" wrapText="1"/>
      <protection locked="0"/>
    </xf>
    <xf numFmtId="0" fontId="14" fillId="2" borderId="12" xfId="7" applyFont="1" applyFill="1" applyBorder="1" applyAlignment="1" applyProtection="1">
      <alignment horizontal="center" vertical="center" wrapText="1"/>
      <protection locked="0"/>
    </xf>
    <xf numFmtId="0" fontId="14" fillId="2" borderId="29" xfId="7" applyFont="1" applyFill="1" applyBorder="1" applyAlignment="1" applyProtection="1">
      <alignment horizontal="center" vertical="center" wrapText="1"/>
      <protection locked="0"/>
    </xf>
    <xf numFmtId="0" fontId="14" fillId="2" borderId="3" xfId="7" applyFont="1" applyFill="1" applyBorder="1" applyAlignment="1" applyProtection="1">
      <alignment horizontal="center" vertical="center" wrapText="1"/>
      <protection locked="0"/>
    </xf>
    <xf numFmtId="0" fontId="14" fillId="2" borderId="4" xfId="7" applyFont="1" applyFill="1" applyBorder="1" applyAlignment="1" applyProtection="1">
      <alignment horizontal="center" vertical="center" wrapText="1"/>
      <protection locked="0"/>
    </xf>
    <xf numFmtId="0" fontId="14" fillId="2" borderId="5" xfId="7" applyFont="1" applyFill="1" applyBorder="1" applyAlignment="1" applyProtection="1">
      <alignment horizontal="center" vertical="center" wrapText="1"/>
      <protection locked="0"/>
    </xf>
    <xf numFmtId="0" fontId="14" fillId="2" borderId="11" xfId="7" applyFont="1" applyFill="1" applyBorder="1" applyAlignment="1" applyProtection="1">
      <alignment horizontal="center" vertical="center" wrapText="1"/>
      <protection locked="0"/>
    </xf>
    <xf numFmtId="0" fontId="14" fillId="2" borderId="7" xfId="7" applyFont="1" applyFill="1" applyBorder="1" applyAlignment="1" applyProtection="1">
      <alignment horizontal="center" vertical="center" wrapText="1"/>
      <protection locked="0"/>
    </xf>
    <xf numFmtId="0" fontId="14" fillId="2" borderId="1" xfId="7" applyFont="1" applyFill="1" applyBorder="1" applyAlignment="1" applyProtection="1">
      <alignment horizontal="center" vertical="center" wrapText="1"/>
      <protection locked="0"/>
    </xf>
    <xf numFmtId="0" fontId="14" fillId="2" borderId="32" xfId="7" applyFont="1" applyFill="1" applyBorder="1" applyAlignment="1" applyProtection="1">
      <alignment horizontal="center" vertical="center" wrapText="1"/>
      <protection locked="0"/>
    </xf>
    <xf numFmtId="0" fontId="12" fillId="2" borderId="31" xfId="1" applyFont="1" applyFill="1" applyBorder="1" applyAlignment="1" applyProtection="1">
      <alignment horizontal="left" vertical="center" wrapText="1"/>
      <protection locked="0"/>
    </xf>
    <xf numFmtId="0" fontId="12" fillId="2" borderId="29" xfId="1" applyFont="1" applyFill="1" applyBorder="1" applyAlignment="1" applyProtection="1">
      <alignment horizontal="left" vertical="center" wrapText="1"/>
      <protection locked="0"/>
    </xf>
    <xf numFmtId="0" fontId="12" fillId="0" borderId="34" xfId="7" applyFont="1" applyBorder="1" applyAlignment="1" applyProtection="1">
      <alignment horizontal="left" vertical="center" wrapText="1"/>
      <protection locked="0"/>
    </xf>
    <xf numFmtId="0" fontId="12" fillId="0" borderId="35" xfId="7" applyFont="1" applyBorder="1" applyAlignment="1" applyProtection="1">
      <alignment horizontal="left" vertical="center" wrapText="1"/>
      <protection locked="0"/>
    </xf>
    <xf numFmtId="0" fontId="12" fillId="0" borderId="9" xfId="7" applyFont="1" applyBorder="1" applyAlignment="1" applyProtection="1">
      <alignment horizontal="left" vertical="center" wrapText="1"/>
      <protection locked="0"/>
    </xf>
    <xf numFmtId="0" fontId="12" fillId="0" borderId="36" xfId="7" applyFont="1" applyBorder="1" applyAlignment="1" applyProtection="1">
      <alignment horizontal="left" vertical="center" wrapText="1"/>
      <protection locked="0"/>
    </xf>
    <xf numFmtId="0" fontId="11" fillId="3" borderId="39" xfId="7" applyFont="1" applyFill="1" applyBorder="1" applyAlignment="1" applyProtection="1">
      <alignment horizontal="center" vertical="center" textRotation="255" wrapText="1"/>
      <protection locked="0"/>
    </xf>
    <xf numFmtId="0" fontId="11" fillId="3" borderId="41" xfId="7" applyFont="1" applyFill="1" applyBorder="1" applyAlignment="1" applyProtection="1">
      <alignment horizontal="center" vertical="center" textRotation="255" wrapText="1"/>
      <protection locked="0"/>
    </xf>
    <xf numFmtId="0" fontId="11" fillId="3" borderId="42" xfId="7" applyFont="1" applyFill="1" applyBorder="1" applyAlignment="1" applyProtection="1">
      <alignment horizontal="center" vertical="center" textRotation="255" wrapText="1"/>
      <protection locked="0"/>
    </xf>
    <xf numFmtId="0" fontId="12" fillId="0" borderId="37" xfId="7" applyFont="1" applyBorder="1" applyAlignment="1" applyProtection="1">
      <alignment horizontal="left" vertical="center" wrapText="1"/>
      <protection locked="0"/>
    </xf>
    <xf numFmtId="0" fontId="12" fillId="0" borderId="38" xfId="7" applyFont="1" applyBorder="1" applyAlignment="1" applyProtection="1">
      <alignment horizontal="left" vertical="center" wrapText="1"/>
      <protection locked="0"/>
    </xf>
  </cellXfs>
  <cellStyles count="12">
    <cellStyle name="標準" xfId="0" builtinId="0"/>
    <cellStyle name="標準 2" xfId="2" xr:uid="{00000000-0005-0000-0000-000001000000}"/>
    <cellStyle name="標準 2 2" xfId="7" xr:uid="{00000000-0005-0000-0000-000002000000}"/>
    <cellStyle name="標準 3" xfId="3" xr:uid="{00000000-0005-0000-0000-000003000000}"/>
    <cellStyle name="標準 3 2" xfId="9" xr:uid="{ADB8B65B-E179-4B23-BBCE-9F648ABE37FA}"/>
    <cellStyle name="標準 4" xfId="1" xr:uid="{00000000-0005-0000-0000-000004000000}"/>
    <cellStyle name="標準 4 2" xfId="4" xr:uid="{00000000-0005-0000-0000-000005000000}"/>
    <cellStyle name="標準 4 2 2" xfId="5" xr:uid="{00000000-0005-0000-0000-000006000000}"/>
    <cellStyle name="標準 5" xfId="6" xr:uid="{00000000-0005-0000-0000-000007000000}"/>
    <cellStyle name="標準 5 2" xfId="10" xr:uid="{ED98AA5B-2E48-4977-9EA8-95E574B0C863}"/>
    <cellStyle name="標準 6" xfId="8" xr:uid="{00000000-0005-0000-0000-000008000000}"/>
    <cellStyle name="標準 6 2" xfId="11" xr:uid="{E3CB3023-A908-46F8-B4CD-576C62EF9A92}"/>
  </cellStyles>
  <dxfs count="132">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EFC9A"/>
      <color rgb="FFFFFF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A$152" noThreeD="1"/>
</file>

<file path=xl/ctrlProps/ctrlProp10.xml><?xml version="1.0" encoding="utf-8"?>
<formControlPr xmlns="http://schemas.microsoft.com/office/spreadsheetml/2009/9/main" objectType="CheckBox" fmlaLink="$B$156" noThreeD="1"/>
</file>

<file path=xl/ctrlProps/ctrlProp11.xml><?xml version="1.0" encoding="utf-8"?>
<formControlPr xmlns="http://schemas.microsoft.com/office/spreadsheetml/2009/9/main" objectType="CheckBox" fmlaLink="$B$155" noThreeD="1"/>
</file>

<file path=xl/ctrlProps/ctrlProp2.xml><?xml version="1.0" encoding="utf-8"?>
<formControlPr xmlns="http://schemas.microsoft.com/office/spreadsheetml/2009/9/main" objectType="CheckBox" fmlaLink="$A$153" noThreeD="1"/>
</file>

<file path=xl/ctrlProps/ctrlProp3.xml><?xml version="1.0" encoding="utf-8"?>
<formControlPr xmlns="http://schemas.microsoft.com/office/spreadsheetml/2009/9/main" objectType="CheckBox" fmlaLink="$A$154" noThreeD="1"/>
</file>

<file path=xl/ctrlProps/ctrlProp4.xml><?xml version="1.0" encoding="utf-8"?>
<formControlPr xmlns="http://schemas.microsoft.com/office/spreadsheetml/2009/9/main" objectType="CheckBox" fmlaLink="$A$157" noThreeD="1"/>
</file>

<file path=xl/ctrlProps/ctrlProp5.xml><?xml version="1.0" encoding="utf-8"?>
<formControlPr xmlns="http://schemas.microsoft.com/office/spreadsheetml/2009/9/main" objectType="CheckBox" fmlaLink="$A$155" noThreeD="1"/>
</file>

<file path=xl/ctrlProps/ctrlProp6.xml><?xml version="1.0" encoding="utf-8"?>
<formControlPr xmlns="http://schemas.microsoft.com/office/spreadsheetml/2009/9/main" objectType="CheckBox" fmlaLink="$A$156" noThreeD="1"/>
</file>

<file path=xl/ctrlProps/ctrlProp7.xml><?xml version="1.0" encoding="utf-8"?>
<formControlPr xmlns="http://schemas.microsoft.com/office/spreadsheetml/2009/9/main" objectType="CheckBox" fmlaLink="$B$152" noThreeD="1"/>
</file>

<file path=xl/ctrlProps/ctrlProp8.xml><?xml version="1.0" encoding="utf-8"?>
<formControlPr xmlns="http://schemas.microsoft.com/office/spreadsheetml/2009/9/main" objectType="CheckBox" fmlaLink="$B$153" noThreeD="1"/>
</file>

<file path=xl/ctrlProps/ctrlProp9.xml><?xml version="1.0" encoding="utf-8"?>
<formControlPr xmlns="http://schemas.microsoft.com/office/spreadsheetml/2009/9/main" objectType="CheckBox" fmlaLink="$B$154"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70</xdr:row>
          <xdr:rowOff>730250</xdr:rowOff>
        </xdr:from>
        <xdr:to>
          <xdr:col>1</xdr:col>
          <xdr:colOff>590550</xdr:colOff>
          <xdr:row>71</xdr:row>
          <xdr:rowOff>234950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70</xdr:row>
          <xdr:rowOff>730250</xdr:rowOff>
        </xdr:from>
        <xdr:to>
          <xdr:col>2</xdr:col>
          <xdr:colOff>260350</xdr:colOff>
          <xdr:row>71</xdr:row>
          <xdr:rowOff>234950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左上肢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70</xdr:row>
          <xdr:rowOff>730250</xdr:rowOff>
        </xdr:from>
        <xdr:to>
          <xdr:col>2</xdr:col>
          <xdr:colOff>857250</xdr:colOff>
          <xdr:row>71</xdr:row>
          <xdr:rowOff>234950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右上肢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2222500</xdr:colOff>
          <xdr:row>70</xdr:row>
          <xdr:rowOff>730250</xdr:rowOff>
        </xdr:from>
        <xdr:to>
          <xdr:col>2</xdr:col>
          <xdr:colOff>3333750</xdr:colOff>
          <xdr:row>71</xdr:row>
          <xdr:rowOff>234950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その他（四肢の欠損）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70</xdr:row>
          <xdr:rowOff>730250</xdr:rowOff>
        </xdr:from>
        <xdr:to>
          <xdr:col>2</xdr:col>
          <xdr:colOff>1479550</xdr:colOff>
          <xdr:row>71</xdr:row>
          <xdr:rowOff>234950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左下肢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70</xdr:row>
          <xdr:rowOff>730250</xdr:rowOff>
        </xdr:from>
        <xdr:to>
          <xdr:col>2</xdr:col>
          <xdr:colOff>2108200</xdr:colOff>
          <xdr:row>71</xdr:row>
          <xdr:rowOff>234950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右下肢</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72</xdr:row>
          <xdr:rowOff>19050</xdr:rowOff>
        </xdr:from>
        <xdr:to>
          <xdr:col>1</xdr:col>
          <xdr:colOff>647700</xdr:colOff>
          <xdr:row>73</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660400</xdr:colOff>
          <xdr:row>72</xdr:row>
          <xdr:rowOff>19050</xdr:rowOff>
        </xdr:from>
        <xdr:to>
          <xdr:col>2</xdr:col>
          <xdr:colOff>393700</xdr:colOff>
          <xdr:row>73</xdr:row>
          <xdr:rowOff>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肩関節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72</xdr:row>
          <xdr:rowOff>19050</xdr:rowOff>
        </xdr:from>
        <xdr:to>
          <xdr:col>2</xdr:col>
          <xdr:colOff>1155700</xdr:colOff>
          <xdr:row>73</xdr:row>
          <xdr:rowOff>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股関節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2165350</xdr:colOff>
          <xdr:row>72</xdr:row>
          <xdr:rowOff>19050</xdr:rowOff>
        </xdr:from>
        <xdr:to>
          <xdr:col>2</xdr:col>
          <xdr:colOff>3276600</xdr:colOff>
          <xdr:row>73</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その他（四肢の欠損）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1441450</xdr:colOff>
          <xdr:row>72</xdr:row>
          <xdr:rowOff>19050</xdr:rowOff>
        </xdr:from>
        <xdr:to>
          <xdr:col>2</xdr:col>
          <xdr:colOff>1981200</xdr:colOff>
          <xdr:row>73</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膝関節</a:t>
              </a:r>
            </a:p>
          </xdr:txBody>
        </xdr:sp>
        <xdr:clientData fLocksWithSheet="0"/>
      </xdr:twoCellAnchor>
    </mc:Choice>
    <mc:Fallback/>
  </mc:AlternateContent>
  <xdr:twoCellAnchor>
    <xdr:from>
      <xdr:col>40</xdr:col>
      <xdr:colOff>19050</xdr:colOff>
      <xdr:row>37</xdr:row>
      <xdr:rowOff>69190</xdr:rowOff>
    </xdr:from>
    <xdr:to>
      <xdr:col>50</xdr:col>
      <xdr:colOff>31750</xdr:colOff>
      <xdr:row>37</xdr:row>
      <xdr:rowOff>290000</xdr:rowOff>
    </xdr:to>
    <xdr:sp macro="" textlink="">
      <xdr:nvSpPr>
        <xdr:cNvPr id="3" name="テキスト ボックス 2">
          <a:extLst>
            <a:ext uri="{FF2B5EF4-FFF2-40B4-BE49-F238E27FC236}">
              <a16:creationId xmlns:a16="http://schemas.microsoft.com/office/drawing/2014/main" id="{9A47E5D3-8D51-AF4F-6CAB-3ABF3A89A3BF}"/>
            </a:ext>
          </a:extLst>
        </xdr:cNvPr>
        <xdr:cNvSpPr txBox="1"/>
      </xdr:nvSpPr>
      <xdr:spPr>
        <a:xfrm>
          <a:off x="9245600" y="1032444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7</xdr:col>
      <xdr:colOff>18558</xdr:colOff>
      <xdr:row>37</xdr:row>
      <xdr:rowOff>81330</xdr:rowOff>
    </xdr:from>
    <xdr:to>
      <xdr:col>35</xdr:col>
      <xdr:colOff>31758</xdr:colOff>
      <xdr:row>37</xdr:row>
      <xdr:rowOff>261330</xdr:rowOff>
    </xdr:to>
    <xdr:sp macro="" textlink="">
      <xdr:nvSpPr>
        <xdr:cNvPr id="14" name="テキスト ボックス 13">
          <a:extLst>
            <a:ext uri="{FF2B5EF4-FFF2-40B4-BE49-F238E27FC236}">
              <a16:creationId xmlns:a16="http://schemas.microsoft.com/office/drawing/2014/main" id="{5FCC1C8F-28E7-4419-8C09-1D069541F29B}"/>
            </a:ext>
          </a:extLst>
        </xdr:cNvPr>
        <xdr:cNvSpPr txBox="1"/>
      </xdr:nvSpPr>
      <xdr:spPr>
        <a:xfrm>
          <a:off x="7987808" y="10336580"/>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2-1</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移乗</a:t>
          </a:r>
        </a:p>
      </xdr:txBody>
    </xdr:sp>
    <xdr:clientData fPrintsWithSheet="0"/>
  </xdr:twoCellAnchor>
  <xdr:twoCellAnchor>
    <xdr:from>
      <xdr:col>7</xdr:col>
      <xdr:colOff>18558</xdr:colOff>
      <xdr:row>38</xdr:row>
      <xdr:rowOff>92075</xdr:rowOff>
    </xdr:from>
    <xdr:to>
      <xdr:col>35</xdr:col>
      <xdr:colOff>31758</xdr:colOff>
      <xdr:row>38</xdr:row>
      <xdr:rowOff>272075</xdr:rowOff>
    </xdr:to>
    <xdr:sp macro="" textlink="">
      <xdr:nvSpPr>
        <xdr:cNvPr id="15" name="テキスト ボックス 14">
          <a:extLst>
            <a:ext uri="{FF2B5EF4-FFF2-40B4-BE49-F238E27FC236}">
              <a16:creationId xmlns:a16="http://schemas.microsoft.com/office/drawing/2014/main" id="{B2532611-8E8D-463A-983B-2E86C67B0D7F}"/>
            </a:ext>
          </a:extLst>
        </xdr:cNvPr>
        <xdr:cNvSpPr txBox="1"/>
      </xdr:nvSpPr>
      <xdr:spPr>
        <a:xfrm>
          <a:off x="7987808" y="10690225"/>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2-2</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移動</a:t>
          </a:r>
        </a:p>
      </xdr:txBody>
    </xdr:sp>
    <xdr:clientData fPrintsWithSheet="0"/>
  </xdr:twoCellAnchor>
  <xdr:twoCellAnchor>
    <xdr:from>
      <xdr:col>7</xdr:col>
      <xdr:colOff>18558</xdr:colOff>
      <xdr:row>39</xdr:row>
      <xdr:rowOff>83283</xdr:rowOff>
    </xdr:from>
    <xdr:to>
      <xdr:col>35</xdr:col>
      <xdr:colOff>31758</xdr:colOff>
      <xdr:row>39</xdr:row>
      <xdr:rowOff>263283</xdr:rowOff>
    </xdr:to>
    <xdr:sp macro="" textlink="">
      <xdr:nvSpPr>
        <xdr:cNvPr id="16" name="テキスト ボックス 15">
          <a:extLst>
            <a:ext uri="{FF2B5EF4-FFF2-40B4-BE49-F238E27FC236}">
              <a16:creationId xmlns:a16="http://schemas.microsoft.com/office/drawing/2014/main" id="{9603F6FE-2F51-49CB-900E-52349436F76E}"/>
            </a:ext>
          </a:extLst>
        </xdr:cNvPr>
        <xdr:cNvSpPr txBox="1"/>
      </xdr:nvSpPr>
      <xdr:spPr>
        <a:xfrm>
          <a:off x="7987808" y="11062433"/>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　えん下</a:t>
          </a:r>
        </a:p>
      </xdr:txBody>
    </xdr:sp>
    <xdr:clientData fPrintsWithSheet="0"/>
  </xdr:twoCellAnchor>
  <xdr:twoCellAnchor>
    <xdr:from>
      <xdr:col>7</xdr:col>
      <xdr:colOff>18558</xdr:colOff>
      <xdr:row>40</xdr:row>
      <xdr:rowOff>113567</xdr:rowOff>
    </xdr:from>
    <xdr:to>
      <xdr:col>35</xdr:col>
      <xdr:colOff>31758</xdr:colOff>
      <xdr:row>40</xdr:row>
      <xdr:rowOff>293567</xdr:rowOff>
    </xdr:to>
    <xdr:sp macro="" textlink="">
      <xdr:nvSpPr>
        <xdr:cNvPr id="17" name="テキスト ボックス 16">
          <a:extLst>
            <a:ext uri="{FF2B5EF4-FFF2-40B4-BE49-F238E27FC236}">
              <a16:creationId xmlns:a16="http://schemas.microsoft.com/office/drawing/2014/main" id="{EA9E06A5-8A46-49CC-A53C-B4F91603DF73}"/>
            </a:ext>
          </a:extLst>
        </xdr:cNvPr>
        <xdr:cNvSpPr txBox="1"/>
      </xdr:nvSpPr>
      <xdr:spPr>
        <a:xfrm>
          <a:off x="7987808" y="11473717"/>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2-4</a:t>
          </a:r>
          <a:r>
            <a:rPr kumimoji="1" lang="ja-JP" altLang="en-US" sz="1000">
              <a:solidFill>
                <a:schemeClr val="tx1"/>
              </a:solidFill>
              <a:latin typeface="BIZ UDPゴシック" panose="020B0400000000000000" pitchFamily="50" charset="-128"/>
              <a:ea typeface="BIZ UDPゴシック" panose="020B0400000000000000" pitchFamily="50" charset="-128"/>
            </a:rPr>
            <a:t>　食事摂取</a:t>
          </a:r>
        </a:p>
      </xdr:txBody>
    </xdr:sp>
    <xdr:clientData fPrintsWithSheet="0"/>
  </xdr:twoCellAnchor>
  <xdr:twoCellAnchor>
    <xdr:from>
      <xdr:col>7</xdr:col>
      <xdr:colOff>18558</xdr:colOff>
      <xdr:row>41</xdr:row>
      <xdr:rowOff>129198</xdr:rowOff>
    </xdr:from>
    <xdr:to>
      <xdr:col>35</xdr:col>
      <xdr:colOff>31758</xdr:colOff>
      <xdr:row>41</xdr:row>
      <xdr:rowOff>309198</xdr:rowOff>
    </xdr:to>
    <xdr:sp macro="" textlink="">
      <xdr:nvSpPr>
        <xdr:cNvPr id="18" name="テキスト ボックス 17">
          <a:extLst>
            <a:ext uri="{FF2B5EF4-FFF2-40B4-BE49-F238E27FC236}">
              <a16:creationId xmlns:a16="http://schemas.microsoft.com/office/drawing/2014/main" id="{B1D6382E-DA9F-49D8-8A37-42B64362B060}"/>
            </a:ext>
          </a:extLst>
        </xdr:cNvPr>
        <xdr:cNvSpPr txBox="1"/>
      </xdr:nvSpPr>
      <xdr:spPr>
        <a:xfrm>
          <a:off x="7987808" y="11870348"/>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2-5</a:t>
          </a:r>
          <a:r>
            <a:rPr kumimoji="1" lang="ja-JP" altLang="en-US" sz="1000">
              <a:solidFill>
                <a:schemeClr val="tx1"/>
              </a:solidFill>
              <a:latin typeface="BIZ UDPゴシック" panose="020B0400000000000000" pitchFamily="50" charset="-128"/>
              <a:ea typeface="BIZ UDPゴシック" panose="020B0400000000000000" pitchFamily="50" charset="-128"/>
            </a:rPr>
            <a:t>　排尿</a:t>
          </a:r>
        </a:p>
      </xdr:txBody>
    </xdr:sp>
    <xdr:clientData fPrintsWithSheet="0"/>
  </xdr:twoCellAnchor>
  <xdr:twoCellAnchor>
    <xdr:from>
      <xdr:col>7</xdr:col>
      <xdr:colOff>18558</xdr:colOff>
      <xdr:row>42</xdr:row>
      <xdr:rowOff>56906</xdr:rowOff>
    </xdr:from>
    <xdr:to>
      <xdr:col>35</xdr:col>
      <xdr:colOff>31758</xdr:colOff>
      <xdr:row>42</xdr:row>
      <xdr:rowOff>236906</xdr:rowOff>
    </xdr:to>
    <xdr:sp macro="" textlink="">
      <xdr:nvSpPr>
        <xdr:cNvPr id="26" name="テキスト ボックス 25">
          <a:extLst>
            <a:ext uri="{FF2B5EF4-FFF2-40B4-BE49-F238E27FC236}">
              <a16:creationId xmlns:a16="http://schemas.microsoft.com/office/drawing/2014/main" id="{0848D0B2-A016-4AF5-A819-BA7558CB986B}"/>
            </a:ext>
          </a:extLst>
        </xdr:cNvPr>
        <xdr:cNvSpPr txBox="1"/>
      </xdr:nvSpPr>
      <xdr:spPr>
        <a:xfrm>
          <a:off x="7987808" y="12179056"/>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2-6</a:t>
          </a:r>
          <a:r>
            <a:rPr kumimoji="1" lang="ja-JP" altLang="en-US" sz="1000">
              <a:solidFill>
                <a:schemeClr val="tx1"/>
              </a:solidFill>
              <a:latin typeface="BIZ UDPゴシック" panose="020B0400000000000000" pitchFamily="50" charset="-128"/>
              <a:ea typeface="BIZ UDPゴシック" panose="020B0400000000000000" pitchFamily="50" charset="-128"/>
            </a:rPr>
            <a:t>　排便</a:t>
          </a:r>
        </a:p>
      </xdr:txBody>
    </xdr:sp>
    <xdr:clientData fPrintsWithSheet="0"/>
  </xdr:twoCellAnchor>
  <xdr:twoCellAnchor>
    <xdr:from>
      <xdr:col>7</xdr:col>
      <xdr:colOff>18558</xdr:colOff>
      <xdr:row>43</xdr:row>
      <xdr:rowOff>106729</xdr:rowOff>
    </xdr:from>
    <xdr:to>
      <xdr:col>35</xdr:col>
      <xdr:colOff>31758</xdr:colOff>
      <xdr:row>43</xdr:row>
      <xdr:rowOff>286729</xdr:rowOff>
    </xdr:to>
    <xdr:sp macro="" textlink="">
      <xdr:nvSpPr>
        <xdr:cNvPr id="29" name="テキスト ボックス 28">
          <a:extLst>
            <a:ext uri="{FF2B5EF4-FFF2-40B4-BE49-F238E27FC236}">
              <a16:creationId xmlns:a16="http://schemas.microsoft.com/office/drawing/2014/main" id="{B9CF0856-4D74-4996-852E-A7476CBDA4A7}"/>
            </a:ext>
          </a:extLst>
        </xdr:cNvPr>
        <xdr:cNvSpPr txBox="1"/>
      </xdr:nvSpPr>
      <xdr:spPr>
        <a:xfrm>
          <a:off x="7987808" y="12546379"/>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2-7</a:t>
          </a:r>
          <a:r>
            <a:rPr kumimoji="1" lang="ja-JP" altLang="en-US" sz="1000">
              <a:solidFill>
                <a:schemeClr val="tx1"/>
              </a:solidFill>
              <a:latin typeface="BIZ UDPゴシック" panose="020B0400000000000000" pitchFamily="50" charset="-128"/>
              <a:ea typeface="BIZ UDPゴシック" panose="020B0400000000000000" pitchFamily="50" charset="-128"/>
            </a:rPr>
            <a:t>　口腔清潔</a:t>
          </a:r>
        </a:p>
      </xdr:txBody>
    </xdr:sp>
    <xdr:clientData fPrintsWithSheet="0"/>
  </xdr:twoCellAnchor>
  <xdr:twoCellAnchor>
    <xdr:from>
      <xdr:col>7</xdr:col>
      <xdr:colOff>18558</xdr:colOff>
      <xdr:row>44</xdr:row>
      <xdr:rowOff>102821</xdr:rowOff>
    </xdr:from>
    <xdr:to>
      <xdr:col>35</xdr:col>
      <xdr:colOff>31758</xdr:colOff>
      <xdr:row>44</xdr:row>
      <xdr:rowOff>282821</xdr:rowOff>
    </xdr:to>
    <xdr:sp macro="" textlink="">
      <xdr:nvSpPr>
        <xdr:cNvPr id="30" name="テキスト ボックス 29">
          <a:extLst>
            <a:ext uri="{FF2B5EF4-FFF2-40B4-BE49-F238E27FC236}">
              <a16:creationId xmlns:a16="http://schemas.microsoft.com/office/drawing/2014/main" id="{B45F71A1-E8BB-4D2C-AAE2-30D1CF13DEC8}"/>
            </a:ext>
          </a:extLst>
        </xdr:cNvPr>
        <xdr:cNvSpPr txBox="1"/>
      </xdr:nvSpPr>
      <xdr:spPr>
        <a:xfrm>
          <a:off x="7987808" y="12923471"/>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2-8</a:t>
          </a:r>
          <a:r>
            <a:rPr kumimoji="1" lang="ja-JP" altLang="en-US" sz="1000">
              <a:solidFill>
                <a:schemeClr val="tx1"/>
              </a:solidFill>
              <a:latin typeface="BIZ UDPゴシック" panose="020B0400000000000000" pitchFamily="50" charset="-128"/>
              <a:ea typeface="BIZ UDPゴシック" panose="020B0400000000000000" pitchFamily="50" charset="-128"/>
            </a:rPr>
            <a:t>　洗顔</a:t>
          </a:r>
        </a:p>
      </xdr:txBody>
    </xdr:sp>
    <xdr:clientData fPrintsWithSheet="0"/>
  </xdr:twoCellAnchor>
  <xdr:twoCellAnchor>
    <xdr:from>
      <xdr:col>7</xdr:col>
      <xdr:colOff>18558</xdr:colOff>
      <xdr:row>45</xdr:row>
      <xdr:rowOff>84259</xdr:rowOff>
    </xdr:from>
    <xdr:to>
      <xdr:col>35</xdr:col>
      <xdr:colOff>31758</xdr:colOff>
      <xdr:row>45</xdr:row>
      <xdr:rowOff>264259</xdr:rowOff>
    </xdr:to>
    <xdr:sp macro="" textlink="">
      <xdr:nvSpPr>
        <xdr:cNvPr id="31" name="テキスト ボックス 30">
          <a:extLst>
            <a:ext uri="{FF2B5EF4-FFF2-40B4-BE49-F238E27FC236}">
              <a16:creationId xmlns:a16="http://schemas.microsoft.com/office/drawing/2014/main" id="{0A4BA31E-7EBB-4605-A10A-8BC609A09A7F}"/>
            </a:ext>
          </a:extLst>
        </xdr:cNvPr>
        <xdr:cNvSpPr txBox="1"/>
      </xdr:nvSpPr>
      <xdr:spPr>
        <a:xfrm>
          <a:off x="7987808" y="13285909"/>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2-9</a:t>
          </a:r>
          <a:r>
            <a:rPr kumimoji="1" lang="ja-JP" altLang="en-US" sz="1000">
              <a:solidFill>
                <a:schemeClr val="tx1"/>
              </a:solidFill>
              <a:latin typeface="BIZ UDPゴシック" panose="020B0400000000000000" pitchFamily="50" charset="-128"/>
              <a:ea typeface="BIZ UDPゴシック" panose="020B0400000000000000" pitchFamily="50" charset="-128"/>
            </a:rPr>
            <a:t>　整髪</a:t>
          </a:r>
        </a:p>
      </xdr:txBody>
    </xdr:sp>
    <xdr:clientData fPrintsWithSheet="0"/>
  </xdr:twoCellAnchor>
  <xdr:twoCellAnchor>
    <xdr:from>
      <xdr:col>7</xdr:col>
      <xdr:colOff>18558</xdr:colOff>
      <xdr:row>46</xdr:row>
      <xdr:rowOff>109659</xdr:rowOff>
    </xdr:from>
    <xdr:to>
      <xdr:col>35</xdr:col>
      <xdr:colOff>31758</xdr:colOff>
      <xdr:row>46</xdr:row>
      <xdr:rowOff>289659</xdr:rowOff>
    </xdr:to>
    <xdr:sp macro="" textlink="">
      <xdr:nvSpPr>
        <xdr:cNvPr id="32" name="テキスト ボックス 31">
          <a:extLst>
            <a:ext uri="{FF2B5EF4-FFF2-40B4-BE49-F238E27FC236}">
              <a16:creationId xmlns:a16="http://schemas.microsoft.com/office/drawing/2014/main" id="{C4163993-9F45-4301-A968-8EB25A9ECADF}"/>
            </a:ext>
          </a:extLst>
        </xdr:cNvPr>
        <xdr:cNvSpPr txBox="1"/>
      </xdr:nvSpPr>
      <xdr:spPr>
        <a:xfrm>
          <a:off x="7987808" y="13692309"/>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2-10</a:t>
          </a:r>
          <a:r>
            <a:rPr kumimoji="1" lang="ja-JP" altLang="en-US" sz="1000">
              <a:solidFill>
                <a:schemeClr val="tx1"/>
              </a:solidFill>
              <a:latin typeface="BIZ UDPゴシック" panose="020B0400000000000000" pitchFamily="50" charset="-128"/>
              <a:ea typeface="BIZ UDPゴシック" panose="020B0400000000000000" pitchFamily="50" charset="-128"/>
            </a:rPr>
            <a:t>　上衣の着脱</a:t>
          </a:r>
        </a:p>
      </xdr:txBody>
    </xdr:sp>
    <xdr:clientData fPrintsWithSheet="0"/>
  </xdr:twoCellAnchor>
  <xdr:twoCellAnchor>
    <xdr:from>
      <xdr:col>7</xdr:col>
      <xdr:colOff>18558</xdr:colOff>
      <xdr:row>47</xdr:row>
      <xdr:rowOff>91099</xdr:rowOff>
    </xdr:from>
    <xdr:to>
      <xdr:col>35</xdr:col>
      <xdr:colOff>31758</xdr:colOff>
      <xdr:row>47</xdr:row>
      <xdr:rowOff>271099</xdr:rowOff>
    </xdr:to>
    <xdr:sp macro="" textlink="">
      <xdr:nvSpPr>
        <xdr:cNvPr id="33" name="テキスト ボックス 32">
          <a:extLst>
            <a:ext uri="{FF2B5EF4-FFF2-40B4-BE49-F238E27FC236}">
              <a16:creationId xmlns:a16="http://schemas.microsoft.com/office/drawing/2014/main" id="{85699EB3-FE37-4F14-8FAA-CADC3610EC35}"/>
            </a:ext>
          </a:extLst>
        </xdr:cNvPr>
        <xdr:cNvSpPr txBox="1"/>
      </xdr:nvSpPr>
      <xdr:spPr>
        <a:xfrm>
          <a:off x="7987808" y="14029349"/>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2-11 </a:t>
          </a:r>
          <a:r>
            <a:rPr kumimoji="1" lang="ja-JP" altLang="en-US" sz="800">
              <a:solidFill>
                <a:schemeClr val="tx1"/>
              </a:solidFill>
              <a:latin typeface="BIZ UDPゴシック" panose="020B0400000000000000" pitchFamily="50" charset="-128"/>
              <a:ea typeface="BIZ UDPゴシック" panose="020B0400000000000000" pitchFamily="50" charset="-128"/>
            </a:rPr>
            <a:t>ズボン等の着脱</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xdr:col>
      <xdr:colOff>18558</xdr:colOff>
      <xdr:row>48</xdr:row>
      <xdr:rowOff>106729</xdr:rowOff>
    </xdr:from>
    <xdr:to>
      <xdr:col>35</xdr:col>
      <xdr:colOff>31758</xdr:colOff>
      <xdr:row>48</xdr:row>
      <xdr:rowOff>286729</xdr:rowOff>
    </xdr:to>
    <xdr:sp macro="" textlink="">
      <xdr:nvSpPr>
        <xdr:cNvPr id="34" name="テキスト ボックス 33">
          <a:extLst>
            <a:ext uri="{FF2B5EF4-FFF2-40B4-BE49-F238E27FC236}">
              <a16:creationId xmlns:a16="http://schemas.microsoft.com/office/drawing/2014/main" id="{DAC9ABA2-66FB-42E0-B14E-C0BB8DF5D36A}"/>
            </a:ext>
          </a:extLst>
        </xdr:cNvPr>
        <xdr:cNvSpPr txBox="1"/>
      </xdr:nvSpPr>
      <xdr:spPr>
        <a:xfrm>
          <a:off x="7987808" y="14425979"/>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2-12</a:t>
          </a:r>
          <a:r>
            <a:rPr kumimoji="1" lang="ja-JP" altLang="en-US" sz="1000">
              <a:solidFill>
                <a:schemeClr val="tx1"/>
              </a:solidFill>
              <a:latin typeface="BIZ UDPゴシック" panose="020B0400000000000000" pitchFamily="50" charset="-128"/>
              <a:ea typeface="BIZ UDPゴシック" panose="020B0400000000000000" pitchFamily="50" charset="-128"/>
            </a:rPr>
            <a:t>　外出頻度</a:t>
          </a:r>
        </a:p>
      </xdr:txBody>
    </xdr:sp>
    <xdr:clientData fPrintsWithSheet="0"/>
  </xdr:twoCellAnchor>
  <xdr:twoCellAnchor>
    <xdr:from>
      <xdr:col>7</xdr:col>
      <xdr:colOff>18558</xdr:colOff>
      <xdr:row>49</xdr:row>
      <xdr:rowOff>243</xdr:rowOff>
    </xdr:from>
    <xdr:to>
      <xdr:col>35</xdr:col>
      <xdr:colOff>31758</xdr:colOff>
      <xdr:row>49</xdr:row>
      <xdr:rowOff>180243</xdr:rowOff>
    </xdr:to>
    <xdr:sp macro="" textlink="">
      <xdr:nvSpPr>
        <xdr:cNvPr id="35" name="テキスト ボックス 34">
          <a:extLst>
            <a:ext uri="{FF2B5EF4-FFF2-40B4-BE49-F238E27FC236}">
              <a16:creationId xmlns:a16="http://schemas.microsoft.com/office/drawing/2014/main" id="{4A50ED75-65E5-430D-9C70-7A2B8CDD6E52}"/>
            </a:ext>
          </a:extLst>
        </xdr:cNvPr>
        <xdr:cNvSpPr txBox="1"/>
      </xdr:nvSpPr>
      <xdr:spPr>
        <a:xfrm>
          <a:off x="7987808" y="14687793"/>
          <a:ext cx="10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3-1</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意思の伝達</a:t>
          </a:r>
        </a:p>
      </xdr:txBody>
    </xdr:sp>
    <xdr:clientData fPrintsWithSheet="0"/>
  </xdr:twoCellAnchor>
  <xdr:twoCellAnchor>
    <xdr:from>
      <xdr:col>7</xdr:col>
      <xdr:colOff>18558</xdr:colOff>
      <xdr:row>51</xdr:row>
      <xdr:rowOff>94027</xdr:rowOff>
    </xdr:from>
    <xdr:to>
      <xdr:col>50</xdr:col>
      <xdr:colOff>258</xdr:colOff>
      <xdr:row>51</xdr:row>
      <xdr:rowOff>274027</xdr:rowOff>
    </xdr:to>
    <xdr:sp macro="" textlink="">
      <xdr:nvSpPr>
        <xdr:cNvPr id="36" name="テキスト ボックス 35">
          <a:extLst>
            <a:ext uri="{FF2B5EF4-FFF2-40B4-BE49-F238E27FC236}">
              <a16:creationId xmlns:a16="http://schemas.microsoft.com/office/drawing/2014/main" id="{6F3F8161-E5F9-4262-958D-1116260BABDF}"/>
            </a:ext>
          </a:extLst>
        </xdr:cNvPr>
        <xdr:cNvSpPr txBox="1"/>
      </xdr:nvSpPr>
      <xdr:spPr>
        <a:xfrm>
          <a:off x="7987808" y="15327677"/>
          <a:ext cx="162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3-2</a:t>
          </a:r>
          <a:r>
            <a:rPr kumimoji="1" lang="ja-JP" altLang="en-US" sz="1000">
              <a:solidFill>
                <a:schemeClr val="tx1"/>
              </a:solidFill>
              <a:latin typeface="BIZ UDPゴシック" panose="020B0400000000000000" pitchFamily="50" charset="-128"/>
              <a:ea typeface="BIZ UDPゴシック" panose="020B0400000000000000" pitchFamily="50" charset="-128"/>
            </a:rPr>
            <a:t>　毎日の日課を理解</a:t>
          </a:r>
        </a:p>
      </xdr:txBody>
    </xdr:sp>
    <xdr:clientData fPrintsWithSheet="0"/>
  </xdr:twoCellAnchor>
  <xdr:twoCellAnchor>
    <xdr:from>
      <xdr:col>7</xdr:col>
      <xdr:colOff>18558</xdr:colOff>
      <xdr:row>53</xdr:row>
      <xdr:rowOff>19050</xdr:rowOff>
    </xdr:from>
    <xdr:to>
      <xdr:col>32</xdr:col>
      <xdr:colOff>38058</xdr:colOff>
      <xdr:row>53</xdr:row>
      <xdr:rowOff>199050</xdr:rowOff>
    </xdr:to>
    <xdr:sp macro="" textlink="">
      <xdr:nvSpPr>
        <xdr:cNvPr id="38" name="テキスト ボックス 37">
          <a:extLst>
            <a:ext uri="{FF2B5EF4-FFF2-40B4-BE49-F238E27FC236}">
              <a16:creationId xmlns:a16="http://schemas.microsoft.com/office/drawing/2014/main" id="{210349AA-5E7C-4990-8C5C-DF133E80EC2A}"/>
            </a:ext>
          </a:extLst>
        </xdr:cNvPr>
        <xdr:cNvSpPr txBox="1"/>
      </xdr:nvSpPr>
      <xdr:spPr>
        <a:xfrm>
          <a:off x="7987808" y="15938500"/>
          <a:ext cx="972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3-4</a:t>
          </a:r>
          <a:r>
            <a:rPr kumimoji="1" lang="ja-JP" altLang="en-US" sz="1000">
              <a:solidFill>
                <a:schemeClr val="tx1"/>
              </a:solidFill>
              <a:latin typeface="BIZ UDPゴシック" panose="020B0400000000000000" pitchFamily="50" charset="-128"/>
              <a:ea typeface="BIZ UDPゴシック" panose="020B0400000000000000" pitchFamily="50" charset="-128"/>
            </a:rPr>
            <a:t>　短期記憶</a:t>
          </a:r>
        </a:p>
      </xdr:txBody>
    </xdr:sp>
    <xdr:clientData fPrintsWithSheet="0"/>
  </xdr:twoCellAnchor>
  <xdr:twoCellAnchor>
    <xdr:from>
      <xdr:col>6</xdr:col>
      <xdr:colOff>23930</xdr:colOff>
      <xdr:row>60</xdr:row>
      <xdr:rowOff>52018</xdr:rowOff>
    </xdr:from>
    <xdr:to>
      <xdr:col>98</xdr:col>
      <xdr:colOff>10730</xdr:colOff>
      <xdr:row>60</xdr:row>
      <xdr:rowOff>232018</xdr:rowOff>
    </xdr:to>
    <xdr:sp macro="" textlink="">
      <xdr:nvSpPr>
        <xdr:cNvPr id="44" name="テキスト ボックス 43">
          <a:extLst>
            <a:ext uri="{FF2B5EF4-FFF2-40B4-BE49-F238E27FC236}">
              <a16:creationId xmlns:a16="http://schemas.microsoft.com/office/drawing/2014/main" id="{48484507-2DB6-494D-A4DA-0A6BFFAC6EE6}"/>
            </a:ext>
          </a:extLst>
        </xdr:cNvPr>
        <xdr:cNvSpPr txBox="1"/>
      </xdr:nvSpPr>
      <xdr:spPr>
        <a:xfrm>
          <a:off x="7955080" y="18473368"/>
          <a:ext cx="3492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6</a:t>
          </a:r>
          <a:r>
            <a:rPr kumimoji="1" lang="ja-JP" altLang="en-US" sz="1000">
              <a:solidFill>
                <a:schemeClr val="tx1"/>
              </a:solidFill>
              <a:latin typeface="BIZ UDPゴシック" panose="020B0400000000000000" pitchFamily="50" charset="-128"/>
              <a:ea typeface="BIZ UDPゴシック" panose="020B0400000000000000" pitchFamily="50" charset="-128"/>
            </a:rPr>
            <a:t>　過去</a:t>
          </a:r>
          <a:r>
            <a:rPr kumimoji="1" lang="en-US" altLang="ja-JP" sz="1000">
              <a:solidFill>
                <a:schemeClr val="tx1"/>
              </a:solidFill>
              <a:latin typeface="BIZ UDPゴシック" panose="020B0400000000000000" pitchFamily="50" charset="-128"/>
              <a:ea typeface="BIZ UDPゴシック" panose="020B0400000000000000" pitchFamily="50" charset="-128"/>
            </a:rPr>
            <a:t>14</a:t>
          </a:r>
          <a:r>
            <a:rPr kumimoji="1" lang="ja-JP" altLang="en-US" sz="1000">
              <a:solidFill>
                <a:schemeClr val="tx1"/>
              </a:solidFill>
              <a:latin typeface="BIZ UDPゴシック" panose="020B0400000000000000" pitchFamily="50" charset="-128"/>
              <a:ea typeface="BIZ UDPゴシック" panose="020B0400000000000000" pitchFamily="50" charset="-128"/>
            </a:rPr>
            <a:t>日間に受けた特別な医療について</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複数回答可</a:t>
          </a:r>
          <a:r>
            <a:rPr kumimoji="1" lang="en-US" altLang="ja-JP" sz="1000">
              <a:solidFill>
                <a:schemeClr val="tx1"/>
              </a:solidFill>
              <a:latin typeface="BIZ UDPゴシック" panose="020B0400000000000000" pitchFamily="50" charset="-128"/>
              <a:ea typeface="BIZ UDPゴシック" panose="020B0400000000000000" pitchFamily="50" charset="-128"/>
            </a:rPr>
            <a:t>)</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xdr:col>
      <xdr:colOff>18558</xdr:colOff>
      <xdr:row>52</xdr:row>
      <xdr:rowOff>62277</xdr:rowOff>
    </xdr:from>
    <xdr:to>
      <xdr:col>50</xdr:col>
      <xdr:colOff>258</xdr:colOff>
      <xdr:row>52</xdr:row>
      <xdr:rowOff>242277</xdr:rowOff>
    </xdr:to>
    <xdr:sp macro="" textlink="">
      <xdr:nvSpPr>
        <xdr:cNvPr id="2" name="テキスト ボックス 1">
          <a:extLst>
            <a:ext uri="{FF2B5EF4-FFF2-40B4-BE49-F238E27FC236}">
              <a16:creationId xmlns:a16="http://schemas.microsoft.com/office/drawing/2014/main" id="{5BF693D1-5FA7-4F1E-9759-5A5E8B296885}"/>
            </a:ext>
          </a:extLst>
        </xdr:cNvPr>
        <xdr:cNvSpPr txBox="1"/>
      </xdr:nvSpPr>
      <xdr:spPr>
        <a:xfrm>
          <a:off x="7987808" y="15676927"/>
          <a:ext cx="162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3-3</a:t>
          </a:r>
          <a:r>
            <a:rPr kumimoji="1" lang="ja-JP" altLang="en-US" sz="1000">
              <a:solidFill>
                <a:schemeClr val="tx1"/>
              </a:solidFill>
              <a:latin typeface="BIZ UDPゴシック" panose="020B0400000000000000" pitchFamily="50" charset="-128"/>
              <a:ea typeface="BIZ UDPゴシック" panose="020B0400000000000000" pitchFamily="50" charset="-128"/>
            </a:rPr>
            <a:t>　生年月日や年齢を言う</a:t>
          </a:r>
        </a:p>
      </xdr:txBody>
    </xdr:sp>
    <xdr:clientData fPrintsWithSheet="0"/>
  </xdr:twoCellAnchor>
  <xdr:twoCellAnchor>
    <xdr:from>
      <xdr:col>7</xdr:col>
      <xdr:colOff>18558</xdr:colOff>
      <xdr:row>53</xdr:row>
      <xdr:rowOff>209549</xdr:rowOff>
    </xdr:from>
    <xdr:to>
      <xdr:col>54</xdr:col>
      <xdr:colOff>31749</xdr:colOff>
      <xdr:row>54</xdr:row>
      <xdr:rowOff>49695</xdr:rowOff>
    </xdr:to>
    <xdr:sp macro="" textlink="">
      <xdr:nvSpPr>
        <xdr:cNvPr id="24" name="テキスト ボックス 23">
          <a:extLst>
            <a:ext uri="{FF2B5EF4-FFF2-40B4-BE49-F238E27FC236}">
              <a16:creationId xmlns:a16="http://schemas.microsoft.com/office/drawing/2014/main" id="{F969DE51-66C1-427E-A3CE-C4B7DA95B815}"/>
            </a:ext>
          </a:extLst>
        </xdr:cNvPr>
        <xdr:cNvSpPr txBox="1"/>
      </xdr:nvSpPr>
      <xdr:spPr>
        <a:xfrm>
          <a:off x="7987808" y="16128999"/>
          <a:ext cx="1803891" cy="183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700">
              <a:solidFill>
                <a:schemeClr val="tx1"/>
              </a:solidFill>
              <a:latin typeface="BIZ UDPゴシック" panose="020B0400000000000000" pitchFamily="50" charset="-128"/>
              <a:ea typeface="BIZ UDPゴシック" panose="020B0400000000000000" pitchFamily="50" charset="-128"/>
            </a:rPr>
            <a:t>(</a:t>
          </a:r>
          <a:r>
            <a:rPr kumimoji="1" lang="ja-JP" altLang="en-US" sz="700">
              <a:solidFill>
                <a:schemeClr val="tx1"/>
              </a:solidFill>
              <a:latin typeface="BIZ UDPゴシック" panose="020B0400000000000000" pitchFamily="50" charset="-128"/>
              <a:ea typeface="BIZ UDPゴシック" panose="020B0400000000000000" pitchFamily="50" charset="-128"/>
            </a:rPr>
            <a:t>面接調査の直前に何をしていたか思い出す</a:t>
          </a:r>
          <a:r>
            <a:rPr kumimoji="1" lang="en-US" altLang="ja-JP" sz="700">
              <a:solidFill>
                <a:schemeClr val="tx1"/>
              </a:solidFill>
              <a:latin typeface="BIZ UDPゴシック" panose="020B0400000000000000" pitchFamily="50" charset="-128"/>
              <a:ea typeface="BIZ UDPゴシック" panose="020B0400000000000000" pitchFamily="50" charset="-128"/>
            </a:rPr>
            <a:t>)</a:t>
          </a:r>
          <a:endParaRPr kumimoji="1" lang="ja-JP" altLang="en-US"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42</xdr:col>
      <xdr:colOff>0</xdr:colOff>
      <xdr:row>48</xdr:row>
      <xdr:rowOff>47624</xdr:rowOff>
    </xdr:from>
    <xdr:to>
      <xdr:col>50</xdr:col>
      <xdr:colOff>19200</xdr:colOff>
      <xdr:row>48</xdr:row>
      <xdr:rowOff>335624</xdr:rowOff>
    </xdr:to>
    <xdr:sp macro="" textlink="">
      <xdr:nvSpPr>
        <xdr:cNvPr id="52" name="テキスト ボックス 51">
          <a:extLst>
            <a:ext uri="{FF2B5EF4-FFF2-40B4-BE49-F238E27FC236}">
              <a16:creationId xmlns:a16="http://schemas.microsoft.com/office/drawing/2014/main" id="{1BA945BB-06C9-4662-B4A1-680CFF370EBD}"/>
            </a:ext>
          </a:extLst>
        </xdr:cNvPr>
        <xdr:cNvSpPr txBox="1"/>
      </xdr:nvSpPr>
      <xdr:spPr>
        <a:xfrm>
          <a:off x="9302750" y="14366874"/>
          <a:ext cx="324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週１回以上</a:t>
          </a:r>
        </a:p>
      </xdr:txBody>
    </xdr:sp>
    <xdr:clientData fPrintsWithSheet="0"/>
  </xdr:twoCellAnchor>
  <xdr:twoCellAnchor>
    <xdr:from>
      <xdr:col>60</xdr:col>
      <xdr:colOff>19050</xdr:colOff>
      <xdr:row>48</xdr:row>
      <xdr:rowOff>47624</xdr:rowOff>
    </xdr:from>
    <xdr:to>
      <xdr:col>69</xdr:col>
      <xdr:colOff>150</xdr:colOff>
      <xdr:row>48</xdr:row>
      <xdr:rowOff>335624</xdr:rowOff>
    </xdr:to>
    <xdr:sp macro="" textlink="">
      <xdr:nvSpPr>
        <xdr:cNvPr id="53" name="テキスト ボックス 52">
          <a:extLst>
            <a:ext uri="{FF2B5EF4-FFF2-40B4-BE49-F238E27FC236}">
              <a16:creationId xmlns:a16="http://schemas.microsoft.com/office/drawing/2014/main" id="{EE86CF93-20E4-4BF1-8E3D-5FF9F6E9DF1A}"/>
            </a:ext>
          </a:extLst>
        </xdr:cNvPr>
        <xdr:cNvSpPr txBox="1"/>
      </xdr:nvSpPr>
      <xdr:spPr>
        <a:xfrm>
          <a:off x="10007600" y="14366874"/>
          <a:ext cx="324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月１回以上</a:t>
          </a:r>
        </a:p>
      </xdr:txBody>
    </xdr:sp>
    <xdr:clientData fPrintsWithSheet="0"/>
  </xdr:twoCellAnchor>
  <xdr:twoCellAnchor>
    <xdr:from>
      <xdr:col>77</xdr:col>
      <xdr:colOff>19050</xdr:colOff>
      <xdr:row>48</xdr:row>
      <xdr:rowOff>47624</xdr:rowOff>
    </xdr:from>
    <xdr:to>
      <xdr:col>86</xdr:col>
      <xdr:colOff>150</xdr:colOff>
      <xdr:row>48</xdr:row>
      <xdr:rowOff>335624</xdr:rowOff>
    </xdr:to>
    <xdr:sp macro="" textlink="">
      <xdr:nvSpPr>
        <xdr:cNvPr id="54" name="テキスト ボックス 53">
          <a:extLst>
            <a:ext uri="{FF2B5EF4-FFF2-40B4-BE49-F238E27FC236}">
              <a16:creationId xmlns:a16="http://schemas.microsoft.com/office/drawing/2014/main" id="{407D7F49-2A5A-41A9-B3BC-C9221D08A66A}"/>
            </a:ext>
          </a:extLst>
        </xdr:cNvPr>
        <xdr:cNvSpPr txBox="1"/>
      </xdr:nvSpPr>
      <xdr:spPr>
        <a:xfrm>
          <a:off x="10655300" y="14366874"/>
          <a:ext cx="324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月１回未満</a:t>
          </a:r>
        </a:p>
      </xdr:txBody>
    </xdr:sp>
    <xdr:clientData fPrintsWithSheet="0"/>
  </xdr:twoCellAnchor>
  <xdr:twoCellAnchor>
    <xdr:from>
      <xdr:col>13</xdr:col>
      <xdr:colOff>12700</xdr:colOff>
      <xdr:row>50</xdr:row>
      <xdr:rowOff>15875</xdr:rowOff>
    </xdr:from>
    <xdr:to>
      <xdr:col>35</xdr:col>
      <xdr:colOff>0</xdr:colOff>
      <xdr:row>50</xdr:row>
      <xdr:rowOff>267875</xdr:rowOff>
    </xdr:to>
    <xdr:sp macro="" textlink="">
      <xdr:nvSpPr>
        <xdr:cNvPr id="55" name="テキスト ボックス 54">
          <a:extLst>
            <a:ext uri="{FF2B5EF4-FFF2-40B4-BE49-F238E27FC236}">
              <a16:creationId xmlns:a16="http://schemas.microsoft.com/office/drawing/2014/main" id="{3E45DF8B-ED28-4970-8CCF-B248A5336BC3}"/>
            </a:ext>
          </a:extLst>
        </xdr:cNvPr>
        <xdr:cNvSpPr txBox="1"/>
      </xdr:nvSpPr>
      <xdr:spPr>
        <a:xfrm>
          <a:off x="8210550" y="14932025"/>
          <a:ext cx="8255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調査対象者が意思を他者に伝達できる</a:t>
          </a:r>
        </a:p>
      </xdr:txBody>
    </xdr:sp>
    <xdr:clientData fPrintsWithSheet="0"/>
  </xdr:twoCellAnchor>
  <xdr:twoCellAnchor>
    <xdr:from>
      <xdr:col>41</xdr:col>
      <xdr:colOff>12700</xdr:colOff>
      <xdr:row>50</xdr:row>
      <xdr:rowOff>9525</xdr:rowOff>
    </xdr:from>
    <xdr:to>
      <xdr:col>54</xdr:col>
      <xdr:colOff>0</xdr:colOff>
      <xdr:row>50</xdr:row>
      <xdr:rowOff>261525</xdr:rowOff>
    </xdr:to>
    <xdr:sp macro="" textlink="">
      <xdr:nvSpPr>
        <xdr:cNvPr id="56" name="テキスト ボックス 55">
          <a:extLst>
            <a:ext uri="{FF2B5EF4-FFF2-40B4-BE49-F238E27FC236}">
              <a16:creationId xmlns:a16="http://schemas.microsoft.com/office/drawing/2014/main" id="{99A27FD9-9763-40D6-B489-D9099A62F35A}"/>
            </a:ext>
          </a:extLst>
        </xdr:cNvPr>
        <xdr:cNvSpPr txBox="1"/>
      </xdr:nvSpPr>
      <xdr:spPr>
        <a:xfrm>
          <a:off x="9277350" y="14925675"/>
          <a:ext cx="4826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伝達できる</a:t>
          </a:r>
        </a:p>
      </xdr:txBody>
    </xdr:sp>
    <xdr:clientData fPrintsWithSheet="0"/>
  </xdr:twoCellAnchor>
  <xdr:twoCellAnchor>
    <xdr:from>
      <xdr:col>59</xdr:col>
      <xdr:colOff>31750</xdr:colOff>
      <xdr:row>50</xdr:row>
      <xdr:rowOff>15875</xdr:rowOff>
    </xdr:from>
    <xdr:to>
      <xdr:col>72</xdr:col>
      <xdr:colOff>19050</xdr:colOff>
      <xdr:row>50</xdr:row>
      <xdr:rowOff>267875</xdr:rowOff>
    </xdr:to>
    <xdr:sp macro="" textlink="">
      <xdr:nvSpPr>
        <xdr:cNvPr id="57" name="テキスト ボックス 56">
          <a:extLst>
            <a:ext uri="{FF2B5EF4-FFF2-40B4-BE49-F238E27FC236}">
              <a16:creationId xmlns:a16="http://schemas.microsoft.com/office/drawing/2014/main" id="{4921CD58-2A73-44B9-998F-1104B1040C22}"/>
            </a:ext>
          </a:extLst>
        </xdr:cNvPr>
        <xdr:cNvSpPr txBox="1"/>
      </xdr:nvSpPr>
      <xdr:spPr>
        <a:xfrm>
          <a:off x="9982200" y="14932025"/>
          <a:ext cx="4826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ほとんど</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伝達できない</a:t>
          </a:r>
        </a:p>
      </xdr:txBody>
    </xdr:sp>
    <xdr:clientData fPrintsWithSheet="0"/>
  </xdr:twoCellAnchor>
  <xdr:twoCellAnchor>
    <xdr:from>
      <xdr:col>77</xdr:col>
      <xdr:colOff>19050</xdr:colOff>
      <xdr:row>50</xdr:row>
      <xdr:rowOff>47625</xdr:rowOff>
    </xdr:from>
    <xdr:to>
      <xdr:col>90</xdr:col>
      <xdr:colOff>6350</xdr:colOff>
      <xdr:row>50</xdr:row>
      <xdr:rowOff>299625</xdr:rowOff>
    </xdr:to>
    <xdr:sp macro="" textlink="">
      <xdr:nvSpPr>
        <xdr:cNvPr id="58" name="テキスト ボックス 57">
          <a:extLst>
            <a:ext uri="{FF2B5EF4-FFF2-40B4-BE49-F238E27FC236}">
              <a16:creationId xmlns:a16="http://schemas.microsoft.com/office/drawing/2014/main" id="{B74C3194-34DD-43CB-8F8E-78CDF9FD61DA}"/>
            </a:ext>
          </a:extLst>
        </xdr:cNvPr>
        <xdr:cNvSpPr txBox="1"/>
      </xdr:nvSpPr>
      <xdr:spPr>
        <a:xfrm>
          <a:off x="10655300" y="14963775"/>
          <a:ext cx="4826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54</xdr:col>
      <xdr:colOff>31750</xdr:colOff>
      <xdr:row>37</xdr:row>
      <xdr:rowOff>51215</xdr:rowOff>
    </xdr:from>
    <xdr:to>
      <xdr:col>64</xdr:col>
      <xdr:colOff>1958</xdr:colOff>
      <xdr:row>37</xdr:row>
      <xdr:rowOff>307975</xdr:rowOff>
    </xdr:to>
    <xdr:sp macro="" textlink="">
      <xdr:nvSpPr>
        <xdr:cNvPr id="59" name="テキスト ボックス 58">
          <a:extLst>
            <a:ext uri="{FF2B5EF4-FFF2-40B4-BE49-F238E27FC236}">
              <a16:creationId xmlns:a16="http://schemas.microsoft.com/office/drawing/2014/main" id="{D876CFA3-C206-4857-9210-DBD6C414483B}"/>
            </a:ext>
          </a:extLst>
        </xdr:cNvPr>
        <xdr:cNvSpPr txBox="1"/>
      </xdr:nvSpPr>
      <xdr:spPr>
        <a:xfrm>
          <a:off x="9791700" y="1030646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68</xdr:col>
      <xdr:colOff>1952</xdr:colOff>
      <xdr:row>37</xdr:row>
      <xdr:rowOff>107595</xdr:rowOff>
    </xdr:from>
    <xdr:to>
      <xdr:col>77</xdr:col>
      <xdr:colOff>19052</xdr:colOff>
      <xdr:row>37</xdr:row>
      <xdr:rowOff>251595</xdr:rowOff>
    </xdr:to>
    <xdr:sp macro="" textlink="">
      <xdr:nvSpPr>
        <xdr:cNvPr id="60" name="テキスト ボックス 59">
          <a:extLst>
            <a:ext uri="{FF2B5EF4-FFF2-40B4-BE49-F238E27FC236}">
              <a16:creationId xmlns:a16="http://schemas.microsoft.com/office/drawing/2014/main" id="{DCBAC801-3210-47F8-8B65-028D24AED2B2}"/>
            </a:ext>
          </a:extLst>
        </xdr:cNvPr>
        <xdr:cNvSpPr txBox="1"/>
      </xdr:nvSpPr>
      <xdr:spPr>
        <a:xfrm>
          <a:off x="10295302" y="1036284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19050</xdr:colOff>
      <xdr:row>37</xdr:row>
      <xdr:rowOff>107595</xdr:rowOff>
    </xdr:from>
    <xdr:to>
      <xdr:col>90</xdr:col>
      <xdr:colOff>30435</xdr:colOff>
      <xdr:row>37</xdr:row>
      <xdr:rowOff>251595</xdr:rowOff>
    </xdr:to>
    <xdr:sp macro="" textlink="">
      <xdr:nvSpPr>
        <xdr:cNvPr id="61" name="テキスト ボックス 60">
          <a:extLst>
            <a:ext uri="{FF2B5EF4-FFF2-40B4-BE49-F238E27FC236}">
              <a16:creationId xmlns:a16="http://schemas.microsoft.com/office/drawing/2014/main" id="{C883B2F0-426E-4431-8AE1-508985528668}"/>
            </a:ext>
          </a:extLst>
        </xdr:cNvPr>
        <xdr:cNvSpPr txBox="1"/>
      </xdr:nvSpPr>
      <xdr:spPr>
        <a:xfrm>
          <a:off x="10845800" y="1036284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82</xdr:col>
      <xdr:colOff>19050</xdr:colOff>
      <xdr:row>39</xdr:row>
      <xdr:rowOff>136524</xdr:rowOff>
    </xdr:from>
    <xdr:to>
      <xdr:col>93</xdr:col>
      <xdr:colOff>21204</xdr:colOff>
      <xdr:row>39</xdr:row>
      <xdr:rowOff>280524</xdr:rowOff>
    </xdr:to>
    <xdr:sp macro="" textlink="">
      <xdr:nvSpPr>
        <xdr:cNvPr id="63" name="テキスト ボックス 62">
          <a:extLst>
            <a:ext uri="{FF2B5EF4-FFF2-40B4-BE49-F238E27FC236}">
              <a16:creationId xmlns:a16="http://schemas.microsoft.com/office/drawing/2014/main" id="{02974119-E96B-4BFA-AA46-F7B5F78F35AB}"/>
            </a:ext>
          </a:extLst>
        </xdr:cNvPr>
        <xdr:cNvSpPr txBox="1"/>
      </xdr:nvSpPr>
      <xdr:spPr>
        <a:xfrm>
          <a:off x="10921512" y="11102486"/>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rPr>
            <a:t>できない</a:t>
          </a:r>
        </a:p>
      </xdr:txBody>
    </xdr:sp>
    <xdr:clientData fPrintsWithSheet="0"/>
  </xdr:twoCellAnchor>
  <xdr:twoCellAnchor>
    <xdr:from>
      <xdr:col>54</xdr:col>
      <xdr:colOff>12700</xdr:colOff>
      <xdr:row>39</xdr:row>
      <xdr:rowOff>135546</xdr:rowOff>
    </xdr:from>
    <xdr:to>
      <xdr:col>63</xdr:col>
      <xdr:colOff>21008</xdr:colOff>
      <xdr:row>39</xdr:row>
      <xdr:rowOff>279546</xdr:rowOff>
    </xdr:to>
    <xdr:sp macro="" textlink="">
      <xdr:nvSpPr>
        <xdr:cNvPr id="21534" name="テキスト ボックス 21533">
          <a:extLst>
            <a:ext uri="{FF2B5EF4-FFF2-40B4-BE49-F238E27FC236}">
              <a16:creationId xmlns:a16="http://schemas.microsoft.com/office/drawing/2014/main" id="{CB842316-2CD0-4B60-8488-8A678631D0C1}"/>
            </a:ext>
          </a:extLst>
        </xdr:cNvPr>
        <xdr:cNvSpPr txBox="1"/>
      </xdr:nvSpPr>
      <xdr:spPr>
        <a:xfrm>
          <a:off x="9821008" y="11101508"/>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rPr>
            <a:t>できる</a:t>
          </a:r>
        </a:p>
      </xdr:txBody>
    </xdr:sp>
    <xdr:clientData fPrintsWithSheet="0"/>
  </xdr:twoCellAnchor>
  <xdr:twoCellAnchor>
    <xdr:from>
      <xdr:col>77</xdr:col>
      <xdr:colOff>30772</xdr:colOff>
      <xdr:row>52</xdr:row>
      <xdr:rowOff>73759</xdr:rowOff>
    </xdr:from>
    <xdr:to>
      <xdr:col>88</xdr:col>
      <xdr:colOff>32926</xdr:colOff>
      <xdr:row>52</xdr:row>
      <xdr:rowOff>217759</xdr:rowOff>
    </xdr:to>
    <xdr:sp macro="" textlink="">
      <xdr:nvSpPr>
        <xdr:cNvPr id="21540" name="テキスト ボックス 21539">
          <a:extLst>
            <a:ext uri="{FF2B5EF4-FFF2-40B4-BE49-F238E27FC236}">
              <a16:creationId xmlns:a16="http://schemas.microsoft.com/office/drawing/2014/main" id="{EBCEE3FB-38B7-4FF9-AA3D-0CDC80C8DB48}"/>
            </a:ext>
          </a:extLst>
        </xdr:cNvPr>
        <xdr:cNvSpPr txBox="1"/>
      </xdr:nvSpPr>
      <xdr:spPr>
        <a:xfrm>
          <a:off x="10737849" y="15675221"/>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rPr>
            <a:t>できない</a:t>
          </a:r>
        </a:p>
      </xdr:txBody>
    </xdr:sp>
    <xdr:clientData fPrintsWithSheet="0"/>
  </xdr:twoCellAnchor>
  <xdr:twoCellAnchor>
    <xdr:from>
      <xdr:col>59</xdr:col>
      <xdr:colOff>24422</xdr:colOff>
      <xdr:row>52</xdr:row>
      <xdr:rowOff>73759</xdr:rowOff>
    </xdr:from>
    <xdr:to>
      <xdr:col>68</xdr:col>
      <xdr:colOff>32729</xdr:colOff>
      <xdr:row>52</xdr:row>
      <xdr:rowOff>217759</xdr:rowOff>
    </xdr:to>
    <xdr:sp macro="" textlink="">
      <xdr:nvSpPr>
        <xdr:cNvPr id="21541" name="テキスト ボックス 21540">
          <a:extLst>
            <a:ext uri="{FF2B5EF4-FFF2-40B4-BE49-F238E27FC236}">
              <a16:creationId xmlns:a16="http://schemas.microsoft.com/office/drawing/2014/main" id="{CC952FA9-17AC-4AEB-907C-6B4AD109B44D}"/>
            </a:ext>
          </a:extLst>
        </xdr:cNvPr>
        <xdr:cNvSpPr txBox="1"/>
      </xdr:nvSpPr>
      <xdr:spPr>
        <a:xfrm>
          <a:off x="10028114" y="15675221"/>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77</xdr:col>
      <xdr:colOff>26865</xdr:colOff>
      <xdr:row>51</xdr:row>
      <xdr:rowOff>114301</xdr:rowOff>
    </xdr:from>
    <xdr:to>
      <xdr:col>88</xdr:col>
      <xdr:colOff>29019</xdr:colOff>
      <xdr:row>51</xdr:row>
      <xdr:rowOff>258301</xdr:rowOff>
    </xdr:to>
    <xdr:sp macro="" textlink="">
      <xdr:nvSpPr>
        <xdr:cNvPr id="21542" name="テキスト ボックス 21541">
          <a:extLst>
            <a:ext uri="{FF2B5EF4-FFF2-40B4-BE49-F238E27FC236}">
              <a16:creationId xmlns:a16="http://schemas.microsoft.com/office/drawing/2014/main" id="{8DDA697B-722B-42AD-B552-900DCC162D00}"/>
            </a:ext>
          </a:extLst>
        </xdr:cNvPr>
        <xdr:cNvSpPr txBox="1"/>
      </xdr:nvSpPr>
      <xdr:spPr>
        <a:xfrm>
          <a:off x="10733942" y="15334763"/>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78</xdr:col>
      <xdr:colOff>2441</xdr:colOff>
      <xdr:row>53</xdr:row>
      <xdr:rowOff>84506</xdr:rowOff>
    </xdr:from>
    <xdr:to>
      <xdr:col>89</xdr:col>
      <xdr:colOff>4595</xdr:colOff>
      <xdr:row>53</xdr:row>
      <xdr:rowOff>228506</xdr:rowOff>
    </xdr:to>
    <xdr:sp macro="" textlink="">
      <xdr:nvSpPr>
        <xdr:cNvPr id="21543" name="テキスト ボックス 21542">
          <a:extLst>
            <a:ext uri="{FF2B5EF4-FFF2-40B4-BE49-F238E27FC236}">
              <a16:creationId xmlns:a16="http://schemas.microsoft.com/office/drawing/2014/main" id="{AFAA9E74-C558-4AF3-99D3-6D22A6BE9BEB}"/>
            </a:ext>
          </a:extLst>
        </xdr:cNvPr>
        <xdr:cNvSpPr txBox="1"/>
      </xdr:nvSpPr>
      <xdr:spPr>
        <a:xfrm>
          <a:off x="10748595" y="15988814"/>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59</xdr:col>
      <xdr:colOff>35168</xdr:colOff>
      <xdr:row>53</xdr:row>
      <xdr:rowOff>84506</xdr:rowOff>
    </xdr:from>
    <xdr:to>
      <xdr:col>69</xdr:col>
      <xdr:colOff>4398</xdr:colOff>
      <xdr:row>53</xdr:row>
      <xdr:rowOff>228506</xdr:rowOff>
    </xdr:to>
    <xdr:sp macro="" textlink="">
      <xdr:nvSpPr>
        <xdr:cNvPr id="21544" name="テキスト ボックス 21543">
          <a:extLst>
            <a:ext uri="{FF2B5EF4-FFF2-40B4-BE49-F238E27FC236}">
              <a16:creationId xmlns:a16="http://schemas.microsoft.com/office/drawing/2014/main" id="{A342C9B7-765C-47CA-A002-E89F031F3769}"/>
            </a:ext>
          </a:extLst>
        </xdr:cNvPr>
        <xdr:cNvSpPr txBox="1"/>
      </xdr:nvSpPr>
      <xdr:spPr>
        <a:xfrm>
          <a:off x="10038860" y="15988814"/>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77</xdr:col>
      <xdr:colOff>37610</xdr:colOff>
      <xdr:row>54</xdr:row>
      <xdr:rowOff>95252</xdr:rowOff>
    </xdr:from>
    <xdr:to>
      <xdr:col>89</xdr:col>
      <xdr:colOff>687</xdr:colOff>
      <xdr:row>54</xdr:row>
      <xdr:rowOff>239252</xdr:rowOff>
    </xdr:to>
    <xdr:sp macro="" textlink="">
      <xdr:nvSpPr>
        <xdr:cNvPr id="21545" name="テキスト ボックス 21544">
          <a:extLst>
            <a:ext uri="{FF2B5EF4-FFF2-40B4-BE49-F238E27FC236}">
              <a16:creationId xmlns:a16="http://schemas.microsoft.com/office/drawing/2014/main" id="{5867885A-DE9C-4564-A705-BC5FE4B4E01E}"/>
            </a:ext>
          </a:extLst>
        </xdr:cNvPr>
        <xdr:cNvSpPr txBox="1"/>
      </xdr:nvSpPr>
      <xdr:spPr>
        <a:xfrm>
          <a:off x="10744687" y="16341483"/>
          <a:ext cx="432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59</xdr:col>
      <xdr:colOff>31260</xdr:colOff>
      <xdr:row>54</xdr:row>
      <xdr:rowOff>95252</xdr:rowOff>
    </xdr:from>
    <xdr:to>
      <xdr:col>69</xdr:col>
      <xdr:colOff>490</xdr:colOff>
      <xdr:row>54</xdr:row>
      <xdr:rowOff>239252</xdr:rowOff>
    </xdr:to>
    <xdr:sp macro="" textlink="">
      <xdr:nvSpPr>
        <xdr:cNvPr id="21546" name="テキスト ボックス 21545">
          <a:extLst>
            <a:ext uri="{FF2B5EF4-FFF2-40B4-BE49-F238E27FC236}">
              <a16:creationId xmlns:a16="http://schemas.microsoft.com/office/drawing/2014/main" id="{202F9C42-0F55-4C3C-9E2D-EF0EDD64FB07}"/>
            </a:ext>
          </a:extLst>
        </xdr:cNvPr>
        <xdr:cNvSpPr txBox="1"/>
      </xdr:nvSpPr>
      <xdr:spPr>
        <a:xfrm>
          <a:off x="10034952" y="16341483"/>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77</xdr:col>
      <xdr:colOff>38098</xdr:colOff>
      <xdr:row>55</xdr:row>
      <xdr:rowOff>118088</xdr:rowOff>
    </xdr:from>
    <xdr:to>
      <xdr:col>89</xdr:col>
      <xdr:colOff>2152</xdr:colOff>
      <xdr:row>55</xdr:row>
      <xdr:rowOff>262088</xdr:rowOff>
    </xdr:to>
    <xdr:sp macro="" textlink="">
      <xdr:nvSpPr>
        <xdr:cNvPr id="21547" name="テキスト ボックス 21546">
          <a:extLst>
            <a:ext uri="{FF2B5EF4-FFF2-40B4-BE49-F238E27FC236}">
              <a16:creationId xmlns:a16="http://schemas.microsoft.com/office/drawing/2014/main" id="{C04D10C3-5922-4B8C-8C90-74FC0A8D6C74}"/>
            </a:ext>
          </a:extLst>
        </xdr:cNvPr>
        <xdr:cNvSpPr txBox="1"/>
      </xdr:nvSpPr>
      <xdr:spPr>
        <a:xfrm>
          <a:off x="10674348" y="16736038"/>
          <a:ext cx="421254"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59</xdr:col>
      <xdr:colOff>31748</xdr:colOff>
      <xdr:row>55</xdr:row>
      <xdr:rowOff>118088</xdr:rowOff>
    </xdr:from>
    <xdr:to>
      <xdr:col>69</xdr:col>
      <xdr:colOff>1955</xdr:colOff>
      <xdr:row>55</xdr:row>
      <xdr:rowOff>262088</xdr:rowOff>
    </xdr:to>
    <xdr:sp macro="" textlink="">
      <xdr:nvSpPr>
        <xdr:cNvPr id="21548" name="テキスト ボックス 21547">
          <a:extLst>
            <a:ext uri="{FF2B5EF4-FFF2-40B4-BE49-F238E27FC236}">
              <a16:creationId xmlns:a16="http://schemas.microsoft.com/office/drawing/2014/main" id="{C306686C-14F1-4676-B944-922F2C7DA76D}"/>
            </a:ext>
          </a:extLst>
        </xdr:cNvPr>
        <xdr:cNvSpPr txBox="1"/>
      </xdr:nvSpPr>
      <xdr:spPr>
        <a:xfrm>
          <a:off x="9982198" y="16736038"/>
          <a:ext cx="35120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77</xdr:col>
      <xdr:colOff>34678</xdr:colOff>
      <xdr:row>56</xdr:row>
      <xdr:rowOff>123874</xdr:rowOff>
    </xdr:from>
    <xdr:to>
      <xdr:col>88</xdr:col>
      <xdr:colOff>36832</xdr:colOff>
      <xdr:row>56</xdr:row>
      <xdr:rowOff>267874</xdr:rowOff>
    </xdr:to>
    <xdr:sp macro="" textlink="">
      <xdr:nvSpPr>
        <xdr:cNvPr id="21549" name="テキスト ボックス 21548">
          <a:extLst>
            <a:ext uri="{FF2B5EF4-FFF2-40B4-BE49-F238E27FC236}">
              <a16:creationId xmlns:a16="http://schemas.microsoft.com/office/drawing/2014/main" id="{9B457D6F-E3CB-4EC3-94E7-315A90E80E5B}"/>
            </a:ext>
          </a:extLst>
        </xdr:cNvPr>
        <xdr:cNvSpPr txBox="1"/>
      </xdr:nvSpPr>
      <xdr:spPr>
        <a:xfrm>
          <a:off x="10670928" y="17084724"/>
          <a:ext cx="421254"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59</xdr:col>
      <xdr:colOff>28328</xdr:colOff>
      <xdr:row>56</xdr:row>
      <xdr:rowOff>123874</xdr:rowOff>
    </xdr:from>
    <xdr:to>
      <xdr:col>68</xdr:col>
      <xdr:colOff>36635</xdr:colOff>
      <xdr:row>56</xdr:row>
      <xdr:rowOff>267874</xdr:rowOff>
    </xdr:to>
    <xdr:sp macro="" textlink="">
      <xdr:nvSpPr>
        <xdr:cNvPr id="21550" name="テキスト ボックス 21549">
          <a:extLst>
            <a:ext uri="{FF2B5EF4-FFF2-40B4-BE49-F238E27FC236}">
              <a16:creationId xmlns:a16="http://schemas.microsoft.com/office/drawing/2014/main" id="{68BBE99B-86CD-42FF-907F-350DCA2567BC}"/>
            </a:ext>
          </a:extLst>
        </xdr:cNvPr>
        <xdr:cNvSpPr txBox="1"/>
      </xdr:nvSpPr>
      <xdr:spPr>
        <a:xfrm>
          <a:off x="9978778" y="17084724"/>
          <a:ext cx="35120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60</xdr:col>
      <xdr:colOff>5860</xdr:colOff>
      <xdr:row>51</xdr:row>
      <xdr:rowOff>118697</xdr:rowOff>
    </xdr:from>
    <xdr:to>
      <xdr:col>69</xdr:col>
      <xdr:colOff>14167</xdr:colOff>
      <xdr:row>51</xdr:row>
      <xdr:rowOff>262697</xdr:rowOff>
    </xdr:to>
    <xdr:sp macro="" textlink="">
      <xdr:nvSpPr>
        <xdr:cNvPr id="21551" name="テキスト ボックス 21550">
          <a:extLst>
            <a:ext uri="{FF2B5EF4-FFF2-40B4-BE49-F238E27FC236}">
              <a16:creationId xmlns:a16="http://schemas.microsoft.com/office/drawing/2014/main" id="{0A9EFCFF-48F3-4165-9E9F-BBA9441AD7EE}"/>
            </a:ext>
          </a:extLst>
        </xdr:cNvPr>
        <xdr:cNvSpPr txBox="1"/>
      </xdr:nvSpPr>
      <xdr:spPr>
        <a:xfrm>
          <a:off x="10048629" y="15339159"/>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7</xdr:col>
      <xdr:colOff>18558</xdr:colOff>
      <xdr:row>54</xdr:row>
      <xdr:rowOff>112345</xdr:rowOff>
    </xdr:from>
    <xdr:to>
      <xdr:col>50</xdr:col>
      <xdr:colOff>258</xdr:colOff>
      <xdr:row>54</xdr:row>
      <xdr:rowOff>292345</xdr:rowOff>
    </xdr:to>
    <xdr:sp macro="" textlink="">
      <xdr:nvSpPr>
        <xdr:cNvPr id="21552" name="テキスト ボックス 21551">
          <a:extLst>
            <a:ext uri="{FF2B5EF4-FFF2-40B4-BE49-F238E27FC236}">
              <a16:creationId xmlns:a16="http://schemas.microsoft.com/office/drawing/2014/main" id="{E94F131B-551D-4065-94B3-9B1497E96DFB}"/>
            </a:ext>
          </a:extLst>
        </xdr:cNvPr>
        <xdr:cNvSpPr txBox="1"/>
      </xdr:nvSpPr>
      <xdr:spPr>
        <a:xfrm>
          <a:off x="7987808" y="16374695"/>
          <a:ext cx="162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3-5</a:t>
          </a:r>
          <a:r>
            <a:rPr kumimoji="1" lang="ja-JP" altLang="en-US" sz="1000">
              <a:solidFill>
                <a:schemeClr val="tx1"/>
              </a:solidFill>
              <a:latin typeface="BIZ UDPゴシック" panose="020B0400000000000000" pitchFamily="50" charset="-128"/>
              <a:ea typeface="BIZ UDPゴシック" panose="020B0400000000000000" pitchFamily="50" charset="-128"/>
            </a:rPr>
            <a:t>　自分の名前を言う</a:t>
          </a:r>
        </a:p>
      </xdr:txBody>
    </xdr:sp>
    <xdr:clientData fPrintsWithSheet="0"/>
  </xdr:twoCellAnchor>
  <xdr:twoCellAnchor>
    <xdr:from>
      <xdr:col>7</xdr:col>
      <xdr:colOff>37608</xdr:colOff>
      <xdr:row>55</xdr:row>
      <xdr:rowOff>100088</xdr:rowOff>
    </xdr:from>
    <xdr:to>
      <xdr:col>50</xdr:col>
      <xdr:colOff>19308</xdr:colOff>
      <xdr:row>55</xdr:row>
      <xdr:rowOff>280088</xdr:rowOff>
    </xdr:to>
    <xdr:sp macro="" textlink="">
      <xdr:nvSpPr>
        <xdr:cNvPr id="21553" name="テキスト ボックス 21552">
          <a:extLst>
            <a:ext uri="{FF2B5EF4-FFF2-40B4-BE49-F238E27FC236}">
              <a16:creationId xmlns:a16="http://schemas.microsoft.com/office/drawing/2014/main" id="{AADB578A-953B-4530-8875-146F0460BEFB}"/>
            </a:ext>
          </a:extLst>
        </xdr:cNvPr>
        <xdr:cNvSpPr txBox="1"/>
      </xdr:nvSpPr>
      <xdr:spPr>
        <a:xfrm>
          <a:off x="8006858" y="16718038"/>
          <a:ext cx="162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3-6</a:t>
          </a:r>
          <a:r>
            <a:rPr kumimoji="1" lang="ja-JP" altLang="en-US" sz="1000">
              <a:solidFill>
                <a:schemeClr val="tx1"/>
              </a:solidFill>
              <a:latin typeface="BIZ UDPゴシック" panose="020B0400000000000000" pitchFamily="50" charset="-128"/>
              <a:ea typeface="BIZ UDPゴシック" panose="020B0400000000000000" pitchFamily="50" charset="-128"/>
            </a:rPr>
            <a:t>　今の季節を理解する</a:t>
          </a:r>
        </a:p>
      </xdr:txBody>
    </xdr:sp>
    <xdr:clientData fPrintsWithSheet="0"/>
  </xdr:twoCellAnchor>
  <xdr:twoCellAnchor>
    <xdr:from>
      <xdr:col>7</xdr:col>
      <xdr:colOff>18557</xdr:colOff>
      <xdr:row>56</xdr:row>
      <xdr:rowOff>105874</xdr:rowOff>
    </xdr:from>
    <xdr:to>
      <xdr:col>54</xdr:col>
      <xdr:colOff>27857</xdr:colOff>
      <xdr:row>56</xdr:row>
      <xdr:rowOff>285874</xdr:rowOff>
    </xdr:to>
    <xdr:sp macro="" textlink="">
      <xdr:nvSpPr>
        <xdr:cNvPr id="21554" name="テキスト ボックス 21553">
          <a:extLst>
            <a:ext uri="{FF2B5EF4-FFF2-40B4-BE49-F238E27FC236}">
              <a16:creationId xmlns:a16="http://schemas.microsoft.com/office/drawing/2014/main" id="{057D8B70-262C-433D-A368-F65C15C5B093}"/>
            </a:ext>
          </a:extLst>
        </xdr:cNvPr>
        <xdr:cNvSpPr txBox="1"/>
      </xdr:nvSpPr>
      <xdr:spPr>
        <a:xfrm>
          <a:off x="7987807" y="17066724"/>
          <a:ext cx="180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3-7</a:t>
          </a:r>
          <a:r>
            <a:rPr kumimoji="1" lang="ja-JP" altLang="en-US" sz="700">
              <a:solidFill>
                <a:schemeClr val="tx1"/>
              </a:solidFill>
              <a:latin typeface="BIZ UDPゴシック" panose="020B0400000000000000" pitchFamily="50" charset="-128"/>
              <a:ea typeface="BIZ UDPゴシック" panose="020B0400000000000000" pitchFamily="50" charset="-128"/>
            </a:rPr>
            <a:t>　</a:t>
          </a:r>
          <a:r>
            <a:rPr kumimoji="1" lang="ja-JP" altLang="en-US" sz="900">
              <a:solidFill>
                <a:schemeClr val="tx1"/>
              </a:solidFill>
              <a:latin typeface="BIZ UDPゴシック" panose="020B0400000000000000" pitchFamily="50" charset="-128"/>
              <a:ea typeface="BIZ UDPゴシック" panose="020B0400000000000000" pitchFamily="50" charset="-128"/>
            </a:rPr>
            <a:t>場所の理解</a:t>
          </a:r>
          <a:r>
            <a:rPr kumimoji="1" lang="en-US" altLang="ja-JP" sz="600">
              <a:solidFill>
                <a:schemeClr val="tx1"/>
              </a:solidFill>
              <a:latin typeface="BIZ UDPゴシック" panose="020B0400000000000000" pitchFamily="50" charset="-128"/>
              <a:ea typeface="BIZ UDPゴシック" panose="020B0400000000000000" pitchFamily="50" charset="-128"/>
            </a:rPr>
            <a:t>(</a:t>
          </a:r>
          <a:r>
            <a:rPr kumimoji="1" lang="ja-JP" altLang="en-US" sz="600">
              <a:solidFill>
                <a:schemeClr val="tx1"/>
              </a:solidFill>
              <a:latin typeface="BIZ UDPゴシック" panose="020B0400000000000000" pitchFamily="50" charset="-128"/>
              <a:ea typeface="BIZ UDPゴシック" panose="020B0400000000000000" pitchFamily="50" charset="-128"/>
            </a:rPr>
            <a:t>自分がいる場所を答える</a:t>
          </a:r>
          <a:r>
            <a:rPr kumimoji="1" lang="en-US" altLang="ja-JP" sz="600">
              <a:solidFill>
                <a:schemeClr val="tx1"/>
              </a:solidFill>
              <a:latin typeface="BIZ UDPゴシック" panose="020B0400000000000000" pitchFamily="50" charset="-128"/>
              <a:ea typeface="BIZ UDPゴシック" panose="020B0400000000000000" pitchFamily="50" charset="-128"/>
            </a:rPr>
            <a:t>)</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xdr:col>
      <xdr:colOff>18558</xdr:colOff>
      <xdr:row>57</xdr:row>
      <xdr:rowOff>88899</xdr:rowOff>
    </xdr:from>
    <xdr:to>
      <xdr:col>32</xdr:col>
      <xdr:colOff>38058</xdr:colOff>
      <xdr:row>57</xdr:row>
      <xdr:rowOff>268899</xdr:rowOff>
    </xdr:to>
    <xdr:sp macro="" textlink="">
      <xdr:nvSpPr>
        <xdr:cNvPr id="21555" name="テキスト ボックス 21554">
          <a:extLst>
            <a:ext uri="{FF2B5EF4-FFF2-40B4-BE49-F238E27FC236}">
              <a16:creationId xmlns:a16="http://schemas.microsoft.com/office/drawing/2014/main" id="{07659074-6A4D-41DB-8D75-34B2EFF72275}"/>
            </a:ext>
          </a:extLst>
        </xdr:cNvPr>
        <xdr:cNvSpPr txBox="1"/>
      </xdr:nvSpPr>
      <xdr:spPr>
        <a:xfrm>
          <a:off x="7987808" y="17392649"/>
          <a:ext cx="972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3-8</a:t>
          </a:r>
          <a:r>
            <a:rPr kumimoji="1" lang="ja-JP" altLang="en-US" sz="1000">
              <a:solidFill>
                <a:schemeClr val="tx1"/>
              </a:solidFill>
              <a:latin typeface="BIZ UDPゴシック" panose="020B0400000000000000" pitchFamily="50" charset="-128"/>
              <a:ea typeface="BIZ UDPゴシック" panose="020B0400000000000000" pitchFamily="50" charset="-128"/>
            </a:rPr>
            <a:t>　徘徊</a:t>
          </a:r>
        </a:p>
      </xdr:txBody>
    </xdr:sp>
    <xdr:clientData fPrintsWithSheet="0"/>
  </xdr:twoCellAnchor>
  <xdr:twoCellAnchor>
    <xdr:from>
      <xdr:col>7</xdr:col>
      <xdr:colOff>18558</xdr:colOff>
      <xdr:row>58</xdr:row>
      <xdr:rowOff>14652</xdr:rowOff>
    </xdr:from>
    <xdr:to>
      <xdr:col>32</xdr:col>
      <xdr:colOff>38058</xdr:colOff>
      <xdr:row>58</xdr:row>
      <xdr:rowOff>338652</xdr:rowOff>
    </xdr:to>
    <xdr:sp macro="" textlink="">
      <xdr:nvSpPr>
        <xdr:cNvPr id="21556" name="テキスト ボックス 21555">
          <a:extLst>
            <a:ext uri="{FF2B5EF4-FFF2-40B4-BE49-F238E27FC236}">
              <a16:creationId xmlns:a16="http://schemas.microsoft.com/office/drawing/2014/main" id="{CA250F80-A800-4C1D-83CD-366C98C3DFFD}"/>
            </a:ext>
          </a:extLst>
        </xdr:cNvPr>
        <xdr:cNvSpPr txBox="1"/>
      </xdr:nvSpPr>
      <xdr:spPr>
        <a:xfrm>
          <a:off x="7987808" y="17661302"/>
          <a:ext cx="972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3-9</a:t>
          </a:r>
          <a:r>
            <a:rPr kumimoji="1" lang="ja-JP" altLang="en-US" sz="7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外出すると</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a:p>
          <a:r>
            <a:rPr kumimoji="1" lang="ja-JP" altLang="en-US" sz="800">
              <a:solidFill>
                <a:schemeClr val="tx1"/>
              </a:solidFill>
              <a:latin typeface="BIZ UDPゴシック" panose="020B0400000000000000" pitchFamily="50" charset="-128"/>
              <a:ea typeface="BIZ UDPゴシック" panose="020B0400000000000000" pitchFamily="50" charset="-128"/>
            </a:rPr>
            <a:t>　　　    戻れない</a:t>
          </a:r>
        </a:p>
      </xdr:txBody>
    </xdr:sp>
    <xdr:clientData fPrintsWithSheet="0"/>
  </xdr:twoCellAnchor>
  <xdr:twoCellAnchor>
    <xdr:from>
      <xdr:col>41</xdr:col>
      <xdr:colOff>29305</xdr:colOff>
      <xdr:row>57</xdr:row>
      <xdr:rowOff>98182</xdr:rowOff>
    </xdr:from>
    <xdr:to>
      <xdr:col>48</xdr:col>
      <xdr:colOff>0</xdr:colOff>
      <xdr:row>57</xdr:row>
      <xdr:rowOff>268654</xdr:rowOff>
    </xdr:to>
    <xdr:sp macro="" textlink="">
      <xdr:nvSpPr>
        <xdr:cNvPr id="21557" name="テキスト ボックス 21556">
          <a:extLst>
            <a:ext uri="{FF2B5EF4-FFF2-40B4-BE49-F238E27FC236}">
              <a16:creationId xmlns:a16="http://schemas.microsoft.com/office/drawing/2014/main" id="{0EF18FC0-5902-4268-9034-CBEA5642E71B}"/>
            </a:ext>
          </a:extLst>
        </xdr:cNvPr>
        <xdr:cNvSpPr txBox="1"/>
      </xdr:nvSpPr>
      <xdr:spPr>
        <a:xfrm>
          <a:off x="9329613" y="17384836"/>
          <a:ext cx="244233" cy="170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60</xdr:col>
      <xdr:colOff>10743</xdr:colOff>
      <xdr:row>57</xdr:row>
      <xdr:rowOff>11233</xdr:rowOff>
    </xdr:from>
    <xdr:to>
      <xdr:col>70</xdr:col>
      <xdr:colOff>15974</xdr:colOff>
      <xdr:row>57</xdr:row>
      <xdr:rowOff>263233</xdr:rowOff>
    </xdr:to>
    <xdr:sp macro="" textlink="">
      <xdr:nvSpPr>
        <xdr:cNvPr id="21558" name="テキスト ボックス 21557">
          <a:extLst>
            <a:ext uri="{FF2B5EF4-FFF2-40B4-BE49-F238E27FC236}">
              <a16:creationId xmlns:a16="http://schemas.microsoft.com/office/drawing/2014/main" id="{C8804B33-F60B-4CD2-9E1A-02D9F73C8988}"/>
            </a:ext>
          </a:extLst>
        </xdr:cNvPr>
        <xdr:cNvSpPr txBox="1"/>
      </xdr:nvSpPr>
      <xdr:spPr>
        <a:xfrm>
          <a:off x="9999293" y="17314983"/>
          <a:ext cx="386231"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78</xdr:col>
      <xdr:colOff>25397</xdr:colOff>
      <xdr:row>57</xdr:row>
      <xdr:rowOff>69851</xdr:rowOff>
    </xdr:from>
    <xdr:to>
      <xdr:col>84</xdr:col>
      <xdr:colOff>35169</xdr:colOff>
      <xdr:row>57</xdr:row>
      <xdr:rowOff>240323</xdr:rowOff>
    </xdr:to>
    <xdr:sp macro="" textlink="">
      <xdr:nvSpPr>
        <xdr:cNvPr id="21559" name="テキスト ボックス 21558">
          <a:extLst>
            <a:ext uri="{FF2B5EF4-FFF2-40B4-BE49-F238E27FC236}">
              <a16:creationId xmlns:a16="http://schemas.microsoft.com/office/drawing/2014/main" id="{F0AE96C8-0BBA-4D34-9251-C5035144209F}"/>
            </a:ext>
          </a:extLst>
        </xdr:cNvPr>
        <xdr:cNvSpPr txBox="1"/>
      </xdr:nvSpPr>
      <xdr:spPr>
        <a:xfrm>
          <a:off x="10771551" y="17356505"/>
          <a:ext cx="244233" cy="170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41</xdr:col>
      <xdr:colOff>30282</xdr:colOff>
      <xdr:row>58</xdr:row>
      <xdr:rowOff>91416</xdr:rowOff>
    </xdr:from>
    <xdr:to>
      <xdr:col>48</xdr:col>
      <xdr:colOff>977</xdr:colOff>
      <xdr:row>58</xdr:row>
      <xdr:rowOff>261888</xdr:rowOff>
    </xdr:to>
    <xdr:sp macro="" textlink="">
      <xdr:nvSpPr>
        <xdr:cNvPr id="21560" name="テキスト ボックス 21559">
          <a:extLst>
            <a:ext uri="{FF2B5EF4-FFF2-40B4-BE49-F238E27FC236}">
              <a16:creationId xmlns:a16="http://schemas.microsoft.com/office/drawing/2014/main" id="{E08154AD-E1C0-4390-9151-C311F028326C}"/>
            </a:ext>
          </a:extLst>
        </xdr:cNvPr>
        <xdr:cNvSpPr txBox="1"/>
      </xdr:nvSpPr>
      <xdr:spPr>
        <a:xfrm>
          <a:off x="9294932" y="17738066"/>
          <a:ext cx="237395" cy="170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60</xdr:col>
      <xdr:colOff>11720</xdr:colOff>
      <xdr:row>58</xdr:row>
      <xdr:rowOff>50652</xdr:rowOff>
    </xdr:from>
    <xdr:to>
      <xdr:col>70</xdr:col>
      <xdr:colOff>16951</xdr:colOff>
      <xdr:row>58</xdr:row>
      <xdr:rowOff>302652</xdr:rowOff>
    </xdr:to>
    <xdr:sp macro="" textlink="">
      <xdr:nvSpPr>
        <xdr:cNvPr id="21561" name="テキスト ボックス 21560">
          <a:extLst>
            <a:ext uri="{FF2B5EF4-FFF2-40B4-BE49-F238E27FC236}">
              <a16:creationId xmlns:a16="http://schemas.microsoft.com/office/drawing/2014/main" id="{CBE068FF-0498-4CA0-BB31-60EB54D363B9}"/>
            </a:ext>
          </a:extLst>
        </xdr:cNvPr>
        <xdr:cNvSpPr txBox="1"/>
      </xdr:nvSpPr>
      <xdr:spPr>
        <a:xfrm>
          <a:off x="10000270" y="17697302"/>
          <a:ext cx="386231"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78</xdr:col>
      <xdr:colOff>26374</xdr:colOff>
      <xdr:row>58</xdr:row>
      <xdr:rowOff>91416</xdr:rowOff>
    </xdr:from>
    <xdr:to>
      <xdr:col>84</xdr:col>
      <xdr:colOff>36146</xdr:colOff>
      <xdr:row>58</xdr:row>
      <xdr:rowOff>261888</xdr:rowOff>
    </xdr:to>
    <xdr:sp macro="" textlink="">
      <xdr:nvSpPr>
        <xdr:cNvPr id="21562" name="テキスト ボックス 21561">
          <a:extLst>
            <a:ext uri="{FF2B5EF4-FFF2-40B4-BE49-F238E27FC236}">
              <a16:creationId xmlns:a16="http://schemas.microsoft.com/office/drawing/2014/main" id="{3563C226-0A93-4A4C-A27C-19B77521763B}"/>
            </a:ext>
          </a:extLst>
        </xdr:cNvPr>
        <xdr:cNvSpPr txBox="1"/>
      </xdr:nvSpPr>
      <xdr:spPr>
        <a:xfrm>
          <a:off x="10700724" y="17738066"/>
          <a:ext cx="238372" cy="170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24424</xdr:colOff>
      <xdr:row>37</xdr:row>
      <xdr:rowOff>96717</xdr:rowOff>
    </xdr:from>
    <xdr:to>
      <xdr:col>152</xdr:col>
      <xdr:colOff>5963</xdr:colOff>
      <xdr:row>37</xdr:row>
      <xdr:rowOff>240717</xdr:rowOff>
    </xdr:to>
    <xdr:sp macro="" textlink="">
      <xdr:nvSpPr>
        <xdr:cNvPr id="21563" name="テキスト ボックス 21562">
          <a:extLst>
            <a:ext uri="{FF2B5EF4-FFF2-40B4-BE49-F238E27FC236}">
              <a16:creationId xmlns:a16="http://schemas.microsoft.com/office/drawing/2014/main" id="{5C717B1C-F7BE-4EE2-B268-BA7F2CA399F2}"/>
            </a:ext>
          </a:extLst>
        </xdr:cNvPr>
        <xdr:cNvSpPr txBox="1"/>
      </xdr:nvSpPr>
      <xdr:spPr>
        <a:xfrm>
          <a:off x="13427809" y="10339755"/>
          <a:ext cx="216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rPr>
            <a:t>ない</a:t>
          </a:r>
        </a:p>
      </xdr:txBody>
    </xdr:sp>
    <xdr:clientData fPrintsWithSheet="0"/>
  </xdr:twoCellAnchor>
  <xdr:twoCellAnchor>
    <xdr:from>
      <xdr:col>161</xdr:col>
      <xdr:colOff>977</xdr:colOff>
      <xdr:row>37</xdr:row>
      <xdr:rowOff>39076</xdr:rowOff>
    </xdr:from>
    <xdr:to>
      <xdr:col>169</xdr:col>
      <xdr:colOff>12361</xdr:colOff>
      <xdr:row>37</xdr:row>
      <xdr:rowOff>332155</xdr:rowOff>
    </xdr:to>
    <xdr:sp macro="" textlink="">
      <xdr:nvSpPr>
        <xdr:cNvPr id="21564" name="テキスト ボックス 21563">
          <a:extLst>
            <a:ext uri="{FF2B5EF4-FFF2-40B4-BE49-F238E27FC236}">
              <a16:creationId xmlns:a16="http://schemas.microsoft.com/office/drawing/2014/main" id="{C16CB7FC-222E-4997-8F48-566674666552}"/>
            </a:ext>
          </a:extLst>
        </xdr:cNvPr>
        <xdr:cNvSpPr txBox="1"/>
      </xdr:nvSpPr>
      <xdr:spPr>
        <a:xfrm>
          <a:off x="13990515" y="10282114"/>
          <a:ext cx="324000" cy="2930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600">
              <a:solidFill>
                <a:schemeClr val="tx1"/>
              </a:solidFill>
            </a:rPr>
            <a:t>ときどき</a:t>
          </a:r>
          <a:endParaRPr kumimoji="1" lang="en-US" altLang="ja-JP" sz="600">
            <a:solidFill>
              <a:schemeClr val="tx1"/>
            </a:solidFill>
          </a:endParaRPr>
        </a:p>
        <a:p>
          <a:r>
            <a:rPr kumimoji="1" lang="ja-JP" altLang="en-US" sz="600">
              <a:solidFill>
                <a:schemeClr val="tx1"/>
              </a:solidFill>
            </a:rPr>
            <a:t>ある</a:t>
          </a:r>
        </a:p>
      </xdr:txBody>
    </xdr:sp>
    <xdr:clientData fPrintsWithSheet="0"/>
  </xdr:twoCellAnchor>
  <xdr:twoCellAnchor>
    <xdr:from>
      <xdr:col>173</xdr:col>
      <xdr:colOff>30284</xdr:colOff>
      <xdr:row>37</xdr:row>
      <xdr:rowOff>68387</xdr:rowOff>
    </xdr:from>
    <xdr:to>
      <xdr:col>179</xdr:col>
      <xdr:colOff>11823</xdr:colOff>
      <xdr:row>37</xdr:row>
      <xdr:rowOff>212387</xdr:rowOff>
    </xdr:to>
    <xdr:sp macro="" textlink="">
      <xdr:nvSpPr>
        <xdr:cNvPr id="21565" name="テキスト ボックス 21564">
          <a:extLst>
            <a:ext uri="{FF2B5EF4-FFF2-40B4-BE49-F238E27FC236}">
              <a16:creationId xmlns:a16="http://schemas.microsoft.com/office/drawing/2014/main" id="{E49A82B8-1A3D-4725-986A-B44C3C70244F}"/>
            </a:ext>
          </a:extLst>
        </xdr:cNvPr>
        <xdr:cNvSpPr txBox="1"/>
      </xdr:nvSpPr>
      <xdr:spPr>
        <a:xfrm>
          <a:off x="14488746" y="10311425"/>
          <a:ext cx="216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rPr>
            <a:t>ある</a:t>
          </a:r>
        </a:p>
      </xdr:txBody>
    </xdr:sp>
    <xdr:clientData fPrintsWithSheet="0"/>
  </xdr:twoCellAnchor>
  <xdr:twoCellAnchor>
    <xdr:from>
      <xdr:col>147</xdr:col>
      <xdr:colOff>1</xdr:colOff>
      <xdr:row>37</xdr:row>
      <xdr:rowOff>107290</xdr:rowOff>
    </xdr:from>
    <xdr:to>
      <xdr:col>152</xdr:col>
      <xdr:colOff>20617</xdr:colOff>
      <xdr:row>37</xdr:row>
      <xdr:rowOff>251290</xdr:rowOff>
    </xdr:to>
    <xdr:sp macro="" textlink="">
      <xdr:nvSpPr>
        <xdr:cNvPr id="21566" name="テキスト ボックス 21565">
          <a:extLst>
            <a:ext uri="{FF2B5EF4-FFF2-40B4-BE49-F238E27FC236}">
              <a16:creationId xmlns:a16="http://schemas.microsoft.com/office/drawing/2014/main" id="{13113E36-EBFB-58A4-C949-8CBE95F6C3A5}"/>
            </a:ext>
          </a:extLst>
        </xdr:cNvPr>
        <xdr:cNvSpPr txBox="1"/>
      </xdr:nvSpPr>
      <xdr:spPr>
        <a:xfrm>
          <a:off x="13303251" y="1036254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15631</xdr:colOff>
      <xdr:row>37</xdr:row>
      <xdr:rowOff>71290</xdr:rowOff>
    </xdr:from>
    <xdr:to>
      <xdr:col>169</xdr:col>
      <xdr:colOff>34831</xdr:colOff>
      <xdr:row>37</xdr:row>
      <xdr:rowOff>287290</xdr:rowOff>
    </xdr:to>
    <xdr:sp macro="" textlink="">
      <xdr:nvSpPr>
        <xdr:cNvPr id="21567" name="テキスト ボックス 21566">
          <a:extLst>
            <a:ext uri="{FF2B5EF4-FFF2-40B4-BE49-F238E27FC236}">
              <a16:creationId xmlns:a16="http://schemas.microsoft.com/office/drawing/2014/main" id="{EC38E97B-087E-59AF-0145-08F814269FDB}"/>
            </a:ext>
          </a:extLst>
        </xdr:cNvPr>
        <xdr:cNvSpPr txBox="1"/>
      </xdr:nvSpPr>
      <xdr:spPr>
        <a:xfrm>
          <a:off x="13852281" y="1032654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174</xdr:col>
      <xdr:colOff>5862</xdr:colOff>
      <xdr:row>37</xdr:row>
      <xdr:rowOff>107290</xdr:rowOff>
    </xdr:from>
    <xdr:to>
      <xdr:col>179</xdr:col>
      <xdr:colOff>26477</xdr:colOff>
      <xdr:row>37</xdr:row>
      <xdr:rowOff>251290</xdr:rowOff>
    </xdr:to>
    <xdr:sp macro="" textlink="">
      <xdr:nvSpPr>
        <xdr:cNvPr id="21568" name="テキスト ボックス 21567">
          <a:extLst>
            <a:ext uri="{FF2B5EF4-FFF2-40B4-BE49-F238E27FC236}">
              <a16:creationId xmlns:a16="http://schemas.microsoft.com/office/drawing/2014/main" id="{E5A8ABC9-AB86-3B13-9DF3-E66F49DFC788}"/>
            </a:ext>
          </a:extLst>
        </xdr:cNvPr>
        <xdr:cNvSpPr txBox="1"/>
      </xdr:nvSpPr>
      <xdr:spPr>
        <a:xfrm>
          <a:off x="14337812" y="1036254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147</xdr:col>
      <xdr:colOff>24422</xdr:colOff>
      <xdr:row>56</xdr:row>
      <xdr:rowOff>123874</xdr:rowOff>
    </xdr:from>
    <xdr:to>
      <xdr:col>153</xdr:col>
      <xdr:colOff>5961</xdr:colOff>
      <xdr:row>56</xdr:row>
      <xdr:rowOff>267874</xdr:rowOff>
    </xdr:to>
    <xdr:sp macro="" textlink="">
      <xdr:nvSpPr>
        <xdr:cNvPr id="21614" name="テキスト ボックス 21613">
          <a:extLst>
            <a:ext uri="{FF2B5EF4-FFF2-40B4-BE49-F238E27FC236}">
              <a16:creationId xmlns:a16="http://schemas.microsoft.com/office/drawing/2014/main" id="{9A749A73-61EA-4A35-9917-603B2A9BDCCA}"/>
            </a:ext>
          </a:extLst>
        </xdr:cNvPr>
        <xdr:cNvSpPr txBox="1"/>
      </xdr:nvSpPr>
      <xdr:spPr>
        <a:xfrm>
          <a:off x="13327672" y="17084724"/>
          <a:ext cx="210139"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162</xdr:col>
      <xdr:colOff>975</xdr:colOff>
      <xdr:row>56</xdr:row>
      <xdr:rowOff>48846</xdr:rowOff>
    </xdr:from>
    <xdr:to>
      <xdr:col>170</xdr:col>
      <xdr:colOff>12359</xdr:colOff>
      <xdr:row>57</xdr:row>
      <xdr:rowOff>2</xdr:rowOff>
    </xdr:to>
    <xdr:sp macro="" textlink="">
      <xdr:nvSpPr>
        <xdr:cNvPr id="21615" name="テキスト ボックス 21614">
          <a:extLst>
            <a:ext uri="{FF2B5EF4-FFF2-40B4-BE49-F238E27FC236}">
              <a16:creationId xmlns:a16="http://schemas.microsoft.com/office/drawing/2014/main" id="{57C1AFC4-E467-4577-8958-361716F107FB}"/>
            </a:ext>
          </a:extLst>
        </xdr:cNvPr>
        <xdr:cNvSpPr txBox="1"/>
      </xdr:nvSpPr>
      <xdr:spPr>
        <a:xfrm>
          <a:off x="13875725" y="17009696"/>
          <a:ext cx="316184" cy="294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174</xdr:col>
      <xdr:colOff>30283</xdr:colOff>
      <xdr:row>56</xdr:row>
      <xdr:rowOff>123874</xdr:rowOff>
    </xdr:from>
    <xdr:to>
      <xdr:col>180</xdr:col>
      <xdr:colOff>11821</xdr:colOff>
      <xdr:row>56</xdr:row>
      <xdr:rowOff>267874</xdr:rowOff>
    </xdr:to>
    <xdr:sp macro="" textlink="">
      <xdr:nvSpPr>
        <xdr:cNvPr id="21616" name="テキスト ボックス 21615">
          <a:extLst>
            <a:ext uri="{FF2B5EF4-FFF2-40B4-BE49-F238E27FC236}">
              <a16:creationId xmlns:a16="http://schemas.microsoft.com/office/drawing/2014/main" id="{22028CEC-521E-40C2-A09D-D252F56A534D}"/>
            </a:ext>
          </a:extLst>
        </xdr:cNvPr>
        <xdr:cNvSpPr txBox="1"/>
      </xdr:nvSpPr>
      <xdr:spPr>
        <a:xfrm>
          <a:off x="14362233" y="17084724"/>
          <a:ext cx="21013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xdr:col>
      <xdr:colOff>16605</xdr:colOff>
      <xdr:row>60</xdr:row>
      <xdr:rowOff>248626</xdr:rowOff>
    </xdr:from>
    <xdr:to>
      <xdr:col>24</xdr:col>
      <xdr:colOff>37905</xdr:colOff>
      <xdr:row>62</xdr:row>
      <xdr:rowOff>3226</xdr:rowOff>
    </xdr:to>
    <xdr:sp macro="" textlink="">
      <xdr:nvSpPr>
        <xdr:cNvPr id="21637" name="テキスト ボックス 21636">
          <a:extLst>
            <a:ext uri="{FF2B5EF4-FFF2-40B4-BE49-F238E27FC236}">
              <a16:creationId xmlns:a16="http://schemas.microsoft.com/office/drawing/2014/main" id="{594721FD-485E-41E7-B7A8-5522828B9B0E}"/>
            </a:ext>
          </a:extLst>
        </xdr:cNvPr>
        <xdr:cNvSpPr txBox="1"/>
      </xdr:nvSpPr>
      <xdr:spPr>
        <a:xfrm>
          <a:off x="8366855" y="18669976"/>
          <a:ext cx="288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点滴の管理</a:t>
          </a:r>
        </a:p>
      </xdr:txBody>
    </xdr:sp>
    <xdr:clientData fPrintsWithSheet="0"/>
  </xdr:twoCellAnchor>
  <xdr:twoCellAnchor>
    <xdr:from>
      <xdr:col>31</xdr:col>
      <xdr:colOff>7813</xdr:colOff>
      <xdr:row>61</xdr:row>
      <xdr:rowOff>28819</xdr:rowOff>
    </xdr:from>
    <xdr:to>
      <xdr:col>39</xdr:col>
      <xdr:colOff>27013</xdr:colOff>
      <xdr:row>61</xdr:row>
      <xdr:rowOff>244819</xdr:rowOff>
    </xdr:to>
    <xdr:sp macro="" textlink="">
      <xdr:nvSpPr>
        <xdr:cNvPr id="21638" name="テキスト ボックス 21637">
          <a:extLst>
            <a:ext uri="{FF2B5EF4-FFF2-40B4-BE49-F238E27FC236}">
              <a16:creationId xmlns:a16="http://schemas.microsoft.com/office/drawing/2014/main" id="{C4971B3B-7048-498E-9E13-2AB23F943758}"/>
            </a:ext>
          </a:extLst>
        </xdr:cNvPr>
        <xdr:cNvSpPr txBox="1"/>
      </xdr:nvSpPr>
      <xdr:spPr>
        <a:xfrm>
          <a:off x="8891463" y="18716869"/>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中心静脈栄養</a:t>
          </a:r>
        </a:p>
      </xdr:txBody>
    </xdr:sp>
    <xdr:clientData fPrintsWithSheet="0"/>
  </xdr:twoCellAnchor>
  <xdr:twoCellAnchor>
    <xdr:from>
      <xdr:col>45</xdr:col>
      <xdr:colOff>13675</xdr:colOff>
      <xdr:row>61</xdr:row>
      <xdr:rowOff>40542</xdr:rowOff>
    </xdr:from>
    <xdr:to>
      <xdr:col>51</xdr:col>
      <xdr:colOff>0</xdr:colOff>
      <xdr:row>61</xdr:row>
      <xdr:rowOff>211992</xdr:rowOff>
    </xdr:to>
    <xdr:sp macro="" textlink="">
      <xdr:nvSpPr>
        <xdr:cNvPr id="21639" name="テキスト ボックス 21638">
          <a:extLst>
            <a:ext uri="{FF2B5EF4-FFF2-40B4-BE49-F238E27FC236}">
              <a16:creationId xmlns:a16="http://schemas.microsoft.com/office/drawing/2014/main" id="{A440D63B-7D84-4B99-A530-816A1B77A9AF}"/>
            </a:ext>
          </a:extLst>
        </xdr:cNvPr>
        <xdr:cNvSpPr txBox="1"/>
      </xdr:nvSpPr>
      <xdr:spPr>
        <a:xfrm>
          <a:off x="9430725" y="18728592"/>
          <a:ext cx="214925"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透析</a:t>
          </a:r>
        </a:p>
      </xdr:txBody>
    </xdr:sp>
    <xdr:clientData fPrintsWithSheet="0"/>
  </xdr:twoCellAnchor>
  <xdr:twoCellAnchor>
    <xdr:from>
      <xdr:col>57</xdr:col>
      <xdr:colOff>14652</xdr:colOff>
      <xdr:row>60</xdr:row>
      <xdr:rowOff>246671</xdr:rowOff>
    </xdr:from>
    <xdr:to>
      <xdr:col>64</xdr:col>
      <xdr:colOff>35952</xdr:colOff>
      <xdr:row>61</xdr:row>
      <xdr:rowOff>231971</xdr:rowOff>
    </xdr:to>
    <xdr:sp macro="" textlink="">
      <xdr:nvSpPr>
        <xdr:cNvPr id="21640" name="テキスト ボックス 21639">
          <a:extLst>
            <a:ext uri="{FF2B5EF4-FFF2-40B4-BE49-F238E27FC236}">
              <a16:creationId xmlns:a16="http://schemas.microsoft.com/office/drawing/2014/main" id="{F9C04544-DB40-49EA-A1B5-5BD7458B1C48}"/>
            </a:ext>
          </a:extLst>
        </xdr:cNvPr>
        <xdr:cNvSpPr txBox="1"/>
      </xdr:nvSpPr>
      <xdr:spPr>
        <a:xfrm>
          <a:off x="9888902" y="18668021"/>
          <a:ext cx="288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600">
              <a:solidFill>
                <a:schemeClr val="tx1"/>
              </a:solidFill>
              <a:latin typeface="BIZ UDPゴシック" panose="020B0400000000000000" pitchFamily="50" charset="-128"/>
              <a:ea typeface="BIZ UDPゴシック" panose="020B0400000000000000" pitchFamily="50" charset="-128"/>
            </a:rPr>
            <a:t>ストーマの処置</a:t>
          </a:r>
        </a:p>
      </xdr:txBody>
    </xdr:sp>
    <xdr:clientData fPrintsWithSheet="0"/>
  </xdr:twoCellAnchor>
  <xdr:twoCellAnchor>
    <xdr:from>
      <xdr:col>71</xdr:col>
      <xdr:colOff>10258</xdr:colOff>
      <xdr:row>60</xdr:row>
      <xdr:rowOff>236412</xdr:rowOff>
    </xdr:from>
    <xdr:to>
      <xdr:col>77</xdr:col>
      <xdr:colOff>33658</xdr:colOff>
      <xdr:row>61</xdr:row>
      <xdr:rowOff>257712</xdr:rowOff>
    </xdr:to>
    <xdr:sp macro="" textlink="">
      <xdr:nvSpPr>
        <xdr:cNvPr id="21641" name="テキスト ボックス 21640">
          <a:extLst>
            <a:ext uri="{FF2B5EF4-FFF2-40B4-BE49-F238E27FC236}">
              <a16:creationId xmlns:a16="http://schemas.microsoft.com/office/drawing/2014/main" id="{07D1A639-3A9F-4F45-89BF-4D28FAE5622F}"/>
            </a:ext>
          </a:extLst>
        </xdr:cNvPr>
        <xdr:cNvSpPr txBox="1"/>
      </xdr:nvSpPr>
      <xdr:spPr>
        <a:xfrm>
          <a:off x="10417908" y="18657762"/>
          <a:ext cx="252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酸素</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療法</a:t>
          </a:r>
        </a:p>
      </xdr:txBody>
    </xdr:sp>
    <xdr:clientData fPrintsWithSheet="0"/>
  </xdr:twoCellAnchor>
  <xdr:twoCellAnchor>
    <xdr:from>
      <xdr:col>85</xdr:col>
      <xdr:colOff>31260</xdr:colOff>
      <xdr:row>60</xdr:row>
      <xdr:rowOff>248623</xdr:rowOff>
    </xdr:from>
    <xdr:to>
      <xdr:col>94</xdr:col>
      <xdr:colOff>3567</xdr:colOff>
      <xdr:row>61</xdr:row>
      <xdr:rowOff>266015</xdr:rowOff>
    </xdr:to>
    <xdr:sp macro="" textlink="">
      <xdr:nvSpPr>
        <xdr:cNvPr id="21642" name="テキスト ボックス 21641">
          <a:extLst>
            <a:ext uri="{FF2B5EF4-FFF2-40B4-BE49-F238E27FC236}">
              <a16:creationId xmlns:a16="http://schemas.microsoft.com/office/drawing/2014/main" id="{63B9A167-1EFF-4799-88E6-9FC8D6E5067A}"/>
            </a:ext>
          </a:extLst>
        </xdr:cNvPr>
        <xdr:cNvSpPr txBox="1"/>
      </xdr:nvSpPr>
      <xdr:spPr>
        <a:xfrm>
          <a:off x="10972310" y="18669973"/>
          <a:ext cx="315207" cy="284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レスピレーター</a:t>
          </a:r>
        </a:p>
      </xdr:txBody>
    </xdr:sp>
    <xdr:clientData fPrintsWithSheet="0"/>
  </xdr:twoCellAnchor>
  <xdr:twoCellAnchor>
    <xdr:from>
      <xdr:col>99</xdr:col>
      <xdr:colOff>15629</xdr:colOff>
      <xdr:row>60</xdr:row>
      <xdr:rowOff>247648</xdr:rowOff>
    </xdr:from>
    <xdr:to>
      <xdr:col>107</xdr:col>
      <xdr:colOff>27013</xdr:colOff>
      <xdr:row>61</xdr:row>
      <xdr:rowOff>265040</xdr:rowOff>
    </xdr:to>
    <xdr:sp macro="" textlink="">
      <xdr:nvSpPr>
        <xdr:cNvPr id="21643" name="テキスト ボックス 21642">
          <a:extLst>
            <a:ext uri="{FF2B5EF4-FFF2-40B4-BE49-F238E27FC236}">
              <a16:creationId xmlns:a16="http://schemas.microsoft.com/office/drawing/2014/main" id="{33DA0FB0-DC40-44BB-9C53-542B572547CB}"/>
            </a:ext>
          </a:extLst>
        </xdr:cNvPr>
        <xdr:cNvSpPr txBox="1"/>
      </xdr:nvSpPr>
      <xdr:spPr>
        <a:xfrm>
          <a:off x="11490079" y="18668998"/>
          <a:ext cx="316184" cy="284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気管切開の処置</a:t>
          </a:r>
        </a:p>
      </xdr:txBody>
    </xdr:sp>
    <xdr:clientData fPrintsWithSheet="0"/>
  </xdr:twoCellAnchor>
  <xdr:twoCellAnchor>
    <xdr:from>
      <xdr:col>112</xdr:col>
      <xdr:colOff>36144</xdr:colOff>
      <xdr:row>60</xdr:row>
      <xdr:rowOff>253509</xdr:rowOff>
    </xdr:from>
    <xdr:to>
      <xdr:col>121</xdr:col>
      <xdr:colOff>8451</xdr:colOff>
      <xdr:row>62</xdr:row>
      <xdr:rowOff>40201</xdr:rowOff>
    </xdr:to>
    <xdr:sp macro="" textlink="">
      <xdr:nvSpPr>
        <xdr:cNvPr id="21644" name="テキスト ボックス 21643">
          <a:extLst>
            <a:ext uri="{FF2B5EF4-FFF2-40B4-BE49-F238E27FC236}">
              <a16:creationId xmlns:a16="http://schemas.microsoft.com/office/drawing/2014/main" id="{EC650443-D64E-49E7-ACD0-1116772BE349}"/>
            </a:ext>
          </a:extLst>
        </xdr:cNvPr>
        <xdr:cNvSpPr txBox="1"/>
      </xdr:nvSpPr>
      <xdr:spPr>
        <a:xfrm>
          <a:off x="12005894" y="18674859"/>
          <a:ext cx="315207" cy="320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疼痛の看護</a:t>
          </a:r>
        </a:p>
      </xdr:txBody>
    </xdr:sp>
    <xdr:clientData fPrintsWithSheet="0"/>
  </xdr:twoCellAnchor>
  <xdr:twoCellAnchor>
    <xdr:from>
      <xdr:col>128</xdr:col>
      <xdr:colOff>13186</xdr:colOff>
      <xdr:row>60</xdr:row>
      <xdr:rowOff>260835</xdr:rowOff>
    </xdr:from>
    <xdr:to>
      <xdr:col>134</xdr:col>
      <xdr:colOff>36586</xdr:colOff>
      <xdr:row>61</xdr:row>
      <xdr:rowOff>246135</xdr:rowOff>
    </xdr:to>
    <xdr:sp macro="" textlink="">
      <xdr:nvSpPr>
        <xdr:cNvPr id="21645" name="テキスト ボックス 21644">
          <a:extLst>
            <a:ext uri="{FF2B5EF4-FFF2-40B4-BE49-F238E27FC236}">
              <a16:creationId xmlns:a16="http://schemas.microsoft.com/office/drawing/2014/main" id="{79ED5F88-0CE3-46F3-8CFE-C87F6D36DBFF}"/>
            </a:ext>
          </a:extLst>
        </xdr:cNvPr>
        <xdr:cNvSpPr txBox="1"/>
      </xdr:nvSpPr>
      <xdr:spPr>
        <a:xfrm>
          <a:off x="12592536" y="18682185"/>
          <a:ext cx="252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経管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栄養</a:t>
          </a:r>
        </a:p>
      </xdr:txBody>
    </xdr:sp>
    <xdr:clientData fPrintsWithSheet="0"/>
  </xdr:twoCellAnchor>
  <xdr:twoCellAnchor>
    <xdr:from>
      <xdr:col>141</xdr:col>
      <xdr:colOff>29303</xdr:colOff>
      <xdr:row>60</xdr:row>
      <xdr:rowOff>263275</xdr:rowOff>
    </xdr:from>
    <xdr:to>
      <xdr:col>166</xdr:col>
      <xdr:colOff>1952</xdr:colOff>
      <xdr:row>62</xdr:row>
      <xdr:rowOff>15921</xdr:rowOff>
    </xdr:to>
    <xdr:sp macro="" textlink="">
      <xdr:nvSpPr>
        <xdr:cNvPr id="21646" name="テキスト ボックス 21645">
          <a:extLst>
            <a:ext uri="{FF2B5EF4-FFF2-40B4-BE49-F238E27FC236}">
              <a16:creationId xmlns:a16="http://schemas.microsoft.com/office/drawing/2014/main" id="{C18E3857-5460-416C-AF70-09888CBC6CE3}"/>
            </a:ext>
          </a:extLst>
        </xdr:cNvPr>
        <xdr:cNvSpPr txBox="1"/>
      </xdr:nvSpPr>
      <xdr:spPr>
        <a:xfrm>
          <a:off x="13103953" y="18684625"/>
          <a:ext cx="925149" cy="2860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モニター測定</a:t>
          </a:r>
          <a:r>
            <a:rPr kumimoji="1" lang="en-US" altLang="ja-JP" sz="700">
              <a:solidFill>
                <a:schemeClr val="tx1"/>
              </a:solidFill>
              <a:latin typeface="BIZ UDPゴシック" panose="020B0400000000000000" pitchFamily="50" charset="-128"/>
              <a:ea typeface="BIZ UDPゴシック" panose="020B0400000000000000" pitchFamily="50" charset="-128"/>
            </a:rPr>
            <a:t>(</a:t>
          </a:r>
          <a:r>
            <a:rPr kumimoji="1" lang="ja-JP" altLang="en-US" sz="700">
              <a:solidFill>
                <a:schemeClr val="tx1"/>
              </a:solidFill>
              <a:latin typeface="BIZ UDPゴシック" panose="020B0400000000000000" pitchFamily="50" charset="-128"/>
              <a:ea typeface="BIZ UDPゴシック" panose="020B0400000000000000" pitchFamily="50" charset="-128"/>
            </a:rPr>
            <a:t>血圧・</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心拍・酸素飽和度等</a:t>
          </a:r>
          <a:r>
            <a:rPr kumimoji="1" lang="en-US" altLang="ja-JP" sz="700">
              <a:solidFill>
                <a:schemeClr val="tx1"/>
              </a:solidFill>
              <a:latin typeface="BIZ UDPゴシック" panose="020B0400000000000000" pitchFamily="50" charset="-128"/>
              <a:ea typeface="BIZ UDPゴシック" panose="020B0400000000000000" pitchFamily="50" charset="-128"/>
            </a:rPr>
            <a:t>)</a:t>
          </a:r>
          <a:endParaRPr kumimoji="1" lang="ja-JP" altLang="en-US"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171</xdr:col>
      <xdr:colOff>33212</xdr:colOff>
      <xdr:row>61</xdr:row>
      <xdr:rowOff>1462</xdr:rowOff>
    </xdr:from>
    <xdr:to>
      <xdr:col>179</xdr:col>
      <xdr:colOff>16412</xdr:colOff>
      <xdr:row>62</xdr:row>
      <xdr:rowOff>22762</xdr:rowOff>
    </xdr:to>
    <xdr:sp macro="" textlink="">
      <xdr:nvSpPr>
        <xdr:cNvPr id="21647" name="テキスト ボックス 21646">
          <a:extLst>
            <a:ext uri="{FF2B5EF4-FFF2-40B4-BE49-F238E27FC236}">
              <a16:creationId xmlns:a16="http://schemas.microsoft.com/office/drawing/2014/main" id="{5821001F-5123-4701-9FBF-75F4E281362F}"/>
            </a:ext>
          </a:extLst>
        </xdr:cNvPr>
        <xdr:cNvSpPr txBox="1"/>
      </xdr:nvSpPr>
      <xdr:spPr>
        <a:xfrm>
          <a:off x="14250862" y="18689512"/>
          <a:ext cx="288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カテーテル</a:t>
          </a:r>
        </a:p>
      </xdr:txBody>
    </xdr:sp>
    <xdr:clientData fPrintsWithSheet="0"/>
  </xdr:twoCellAnchor>
  <xdr:twoCellAnchor>
    <xdr:from>
      <xdr:col>157</xdr:col>
      <xdr:colOff>14650</xdr:colOff>
      <xdr:row>60</xdr:row>
      <xdr:rowOff>5370</xdr:rowOff>
    </xdr:from>
    <xdr:to>
      <xdr:col>167</xdr:col>
      <xdr:colOff>29650</xdr:colOff>
      <xdr:row>61</xdr:row>
      <xdr:rowOff>26670</xdr:rowOff>
    </xdr:to>
    <xdr:sp macro="" textlink="">
      <xdr:nvSpPr>
        <xdr:cNvPr id="21648" name="テキスト ボックス 21647">
          <a:extLst>
            <a:ext uri="{FF2B5EF4-FFF2-40B4-BE49-F238E27FC236}">
              <a16:creationId xmlns:a16="http://schemas.microsoft.com/office/drawing/2014/main" id="{6D7029BA-8376-426F-8054-3CFCBA28538E}"/>
            </a:ext>
          </a:extLst>
        </xdr:cNvPr>
        <xdr:cNvSpPr txBox="1"/>
      </xdr:nvSpPr>
      <xdr:spPr>
        <a:xfrm>
          <a:off x="13698900" y="18426720"/>
          <a:ext cx="396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じょくそうの処置</a:t>
          </a:r>
        </a:p>
      </xdr:txBody>
    </xdr:sp>
    <xdr:clientData fPrintsWithSheet="0"/>
  </xdr:twoCellAnchor>
  <xdr:twoCellAnchor>
    <xdr:from>
      <xdr:col>6</xdr:col>
      <xdr:colOff>23930</xdr:colOff>
      <xdr:row>62</xdr:row>
      <xdr:rowOff>18805</xdr:rowOff>
    </xdr:from>
    <xdr:to>
      <xdr:col>126</xdr:col>
      <xdr:colOff>23930</xdr:colOff>
      <xdr:row>62</xdr:row>
      <xdr:rowOff>180732</xdr:rowOff>
    </xdr:to>
    <xdr:sp macro="" textlink="">
      <xdr:nvSpPr>
        <xdr:cNvPr id="21649" name="テキスト ボックス 21648">
          <a:extLst>
            <a:ext uri="{FF2B5EF4-FFF2-40B4-BE49-F238E27FC236}">
              <a16:creationId xmlns:a16="http://schemas.microsoft.com/office/drawing/2014/main" id="{DD493D3B-0FD6-4A5E-AC9E-3EDA4C0D3D49}"/>
            </a:ext>
          </a:extLst>
        </xdr:cNvPr>
        <xdr:cNvSpPr txBox="1"/>
      </xdr:nvSpPr>
      <xdr:spPr>
        <a:xfrm>
          <a:off x="7955080" y="18973555"/>
          <a:ext cx="4572000" cy="1619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7</a:t>
          </a:r>
          <a:r>
            <a:rPr kumimoji="1" lang="ja-JP" altLang="en-US" sz="1000">
              <a:solidFill>
                <a:schemeClr val="tx1"/>
              </a:solidFill>
              <a:latin typeface="BIZ UDPゴシック" panose="020B0400000000000000" pitchFamily="50" charset="-128"/>
              <a:ea typeface="BIZ UDPゴシック" panose="020B0400000000000000" pitchFamily="50" charset="-128"/>
            </a:rPr>
            <a:t>　日常生活自立度について、各々該当するものに一つだけ〇印をつけてください</a:t>
          </a:r>
        </a:p>
      </xdr:txBody>
    </xdr:sp>
    <xdr:clientData fPrintsWithSheet="0"/>
  </xdr:twoCellAnchor>
  <xdr:twoCellAnchor>
    <xdr:from>
      <xdr:col>10</xdr:col>
      <xdr:colOff>485</xdr:colOff>
      <xdr:row>63</xdr:row>
      <xdr:rowOff>33579</xdr:rowOff>
    </xdr:from>
    <xdr:to>
      <xdr:col>48</xdr:col>
      <xdr:colOff>28685</xdr:colOff>
      <xdr:row>63</xdr:row>
      <xdr:rowOff>321579</xdr:rowOff>
    </xdr:to>
    <xdr:sp macro="" textlink="">
      <xdr:nvSpPr>
        <xdr:cNvPr id="21650" name="テキスト ボックス 21649">
          <a:extLst>
            <a:ext uri="{FF2B5EF4-FFF2-40B4-BE49-F238E27FC236}">
              <a16:creationId xmlns:a16="http://schemas.microsoft.com/office/drawing/2014/main" id="{594F3E66-5496-4ED7-B06C-D9055CADB05E}"/>
            </a:ext>
          </a:extLst>
        </xdr:cNvPr>
        <xdr:cNvSpPr txBox="1"/>
      </xdr:nvSpPr>
      <xdr:spPr>
        <a:xfrm>
          <a:off x="8084035" y="19178829"/>
          <a:ext cx="1476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r>
            <a:rPr kumimoji="1" lang="ja-JP" altLang="en-US" sz="800">
              <a:solidFill>
                <a:schemeClr val="tx1"/>
              </a:solidFill>
              <a:latin typeface="BIZ UDPゴシック" panose="020B0400000000000000" pitchFamily="50" charset="-128"/>
              <a:ea typeface="BIZ UDPゴシック" panose="020B0400000000000000" pitchFamily="50" charset="-128"/>
            </a:rPr>
            <a:t>障害高齢者の日常生活自立度</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800">
              <a:solidFill>
                <a:schemeClr val="tx1"/>
              </a:solidFill>
              <a:latin typeface="BIZ UDPゴシック" panose="020B0400000000000000" pitchFamily="50" charset="-128"/>
              <a:ea typeface="BIZ UDPゴシック" panose="020B0400000000000000" pitchFamily="50" charset="-128"/>
            </a:rPr>
            <a:t>(</a:t>
          </a:r>
          <a:r>
            <a:rPr kumimoji="1" lang="ja-JP" altLang="en-US" sz="800">
              <a:solidFill>
                <a:schemeClr val="tx1"/>
              </a:solidFill>
              <a:latin typeface="BIZ UDPゴシック" panose="020B0400000000000000" pitchFamily="50" charset="-128"/>
              <a:ea typeface="BIZ UDPゴシック" panose="020B0400000000000000" pitchFamily="50" charset="-128"/>
            </a:rPr>
            <a:t>寝たきり度</a:t>
          </a:r>
          <a:r>
            <a:rPr kumimoji="1" lang="en-US" altLang="ja-JP" sz="800">
              <a:solidFill>
                <a:schemeClr val="tx1"/>
              </a:solidFill>
              <a:latin typeface="BIZ UDPゴシック" panose="020B0400000000000000" pitchFamily="50" charset="-128"/>
              <a:ea typeface="BIZ UDPゴシック" panose="020B0400000000000000" pitchFamily="50" charset="-128"/>
            </a:rPr>
            <a:t>)</a:t>
          </a:r>
          <a:endParaRPr kumimoji="1" lang="ja-JP" altLang="en-US" sz="8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8</xdr:col>
      <xdr:colOff>14653</xdr:colOff>
      <xdr:row>64</xdr:row>
      <xdr:rowOff>142507</xdr:rowOff>
    </xdr:from>
    <xdr:to>
      <xdr:col>52</xdr:col>
      <xdr:colOff>30253</xdr:colOff>
      <xdr:row>64</xdr:row>
      <xdr:rowOff>326902</xdr:rowOff>
    </xdr:to>
    <xdr:sp macro="" textlink="">
      <xdr:nvSpPr>
        <xdr:cNvPr id="21651" name="テキスト ボックス 21650">
          <a:extLst>
            <a:ext uri="{FF2B5EF4-FFF2-40B4-BE49-F238E27FC236}">
              <a16:creationId xmlns:a16="http://schemas.microsoft.com/office/drawing/2014/main" id="{08213A58-1AC0-4A4D-9198-142B694F5712}"/>
            </a:ext>
          </a:extLst>
        </xdr:cNvPr>
        <xdr:cNvSpPr txBox="1"/>
      </xdr:nvSpPr>
      <xdr:spPr>
        <a:xfrm>
          <a:off x="8022003" y="19630657"/>
          <a:ext cx="1692000" cy="1843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認知症高齢者の日常生活自立度</a:t>
          </a:r>
        </a:p>
      </xdr:txBody>
    </xdr:sp>
    <xdr:clientData fPrintsWithSheet="0"/>
  </xdr:twoCellAnchor>
  <xdr:twoCellAnchor>
    <xdr:from>
      <xdr:col>61</xdr:col>
      <xdr:colOff>36633</xdr:colOff>
      <xdr:row>63</xdr:row>
      <xdr:rowOff>69385</xdr:rowOff>
    </xdr:from>
    <xdr:to>
      <xdr:col>68</xdr:col>
      <xdr:colOff>23934</xdr:colOff>
      <xdr:row>63</xdr:row>
      <xdr:rowOff>285774</xdr:rowOff>
    </xdr:to>
    <xdr:sp macro="" textlink="">
      <xdr:nvSpPr>
        <xdr:cNvPr id="21652" name="テキスト ボックス 21651">
          <a:extLst>
            <a:ext uri="{FF2B5EF4-FFF2-40B4-BE49-F238E27FC236}">
              <a16:creationId xmlns:a16="http://schemas.microsoft.com/office/drawing/2014/main" id="{B58EE72A-F267-4962-AFE2-686BEC892D08}"/>
            </a:ext>
          </a:extLst>
        </xdr:cNvPr>
        <xdr:cNvSpPr txBox="1"/>
      </xdr:nvSpPr>
      <xdr:spPr>
        <a:xfrm>
          <a:off x="10063283" y="19214635"/>
          <a:ext cx="254001"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自立</a:t>
          </a:r>
        </a:p>
      </xdr:txBody>
    </xdr:sp>
    <xdr:clientData fPrintsWithSheet="0"/>
  </xdr:twoCellAnchor>
  <xdr:twoCellAnchor>
    <xdr:from>
      <xdr:col>61</xdr:col>
      <xdr:colOff>18560</xdr:colOff>
      <xdr:row>64</xdr:row>
      <xdr:rowOff>126510</xdr:rowOff>
    </xdr:from>
    <xdr:to>
      <xdr:col>68</xdr:col>
      <xdr:colOff>5861</xdr:colOff>
      <xdr:row>64</xdr:row>
      <xdr:rowOff>342899</xdr:rowOff>
    </xdr:to>
    <xdr:sp macro="" textlink="">
      <xdr:nvSpPr>
        <xdr:cNvPr id="21653" name="テキスト ボックス 21652">
          <a:extLst>
            <a:ext uri="{FF2B5EF4-FFF2-40B4-BE49-F238E27FC236}">
              <a16:creationId xmlns:a16="http://schemas.microsoft.com/office/drawing/2014/main" id="{D809DE41-6944-4284-9755-5295BEF49801}"/>
            </a:ext>
          </a:extLst>
        </xdr:cNvPr>
        <xdr:cNvSpPr txBox="1"/>
      </xdr:nvSpPr>
      <xdr:spPr>
        <a:xfrm>
          <a:off x="10100406"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自立</a:t>
          </a:r>
        </a:p>
      </xdr:txBody>
    </xdr:sp>
    <xdr:clientData fPrintsWithSheet="0"/>
  </xdr:twoCellAnchor>
  <xdr:twoCellAnchor>
    <xdr:from>
      <xdr:col>75</xdr:col>
      <xdr:colOff>28818</xdr:colOff>
      <xdr:row>63</xdr:row>
      <xdr:rowOff>69385</xdr:rowOff>
    </xdr:from>
    <xdr:to>
      <xdr:col>82</xdr:col>
      <xdr:colOff>17096</xdr:colOff>
      <xdr:row>63</xdr:row>
      <xdr:rowOff>285774</xdr:rowOff>
    </xdr:to>
    <xdr:sp macro="" textlink="">
      <xdr:nvSpPr>
        <xdr:cNvPr id="21654" name="テキスト ボックス 21653">
          <a:extLst>
            <a:ext uri="{FF2B5EF4-FFF2-40B4-BE49-F238E27FC236}">
              <a16:creationId xmlns:a16="http://schemas.microsoft.com/office/drawing/2014/main" id="{7627182F-E19C-420D-895A-D0EE9C261CDD}"/>
            </a:ext>
          </a:extLst>
        </xdr:cNvPr>
        <xdr:cNvSpPr txBox="1"/>
      </xdr:nvSpPr>
      <xdr:spPr>
        <a:xfrm>
          <a:off x="10588868" y="19214635"/>
          <a:ext cx="254978"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J1</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89</xdr:col>
      <xdr:colOff>5861</xdr:colOff>
      <xdr:row>63</xdr:row>
      <xdr:rowOff>69385</xdr:rowOff>
    </xdr:from>
    <xdr:to>
      <xdr:col>95</xdr:col>
      <xdr:colOff>32239</xdr:colOff>
      <xdr:row>63</xdr:row>
      <xdr:rowOff>285774</xdr:rowOff>
    </xdr:to>
    <xdr:sp macro="" textlink="">
      <xdr:nvSpPr>
        <xdr:cNvPr id="21655" name="テキスト ボックス 21654">
          <a:extLst>
            <a:ext uri="{FF2B5EF4-FFF2-40B4-BE49-F238E27FC236}">
              <a16:creationId xmlns:a16="http://schemas.microsoft.com/office/drawing/2014/main" id="{F9F7BF13-379D-4444-AC04-E93464A879D4}"/>
            </a:ext>
          </a:extLst>
        </xdr:cNvPr>
        <xdr:cNvSpPr txBox="1"/>
      </xdr:nvSpPr>
      <xdr:spPr>
        <a:xfrm>
          <a:off x="11099311" y="19214635"/>
          <a:ext cx="254978"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J2</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102</xdr:col>
      <xdr:colOff>11722</xdr:colOff>
      <xdr:row>63</xdr:row>
      <xdr:rowOff>69385</xdr:rowOff>
    </xdr:from>
    <xdr:to>
      <xdr:col>109</xdr:col>
      <xdr:colOff>0</xdr:colOff>
      <xdr:row>63</xdr:row>
      <xdr:rowOff>285774</xdr:rowOff>
    </xdr:to>
    <xdr:sp macro="" textlink="">
      <xdr:nvSpPr>
        <xdr:cNvPr id="21656" name="テキスト ボックス 21655">
          <a:extLst>
            <a:ext uri="{FF2B5EF4-FFF2-40B4-BE49-F238E27FC236}">
              <a16:creationId xmlns:a16="http://schemas.microsoft.com/office/drawing/2014/main" id="{6BD60BD5-3115-4233-B4AC-DB2C613B6655}"/>
            </a:ext>
          </a:extLst>
        </xdr:cNvPr>
        <xdr:cNvSpPr txBox="1"/>
      </xdr:nvSpPr>
      <xdr:spPr>
        <a:xfrm>
          <a:off x="11600472" y="19214635"/>
          <a:ext cx="254978"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A1</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116</xdr:col>
      <xdr:colOff>12699</xdr:colOff>
      <xdr:row>63</xdr:row>
      <xdr:rowOff>69385</xdr:rowOff>
    </xdr:from>
    <xdr:to>
      <xdr:col>123</xdr:col>
      <xdr:colOff>1</xdr:colOff>
      <xdr:row>63</xdr:row>
      <xdr:rowOff>285774</xdr:rowOff>
    </xdr:to>
    <xdr:sp macro="" textlink="">
      <xdr:nvSpPr>
        <xdr:cNvPr id="21657" name="テキスト ボックス 21656">
          <a:extLst>
            <a:ext uri="{FF2B5EF4-FFF2-40B4-BE49-F238E27FC236}">
              <a16:creationId xmlns:a16="http://schemas.microsoft.com/office/drawing/2014/main" id="{BC68714C-F052-4DF9-AFFE-6E82CAB148D1}"/>
            </a:ext>
          </a:extLst>
        </xdr:cNvPr>
        <xdr:cNvSpPr txBox="1"/>
      </xdr:nvSpPr>
      <xdr:spPr>
        <a:xfrm>
          <a:off x="12134849" y="19214635"/>
          <a:ext cx="254002"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A2</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130</xdr:col>
      <xdr:colOff>13676</xdr:colOff>
      <xdr:row>63</xdr:row>
      <xdr:rowOff>69385</xdr:rowOff>
    </xdr:from>
    <xdr:to>
      <xdr:col>137</xdr:col>
      <xdr:colOff>978</xdr:colOff>
      <xdr:row>63</xdr:row>
      <xdr:rowOff>285774</xdr:rowOff>
    </xdr:to>
    <xdr:sp macro="" textlink="">
      <xdr:nvSpPr>
        <xdr:cNvPr id="21658" name="テキスト ボックス 21657">
          <a:extLst>
            <a:ext uri="{FF2B5EF4-FFF2-40B4-BE49-F238E27FC236}">
              <a16:creationId xmlns:a16="http://schemas.microsoft.com/office/drawing/2014/main" id="{ABBC5B81-039C-4BC9-BC09-0B3CCA881787}"/>
            </a:ext>
          </a:extLst>
        </xdr:cNvPr>
        <xdr:cNvSpPr txBox="1"/>
      </xdr:nvSpPr>
      <xdr:spPr>
        <a:xfrm>
          <a:off x="12669226" y="19214635"/>
          <a:ext cx="254002"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B1</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143</xdr:col>
      <xdr:colOff>19537</xdr:colOff>
      <xdr:row>63</xdr:row>
      <xdr:rowOff>69385</xdr:rowOff>
    </xdr:from>
    <xdr:to>
      <xdr:col>150</xdr:col>
      <xdr:colOff>6839</xdr:colOff>
      <xdr:row>63</xdr:row>
      <xdr:rowOff>285774</xdr:rowOff>
    </xdr:to>
    <xdr:sp macro="" textlink="">
      <xdr:nvSpPr>
        <xdr:cNvPr id="21659" name="テキスト ボックス 21658">
          <a:extLst>
            <a:ext uri="{FF2B5EF4-FFF2-40B4-BE49-F238E27FC236}">
              <a16:creationId xmlns:a16="http://schemas.microsoft.com/office/drawing/2014/main" id="{C3723DAF-B637-4609-8076-2B2F5BB23602}"/>
            </a:ext>
          </a:extLst>
        </xdr:cNvPr>
        <xdr:cNvSpPr txBox="1"/>
      </xdr:nvSpPr>
      <xdr:spPr>
        <a:xfrm>
          <a:off x="13170387" y="19214635"/>
          <a:ext cx="254002"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B2</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157</xdr:col>
      <xdr:colOff>15629</xdr:colOff>
      <xdr:row>63</xdr:row>
      <xdr:rowOff>69385</xdr:rowOff>
    </xdr:from>
    <xdr:to>
      <xdr:col>164</xdr:col>
      <xdr:colOff>2931</xdr:colOff>
      <xdr:row>63</xdr:row>
      <xdr:rowOff>285774</xdr:rowOff>
    </xdr:to>
    <xdr:sp macro="" textlink="">
      <xdr:nvSpPr>
        <xdr:cNvPr id="21660" name="テキスト ボックス 21659">
          <a:extLst>
            <a:ext uri="{FF2B5EF4-FFF2-40B4-BE49-F238E27FC236}">
              <a16:creationId xmlns:a16="http://schemas.microsoft.com/office/drawing/2014/main" id="{1802E404-D025-439A-ABEE-D8E4F44775E7}"/>
            </a:ext>
          </a:extLst>
        </xdr:cNvPr>
        <xdr:cNvSpPr txBox="1"/>
      </xdr:nvSpPr>
      <xdr:spPr>
        <a:xfrm>
          <a:off x="13699879" y="19214635"/>
          <a:ext cx="254002"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C1</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171</xdr:col>
      <xdr:colOff>6837</xdr:colOff>
      <xdr:row>63</xdr:row>
      <xdr:rowOff>69385</xdr:rowOff>
    </xdr:from>
    <xdr:to>
      <xdr:col>177</xdr:col>
      <xdr:colOff>33216</xdr:colOff>
      <xdr:row>63</xdr:row>
      <xdr:rowOff>285774</xdr:rowOff>
    </xdr:to>
    <xdr:sp macro="" textlink="">
      <xdr:nvSpPr>
        <xdr:cNvPr id="21661" name="テキスト ボックス 21660">
          <a:extLst>
            <a:ext uri="{FF2B5EF4-FFF2-40B4-BE49-F238E27FC236}">
              <a16:creationId xmlns:a16="http://schemas.microsoft.com/office/drawing/2014/main" id="{262ADE4F-548D-41B5-A081-C1DF161E9EE2}"/>
            </a:ext>
          </a:extLst>
        </xdr:cNvPr>
        <xdr:cNvSpPr txBox="1"/>
      </xdr:nvSpPr>
      <xdr:spPr>
        <a:xfrm>
          <a:off x="14224487" y="19214635"/>
          <a:ext cx="254979"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C2</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75</xdr:col>
      <xdr:colOff>976</xdr:colOff>
      <xdr:row>64</xdr:row>
      <xdr:rowOff>126510</xdr:rowOff>
    </xdr:from>
    <xdr:to>
      <xdr:col>81</xdr:col>
      <xdr:colOff>27354</xdr:colOff>
      <xdr:row>64</xdr:row>
      <xdr:rowOff>342899</xdr:rowOff>
    </xdr:to>
    <xdr:sp macro="" textlink="">
      <xdr:nvSpPr>
        <xdr:cNvPr id="21662" name="テキスト ボックス 21661">
          <a:extLst>
            <a:ext uri="{FF2B5EF4-FFF2-40B4-BE49-F238E27FC236}">
              <a16:creationId xmlns:a16="http://schemas.microsoft.com/office/drawing/2014/main" id="{6F5EA811-98B7-4939-B30D-275386DB9A0F}"/>
            </a:ext>
          </a:extLst>
        </xdr:cNvPr>
        <xdr:cNvSpPr txBox="1"/>
      </xdr:nvSpPr>
      <xdr:spPr>
        <a:xfrm>
          <a:off x="10629899"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Ⅰ</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89</xdr:col>
      <xdr:colOff>21491</xdr:colOff>
      <xdr:row>64</xdr:row>
      <xdr:rowOff>126510</xdr:rowOff>
    </xdr:from>
    <xdr:to>
      <xdr:col>96</xdr:col>
      <xdr:colOff>8793</xdr:colOff>
      <xdr:row>64</xdr:row>
      <xdr:rowOff>342899</xdr:rowOff>
    </xdr:to>
    <xdr:sp macro="" textlink="">
      <xdr:nvSpPr>
        <xdr:cNvPr id="21663" name="テキスト ボックス 21662">
          <a:extLst>
            <a:ext uri="{FF2B5EF4-FFF2-40B4-BE49-F238E27FC236}">
              <a16:creationId xmlns:a16="http://schemas.microsoft.com/office/drawing/2014/main" id="{8F39C83F-084B-4FE2-AB13-46C5497083A1}"/>
            </a:ext>
          </a:extLst>
        </xdr:cNvPr>
        <xdr:cNvSpPr txBox="1"/>
      </xdr:nvSpPr>
      <xdr:spPr>
        <a:xfrm>
          <a:off x="11197491"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Ⅱa</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102</xdr:col>
      <xdr:colOff>12699</xdr:colOff>
      <xdr:row>64</xdr:row>
      <xdr:rowOff>126510</xdr:rowOff>
    </xdr:from>
    <xdr:to>
      <xdr:col>109</xdr:col>
      <xdr:colOff>1</xdr:colOff>
      <xdr:row>64</xdr:row>
      <xdr:rowOff>342899</xdr:rowOff>
    </xdr:to>
    <xdr:sp macro="" textlink="">
      <xdr:nvSpPr>
        <xdr:cNvPr id="21664" name="テキスト ボックス 21663">
          <a:extLst>
            <a:ext uri="{FF2B5EF4-FFF2-40B4-BE49-F238E27FC236}">
              <a16:creationId xmlns:a16="http://schemas.microsoft.com/office/drawing/2014/main" id="{1CAD284E-6666-47B8-AAD6-C63AF746F45E}"/>
            </a:ext>
          </a:extLst>
        </xdr:cNvPr>
        <xdr:cNvSpPr txBox="1"/>
      </xdr:nvSpPr>
      <xdr:spPr>
        <a:xfrm>
          <a:off x="11696699"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Ⅱb</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116</xdr:col>
      <xdr:colOff>13676</xdr:colOff>
      <xdr:row>64</xdr:row>
      <xdr:rowOff>126510</xdr:rowOff>
    </xdr:from>
    <xdr:to>
      <xdr:col>123</xdr:col>
      <xdr:colOff>978</xdr:colOff>
      <xdr:row>64</xdr:row>
      <xdr:rowOff>342899</xdr:rowOff>
    </xdr:to>
    <xdr:sp macro="" textlink="">
      <xdr:nvSpPr>
        <xdr:cNvPr id="21665" name="テキスト ボックス 21664">
          <a:extLst>
            <a:ext uri="{FF2B5EF4-FFF2-40B4-BE49-F238E27FC236}">
              <a16:creationId xmlns:a16="http://schemas.microsoft.com/office/drawing/2014/main" id="{B3BB8007-6B4C-4BED-832B-0B3AAAF0D7DB}"/>
            </a:ext>
          </a:extLst>
        </xdr:cNvPr>
        <xdr:cNvSpPr txBox="1"/>
      </xdr:nvSpPr>
      <xdr:spPr>
        <a:xfrm>
          <a:off x="12244753"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Ⅲa</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130</xdr:col>
      <xdr:colOff>14653</xdr:colOff>
      <xdr:row>64</xdr:row>
      <xdr:rowOff>126510</xdr:rowOff>
    </xdr:from>
    <xdr:to>
      <xdr:col>137</xdr:col>
      <xdr:colOff>1955</xdr:colOff>
      <xdr:row>64</xdr:row>
      <xdr:rowOff>342899</xdr:rowOff>
    </xdr:to>
    <xdr:sp macro="" textlink="">
      <xdr:nvSpPr>
        <xdr:cNvPr id="21666" name="テキスト ボックス 21665">
          <a:extLst>
            <a:ext uri="{FF2B5EF4-FFF2-40B4-BE49-F238E27FC236}">
              <a16:creationId xmlns:a16="http://schemas.microsoft.com/office/drawing/2014/main" id="{2CB31B2E-8A02-403F-BE56-0B5C17343BEE}"/>
            </a:ext>
          </a:extLst>
        </xdr:cNvPr>
        <xdr:cNvSpPr txBox="1"/>
      </xdr:nvSpPr>
      <xdr:spPr>
        <a:xfrm>
          <a:off x="12792807"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Ⅲb</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143</xdr:col>
      <xdr:colOff>15630</xdr:colOff>
      <xdr:row>64</xdr:row>
      <xdr:rowOff>126510</xdr:rowOff>
    </xdr:from>
    <xdr:to>
      <xdr:col>150</xdr:col>
      <xdr:colOff>2932</xdr:colOff>
      <xdr:row>64</xdr:row>
      <xdr:rowOff>342899</xdr:rowOff>
    </xdr:to>
    <xdr:sp macro="" textlink="">
      <xdr:nvSpPr>
        <xdr:cNvPr id="21667" name="テキスト ボックス 21666">
          <a:extLst>
            <a:ext uri="{FF2B5EF4-FFF2-40B4-BE49-F238E27FC236}">
              <a16:creationId xmlns:a16="http://schemas.microsoft.com/office/drawing/2014/main" id="{9B81889A-2111-47B4-A5AC-DEFBFF690962}"/>
            </a:ext>
          </a:extLst>
        </xdr:cNvPr>
        <xdr:cNvSpPr txBox="1"/>
      </xdr:nvSpPr>
      <xdr:spPr>
        <a:xfrm>
          <a:off x="13301784"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Ⅳ</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157</xdr:col>
      <xdr:colOff>36145</xdr:colOff>
      <xdr:row>64</xdr:row>
      <xdr:rowOff>126510</xdr:rowOff>
    </xdr:from>
    <xdr:to>
      <xdr:col>164</xdr:col>
      <xdr:colOff>23447</xdr:colOff>
      <xdr:row>64</xdr:row>
      <xdr:rowOff>342899</xdr:rowOff>
    </xdr:to>
    <xdr:sp macro="" textlink="">
      <xdr:nvSpPr>
        <xdr:cNvPr id="21668" name="テキスト ボックス 21667">
          <a:extLst>
            <a:ext uri="{FF2B5EF4-FFF2-40B4-BE49-F238E27FC236}">
              <a16:creationId xmlns:a16="http://schemas.microsoft.com/office/drawing/2014/main" id="{644680F4-E51F-40C6-8064-0019FC7F5874}"/>
            </a:ext>
          </a:extLst>
        </xdr:cNvPr>
        <xdr:cNvSpPr txBox="1"/>
      </xdr:nvSpPr>
      <xdr:spPr>
        <a:xfrm>
          <a:off x="13869376" y="19596587"/>
          <a:ext cx="260840" cy="2163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50">
              <a:solidFill>
                <a:schemeClr val="tx1"/>
              </a:solidFill>
              <a:latin typeface="BIZ UDPゴシック" panose="020B0400000000000000" pitchFamily="50" charset="-128"/>
              <a:ea typeface="BIZ UDPゴシック" panose="020B0400000000000000" pitchFamily="50" charset="-128"/>
            </a:rPr>
            <a:t>M</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101</xdr:col>
      <xdr:colOff>19540</xdr:colOff>
      <xdr:row>37</xdr:row>
      <xdr:rowOff>77667</xdr:rowOff>
    </xdr:from>
    <xdr:to>
      <xdr:col>139</xdr:col>
      <xdr:colOff>11740</xdr:colOff>
      <xdr:row>37</xdr:row>
      <xdr:rowOff>257667</xdr:rowOff>
    </xdr:to>
    <xdr:sp macro="" textlink="">
      <xdr:nvSpPr>
        <xdr:cNvPr id="21669" name="テキスト ボックス 21668">
          <a:extLst>
            <a:ext uri="{FF2B5EF4-FFF2-40B4-BE49-F238E27FC236}">
              <a16:creationId xmlns:a16="http://schemas.microsoft.com/office/drawing/2014/main" id="{941252BA-D371-4549-A67F-EFD33BA93890}"/>
            </a:ext>
          </a:extLst>
        </xdr:cNvPr>
        <xdr:cNvSpPr txBox="1"/>
      </xdr:nvSpPr>
      <xdr:spPr>
        <a:xfrm>
          <a:off x="11570190" y="10332917"/>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4-1</a:t>
          </a:r>
          <a:r>
            <a:rPr kumimoji="1" lang="ja-JP" altLang="en-US" sz="1000">
              <a:solidFill>
                <a:schemeClr val="tx1"/>
              </a:solidFill>
              <a:latin typeface="BIZ UDPゴシック" panose="020B0400000000000000" pitchFamily="50" charset="-128"/>
              <a:ea typeface="BIZ UDPゴシック" panose="020B0400000000000000" pitchFamily="50" charset="-128"/>
            </a:rPr>
            <a:t>　被害的</a:t>
          </a:r>
        </a:p>
      </xdr:txBody>
    </xdr:sp>
    <xdr:clientData fPrintsWithSheet="0"/>
  </xdr:twoCellAnchor>
  <xdr:twoCellAnchor>
    <xdr:from>
      <xdr:col>101</xdr:col>
      <xdr:colOff>19539</xdr:colOff>
      <xdr:row>38</xdr:row>
      <xdr:rowOff>84014</xdr:rowOff>
    </xdr:from>
    <xdr:to>
      <xdr:col>139</xdr:col>
      <xdr:colOff>11739</xdr:colOff>
      <xdr:row>38</xdr:row>
      <xdr:rowOff>264014</xdr:rowOff>
    </xdr:to>
    <xdr:sp macro="" textlink="">
      <xdr:nvSpPr>
        <xdr:cNvPr id="21670" name="テキスト ボックス 21669">
          <a:extLst>
            <a:ext uri="{FF2B5EF4-FFF2-40B4-BE49-F238E27FC236}">
              <a16:creationId xmlns:a16="http://schemas.microsoft.com/office/drawing/2014/main" id="{4EDE1BB9-C84D-49BE-B1B3-E2F16CE20D6B}"/>
            </a:ext>
          </a:extLst>
        </xdr:cNvPr>
        <xdr:cNvSpPr txBox="1"/>
      </xdr:nvSpPr>
      <xdr:spPr>
        <a:xfrm>
          <a:off x="11570189" y="10682164"/>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4-2</a:t>
          </a:r>
          <a:r>
            <a:rPr kumimoji="1" lang="ja-JP" altLang="en-US" sz="1000">
              <a:solidFill>
                <a:schemeClr val="tx1"/>
              </a:solidFill>
              <a:latin typeface="BIZ UDPゴシック" panose="020B0400000000000000" pitchFamily="50" charset="-128"/>
              <a:ea typeface="BIZ UDPゴシック" panose="020B0400000000000000" pitchFamily="50" charset="-128"/>
            </a:rPr>
            <a:t>　作話</a:t>
          </a:r>
        </a:p>
      </xdr:txBody>
    </xdr:sp>
    <xdr:clientData fPrintsWithSheet="0"/>
  </xdr:twoCellAnchor>
  <xdr:twoCellAnchor>
    <xdr:from>
      <xdr:col>101</xdr:col>
      <xdr:colOff>19540</xdr:colOff>
      <xdr:row>39</xdr:row>
      <xdr:rowOff>75222</xdr:rowOff>
    </xdr:from>
    <xdr:to>
      <xdr:col>139</xdr:col>
      <xdr:colOff>11740</xdr:colOff>
      <xdr:row>39</xdr:row>
      <xdr:rowOff>255222</xdr:rowOff>
    </xdr:to>
    <xdr:sp macro="" textlink="">
      <xdr:nvSpPr>
        <xdr:cNvPr id="21671" name="テキスト ボックス 21670">
          <a:extLst>
            <a:ext uri="{FF2B5EF4-FFF2-40B4-BE49-F238E27FC236}">
              <a16:creationId xmlns:a16="http://schemas.microsoft.com/office/drawing/2014/main" id="{D6B89D7C-57F0-4583-9EA6-E881F8D23CE7}"/>
            </a:ext>
          </a:extLst>
        </xdr:cNvPr>
        <xdr:cNvSpPr txBox="1"/>
      </xdr:nvSpPr>
      <xdr:spPr>
        <a:xfrm>
          <a:off x="11570190" y="11054372"/>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4-3</a:t>
          </a:r>
          <a:r>
            <a:rPr kumimoji="1" lang="ja-JP" altLang="en-US" sz="1000">
              <a:solidFill>
                <a:schemeClr val="tx1"/>
              </a:solidFill>
              <a:latin typeface="BIZ UDPゴシック" panose="020B0400000000000000" pitchFamily="50" charset="-128"/>
              <a:ea typeface="BIZ UDPゴシック" panose="020B0400000000000000" pitchFamily="50" charset="-128"/>
            </a:rPr>
            <a:t>　感情が不安定</a:t>
          </a:r>
        </a:p>
      </xdr:txBody>
    </xdr:sp>
    <xdr:clientData fPrintsWithSheet="0"/>
  </xdr:twoCellAnchor>
  <xdr:twoCellAnchor>
    <xdr:from>
      <xdr:col>101</xdr:col>
      <xdr:colOff>19540</xdr:colOff>
      <xdr:row>40</xdr:row>
      <xdr:rowOff>95739</xdr:rowOff>
    </xdr:from>
    <xdr:to>
      <xdr:col>139</xdr:col>
      <xdr:colOff>11740</xdr:colOff>
      <xdr:row>40</xdr:row>
      <xdr:rowOff>275739</xdr:rowOff>
    </xdr:to>
    <xdr:sp macro="" textlink="">
      <xdr:nvSpPr>
        <xdr:cNvPr id="21672" name="テキスト ボックス 21671">
          <a:extLst>
            <a:ext uri="{FF2B5EF4-FFF2-40B4-BE49-F238E27FC236}">
              <a16:creationId xmlns:a16="http://schemas.microsoft.com/office/drawing/2014/main" id="{967C1ADF-9D56-4FC4-B8A3-B9853DA042B9}"/>
            </a:ext>
          </a:extLst>
        </xdr:cNvPr>
        <xdr:cNvSpPr txBox="1"/>
      </xdr:nvSpPr>
      <xdr:spPr>
        <a:xfrm>
          <a:off x="11570190" y="11455889"/>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4-4</a:t>
          </a:r>
          <a:r>
            <a:rPr kumimoji="1" lang="ja-JP" altLang="en-US" sz="1000">
              <a:solidFill>
                <a:schemeClr val="tx1"/>
              </a:solidFill>
              <a:latin typeface="BIZ UDPゴシック" panose="020B0400000000000000" pitchFamily="50" charset="-128"/>
              <a:ea typeface="BIZ UDPゴシック" panose="020B0400000000000000" pitchFamily="50" charset="-128"/>
            </a:rPr>
            <a:t>　昼夜逆転</a:t>
          </a:r>
        </a:p>
      </xdr:txBody>
    </xdr:sp>
    <xdr:clientData fPrintsWithSheet="0"/>
  </xdr:twoCellAnchor>
  <xdr:twoCellAnchor>
    <xdr:from>
      <xdr:col>101</xdr:col>
      <xdr:colOff>19540</xdr:colOff>
      <xdr:row>41</xdr:row>
      <xdr:rowOff>86947</xdr:rowOff>
    </xdr:from>
    <xdr:to>
      <xdr:col>139</xdr:col>
      <xdr:colOff>11740</xdr:colOff>
      <xdr:row>41</xdr:row>
      <xdr:rowOff>266947</xdr:rowOff>
    </xdr:to>
    <xdr:sp macro="" textlink="">
      <xdr:nvSpPr>
        <xdr:cNvPr id="21673" name="テキスト ボックス 21672">
          <a:extLst>
            <a:ext uri="{FF2B5EF4-FFF2-40B4-BE49-F238E27FC236}">
              <a16:creationId xmlns:a16="http://schemas.microsoft.com/office/drawing/2014/main" id="{681E8CDF-4105-4FAE-9161-2ED274C8E7A3}"/>
            </a:ext>
          </a:extLst>
        </xdr:cNvPr>
        <xdr:cNvSpPr txBox="1"/>
      </xdr:nvSpPr>
      <xdr:spPr>
        <a:xfrm>
          <a:off x="11570190" y="11828097"/>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4-5</a:t>
          </a:r>
          <a:r>
            <a:rPr kumimoji="1" lang="ja-JP" altLang="en-US" sz="1000">
              <a:solidFill>
                <a:schemeClr val="tx1"/>
              </a:solidFill>
              <a:latin typeface="BIZ UDPゴシック" panose="020B0400000000000000" pitchFamily="50" charset="-128"/>
              <a:ea typeface="BIZ UDPゴシック" panose="020B0400000000000000" pitchFamily="50" charset="-128"/>
            </a:rPr>
            <a:t>　同じ話をする</a:t>
          </a:r>
        </a:p>
      </xdr:txBody>
    </xdr:sp>
    <xdr:clientData fPrintsWithSheet="0"/>
  </xdr:twoCellAnchor>
  <xdr:twoCellAnchor>
    <xdr:from>
      <xdr:col>101</xdr:col>
      <xdr:colOff>19539</xdr:colOff>
      <xdr:row>42</xdr:row>
      <xdr:rowOff>58616</xdr:rowOff>
    </xdr:from>
    <xdr:to>
      <xdr:col>139</xdr:col>
      <xdr:colOff>11739</xdr:colOff>
      <xdr:row>42</xdr:row>
      <xdr:rowOff>238616</xdr:rowOff>
    </xdr:to>
    <xdr:sp macro="" textlink="">
      <xdr:nvSpPr>
        <xdr:cNvPr id="21674" name="テキスト ボックス 21673">
          <a:extLst>
            <a:ext uri="{FF2B5EF4-FFF2-40B4-BE49-F238E27FC236}">
              <a16:creationId xmlns:a16="http://schemas.microsoft.com/office/drawing/2014/main" id="{7A3FDC3F-9CC7-445A-A5A9-6FFEF6DC0497}"/>
            </a:ext>
          </a:extLst>
        </xdr:cNvPr>
        <xdr:cNvSpPr txBox="1"/>
      </xdr:nvSpPr>
      <xdr:spPr>
        <a:xfrm>
          <a:off x="11570189" y="12180766"/>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4-6</a:t>
          </a:r>
          <a:r>
            <a:rPr kumimoji="1" lang="ja-JP" altLang="en-US" sz="1000">
              <a:solidFill>
                <a:schemeClr val="tx1"/>
              </a:solidFill>
              <a:latin typeface="BIZ UDPゴシック" panose="020B0400000000000000" pitchFamily="50" charset="-128"/>
              <a:ea typeface="BIZ UDPゴシック" panose="020B0400000000000000" pitchFamily="50" charset="-128"/>
            </a:rPr>
            <a:t>　大声を出す</a:t>
          </a:r>
        </a:p>
      </xdr:txBody>
    </xdr:sp>
    <xdr:clientData fPrintsWithSheet="0"/>
  </xdr:twoCellAnchor>
  <xdr:twoCellAnchor>
    <xdr:from>
      <xdr:col>101</xdr:col>
      <xdr:colOff>19539</xdr:colOff>
      <xdr:row>43</xdr:row>
      <xdr:rowOff>103555</xdr:rowOff>
    </xdr:from>
    <xdr:to>
      <xdr:col>139</xdr:col>
      <xdr:colOff>11739</xdr:colOff>
      <xdr:row>43</xdr:row>
      <xdr:rowOff>283555</xdr:rowOff>
    </xdr:to>
    <xdr:sp macro="" textlink="">
      <xdr:nvSpPr>
        <xdr:cNvPr id="21675" name="テキスト ボックス 21674">
          <a:extLst>
            <a:ext uri="{FF2B5EF4-FFF2-40B4-BE49-F238E27FC236}">
              <a16:creationId xmlns:a16="http://schemas.microsoft.com/office/drawing/2014/main" id="{70AD539C-D2FC-4534-9B02-3A1C5C210BC9}"/>
            </a:ext>
          </a:extLst>
        </xdr:cNvPr>
        <xdr:cNvSpPr txBox="1"/>
      </xdr:nvSpPr>
      <xdr:spPr>
        <a:xfrm>
          <a:off x="11570189" y="12543205"/>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4-7</a:t>
          </a:r>
          <a:r>
            <a:rPr kumimoji="1" lang="ja-JP" altLang="en-US" sz="1000">
              <a:solidFill>
                <a:schemeClr val="tx1"/>
              </a:solidFill>
              <a:latin typeface="BIZ UDPゴシック" panose="020B0400000000000000" pitchFamily="50" charset="-128"/>
              <a:ea typeface="BIZ UDPゴシック" panose="020B0400000000000000" pitchFamily="50" charset="-128"/>
            </a:rPr>
            <a:t>　介護に抵抗</a:t>
          </a:r>
        </a:p>
      </xdr:txBody>
    </xdr:sp>
    <xdr:clientData fPrintsWithSheet="0"/>
  </xdr:twoCellAnchor>
  <xdr:twoCellAnchor>
    <xdr:from>
      <xdr:col>101</xdr:col>
      <xdr:colOff>19539</xdr:colOff>
      <xdr:row>44</xdr:row>
      <xdr:rowOff>94763</xdr:rowOff>
    </xdr:from>
    <xdr:to>
      <xdr:col>139</xdr:col>
      <xdr:colOff>11739</xdr:colOff>
      <xdr:row>44</xdr:row>
      <xdr:rowOff>274763</xdr:rowOff>
    </xdr:to>
    <xdr:sp macro="" textlink="">
      <xdr:nvSpPr>
        <xdr:cNvPr id="21676" name="テキスト ボックス 21675">
          <a:extLst>
            <a:ext uri="{FF2B5EF4-FFF2-40B4-BE49-F238E27FC236}">
              <a16:creationId xmlns:a16="http://schemas.microsoft.com/office/drawing/2014/main" id="{C68B954F-03AF-498F-BDF5-1F450A4A03B9}"/>
            </a:ext>
          </a:extLst>
        </xdr:cNvPr>
        <xdr:cNvSpPr txBox="1"/>
      </xdr:nvSpPr>
      <xdr:spPr>
        <a:xfrm>
          <a:off x="11570189" y="12915413"/>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4-8</a:t>
          </a:r>
          <a:r>
            <a:rPr kumimoji="1" lang="ja-JP" altLang="en-US" sz="1000">
              <a:solidFill>
                <a:schemeClr val="tx1"/>
              </a:solidFill>
              <a:latin typeface="BIZ UDPゴシック" panose="020B0400000000000000" pitchFamily="50" charset="-128"/>
              <a:ea typeface="BIZ UDPゴシック" panose="020B0400000000000000" pitchFamily="50" charset="-128"/>
            </a:rPr>
            <a:t>　落ち着きがない</a:t>
          </a:r>
        </a:p>
      </xdr:txBody>
    </xdr:sp>
    <xdr:clientData fPrintsWithSheet="0"/>
  </xdr:twoCellAnchor>
  <xdr:twoCellAnchor>
    <xdr:from>
      <xdr:col>101</xdr:col>
      <xdr:colOff>19539</xdr:colOff>
      <xdr:row>45</xdr:row>
      <xdr:rowOff>90855</xdr:rowOff>
    </xdr:from>
    <xdr:to>
      <xdr:col>139</xdr:col>
      <xdr:colOff>11739</xdr:colOff>
      <xdr:row>45</xdr:row>
      <xdr:rowOff>270855</xdr:rowOff>
    </xdr:to>
    <xdr:sp macro="" textlink="">
      <xdr:nvSpPr>
        <xdr:cNvPr id="21677" name="テキスト ボックス 21676">
          <a:extLst>
            <a:ext uri="{FF2B5EF4-FFF2-40B4-BE49-F238E27FC236}">
              <a16:creationId xmlns:a16="http://schemas.microsoft.com/office/drawing/2014/main" id="{F489C8BF-3423-4B0A-AC02-051C8D0778AD}"/>
            </a:ext>
          </a:extLst>
        </xdr:cNvPr>
        <xdr:cNvSpPr txBox="1"/>
      </xdr:nvSpPr>
      <xdr:spPr>
        <a:xfrm>
          <a:off x="11570189" y="13292505"/>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4-9</a:t>
          </a:r>
          <a:r>
            <a:rPr kumimoji="1" lang="ja-JP" altLang="en-US" sz="1000">
              <a:solidFill>
                <a:schemeClr val="tx1"/>
              </a:solidFill>
              <a:latin typeface="BIZ UDPゴシック" panose="020B0400000000000000" pitchFamily="50" charset="-128"/>
              <a:ea typeface="BIZ UDPゴシック" panose="020B0400000000000000" pitchFamily="50" charset="-128"/>
            </a:rPr>
            <a:t>　一人で出たがる</a:t>
          </a:r>
        </a:p>
      </xdr:txBody>
    </xdr:sp>
    <xdr:clientData fPrintsWithSheet="0"/>
  </xdr:twoCellAnchor>
  <xdr:twoCellAnchor>
    <xdr:from>
      <xdr:col>101</xdr:col>
      <xdr:colOff>19540</xdr:colOff>
      <xdr:row>46</xdr:row>
      <xdr:rowOff>77178</xdr:rowOff>
    </xdr:from>
    <xdr:to>
      <xdr:col>139</xdr:col>
      <xdr:colOff>11740</xdr:colOff>
      <xdr:row>46</xdr:row>
      <xdr:rowOff>257178</xdr:rowOff>
    </xdr:to>
    <xdr:sp macro="" textlink="">
      <xdr:nvSpPr>
        <xdr:cNvPr id="21678" name="テキスト ボックス 21677">
          <a:extLst>
            <a:ext uri="{FF2B5EF4-FFF2-40B4-BE49-F238E27FC236}">
              <a16:creationId xmlns:a16="http://schemas.microsoft.com/office/drawing/2014/main" id="{8F47F178-B8AF-4561-A128-CB19FF43D5CD}"/>
            </a:ext>
          </a:extLst>
        </xdr:cNvPr>
        <xdr:cNvSpPr txBox="1"/>
      </xdr:nvSpPr>
      <xdr:spPr>
        <a:xfrm>
          <a:off x="11570190" y="13659828"/>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4-10</a:t>
          </a:r>
          <a:r>
            <a:rPr kumimoji="1" lang="ja-JP" altLang="en-US" sz="1000">
              <a:solidFill>
                <a:schemeClr val="tx1"/>
              </a:solidFill>
              <a:latin typeface="BIZ UDPゴシック" panose="020B0400000000000000" pitchFamily="50" charset="-128"/>
              <a:ea typeface="BIZ UDPゴシック" panose="020B0400000000000000" pitchFamily="50" charset="-128"/>
            </a:rPr>
            <a:t>　収集癖</a:t>
          </a:r>
        </a:p>
      </xdr:txBody>
    </xdr:sp>
    <xdr:clientData fPrintsWithSheet="0"/>
  </xdr:twoCellAnchor>
  <xdr:twoCellAnchor>
    <xdr:from>
      <xdr:col>101</xdr:col>
      <xdr:colOff>19539</xdr:colOff>
      <xdr:row>47</xdr:row>
      <xdr:rowOff>78156</xdr:rowOff>
    </xdr:from>
    <xdr:to>
      <xdr:col>139</xdr:col>
      <xdr:colOff>11739</xdr:colOff>
      <xdr:row>47</xdr:row>
      <xdr:rowOff>258156</xdr:rowOff>
    </xdr:to>
    <xdr:sp macro="" textlink="">
      <xdr:nvSpPr>
        <xdr:cNvPr id="21679" name="テキスト ボックス 21678">
          <a:extLst>
            <a:ext uri="{FF2B5EF4-FFF2-40B4-BE49-F238E27FC236}">
              <a16:creationId xmlns:a16="http://schemas.microsoft.com/office/drawing/2014/main" id="{F732C4C0-8696-4C14-916D-55F14B029FF6}"/>
            </a:ext>
          </a:extLst>
        </xdr:cNvPr>
        <xdr:cNvSpPr txBox="1"/>
      </xdr:nvSpPr>
      <xdr:spPr>
        <a:xfrm>
          <a:off x="11570189" y="14016406"/>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4-11</a:t>
          </a:r>
          <a:r>
            <a:rPr kumimoji="1" lang="ja-JP" altLang="en-US" sz="1000">
              <a:solidFill>
                <a:schemeClr val="tx1"/>
              </a:solidFill>
              <a:latin typeface="BIZ UDPゴシック" panose="020B0400000000000000" pitchFamily="50" charset="-128"/>
              <a:ea typeface="BIZ UDPゴシック" panose="020B0400000000000000" pitchFamily="50" charset="-128"/>
            </a:rPr>
            <a:t>　物や衣類を壊す</a:t>
          </a:r>
        </a:p>
      </xdr:txBody>
    </xdr:sp>
    <xdr:clientData fPrintsWithSheet="0"/>
  </xdr:twoCellAnchor>
  <xdr:twoCellAnchor>
    <xdr:from>
      <xdr:col>101</xdr:col>
      <xdr:colOff>19540</xdr:colOff>
      <xdr:row>48</xdr:row>
      <xdr:rowOff>54710</xdr:rowOff>
    </xdr:from>
    <xdr:to>
      <xdr:col>139</xdr:col>
      <xdr:colOff>11740</xdr:colOff>
      <xdr:row>48</xdr:row>
      <xdr:rowOff>234710</xdr:rowOff>
    </xdr:to>
    <xdr:sp macro="" textlink="">
      <xdr:nvSpPr>
        <xdr:cNvPr id="21680" name="テキスト ボックス 21679">
          <a:extLst>
            <a:ext uri="{FF2B5EF4-FFF2-40B4-BE49-F238E27FC236}">
              <a16:creationId xmlns:a16="http://schemas.microsoft.com/office/drawing/2014/main" id="{D1713885-3E08-4868-8E62-4CBE1835468A}"/>
            </a:ext>
          </a:extLst>
        </xdr:cNvPr>
        <xdr:cNvSpPr txBox="1"/>
      </xdr:nvSpPr>
      <xdr:spPr>
        <a:xfrm>
          <a:off x="11570190" y="14373960"/>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4-12</a:t>
          </a:r>
          <a:r>
            <a:rPr kumimoji="1" lang="ja-JP" altLang="en-US" sz="1000">
              <a:solidFill>
                <a:schemeClr val="tx1"/>
              </a:solidFill>
              <a:latin typeface="BIZ UDPゴシック" panose="020B0400000000000000" pitchFamily="50" charset="-128"/>
              <a:ea typeface="BIZ UDPゴシック" panose="020B0400000000000000" pitchFamily="50" charset="-128"/>
            </a:rPr>
            <a:t>　ひどい物忘れ</a:t>
          </a:r>
        </a:p>
      </xdr:txBody>
    </xdr:sp>
    <xdr:clientData fPrintsWithSheet="0"/>
  </xdr:twoCellAnchor>
  <xdr:twoCellAnchor>
    <xdr:from>
      <xdr:col>101</xdr:col>
      <xdr:colOff>19540</xdr:colOff>
      <xdr:row>49</xdr:row>
      <xdr:rowOff>11725</xdr:rowOff>
    </xdr:from>
    <xdr:to>
      <xdr:col>139</xdr:col>
      <xdr:colOff>11740</xdr:colOff>
      <xdr:row>49</xdr:row>
      <xdr:rowOff>191725</xdr:rowOff>
    </xdr:to>
    <xdr:sp macro="" textlink="">
      <xdr:nvSpPr>
        <xdr:cNvPr id="21681" name="テキスト ボックス 21680">
          <a:extLst>
            <a:ext uri="{FF2B5EF4-FFF2-40B4-BE49-F238E27FC236}">
              <a16:creationId xmlns:a16="http://schemas.microsoft.com/office/drawing/2014/main" id="{0386AA12-0A95-4CAC-8168-7FA1B15F1BD1}"/>
            </a:ext>
          </a:extLst>
        </xdr:cNvPr>
        <xdr:cNvSpPr txBox="1"/>
      </xdr:nvSpPr>
      <xdr:spPr>
        <a:xfrm>
          <a:off x="11570190" y="14699275"/>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4-13</a:t>
          </a:r>
          <a:r>
            <a:rPr kumimoji="1" lang="ja-JP" altLang="en-US" sz="1000">
              <a:solidFill>
                <a:schemeClr val="tx1"/>
              </a:solidFill>
              <a:latin typeface="BIZ UDPゴシック" panose="020B0400000000000000" pitchFamily="50" charset="-128"/>
              <a:ea typeface="BIZ UDPゴシック" panose="020B0400000000000000" pitchFamily="50" charset="-128"/>
            </a:rPr>
            <a:t>　独り言・独り笑い</a:t>
          </a:r>
        </a:p>
      </xdr:txBody>
    </xdr:sp>
    <xdr:clientData fPrintsWithSheet="0"/>
  </xdr:twoCellAnchor>
  <xdr:twoCellAnchor>
    <xdr:from>
      <xdr:col>101</xdr:col>
      <xdr:colOff>19540</xdr:colOff>
      <xdr:row>50</xdr:row>
      <xdr:rowOff>51779</xdr:rowOff>
    </xdr:from>
    <xdr:to>
      <xdr:col>139</xdr:col>
      <xdr:colOff>11740</xdr:colOff>
      <xdr:row>50</xdr:row>
      <xdr:rowOff>231779</xdr:rowOff>
    </xdr:to>
    <xdr:sp macro="" textlink="">
      <xdr:nvSpPr>
        <xdr:cNvPr id="21682" name="テキスト ボックス 21681">
          <a:extLst>
            <a:ext uri="{FF2B5EF4-FFF2-40B4-BE49-F238E27FC236}">
              <a16:creationId xmlns:a16="http://schemas.microsoft.com/office/drawing/2014/main" id="{7E0B0F91-EDF1-4A5D-880B-2B213492B4B4}"/>
            </a:ext>
          </a:extLst>
        </xdr:cNvPr>
        <xdr:cNvSpPr txBox="1"/>
      </xdr:nvSpPr>
      <xdr:spPr>
        <a:xfrm>
          <a:off x="11570190" y="14967929"/>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4-14</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ja-JP" altLang="en-US" sz="900">
              <a:solidFill>
                <a:schemeClr val="tx1"/>
              </a:solidFill>
              <a:latin typeface="BIZ UDPゴシック" panose="020B0400000000000000" pitchFamily="50" charset="-128"/>
              <a:ea typeface="BIZ UDPゴシック" panose="020B0400000000000000" pitchFamily="50" charset="-128"/>
            </a:rPr>
            <a:t>自分勝手に行動する</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101</xdr:col>
      <xdr:colOff>19540</xdr:colOff>
      <xdr:row>51</xdr:row>
      <xdr:rowOff>106487</xdr:rowOff>
    </xdr:from>
    <xdr:to>
      <xdr:col>139</xdr:col>
      <xdr:colOff>11740</xdr:colOff>
      <xdr:row>51</xdr:row>
      <xdr:rowOff>286487</xdr:rowOff>
    </xdr:to>
    <xdr:sp macro="" textlink="">
      <xdr:nvSpPr>
        <xdr:cNvPr id="21683" name="テキスト ボックス 21682">
          <a:extLst>
            <a:ext uri="{FF2B5EF4-FFF2-40B4-BE49-F238E27FC236}">
              <a16:creationId xmlns:a16="http://schemas.microsoft.com/office/drawing/2014/main" id="{05DFFD80-A2E9-4262-8F9E-EF367E482425}"/>
            </a:ext>
          </a:extLst>
        </xdr:cNvPr>
        <xdr:cNvSpPr txBox="1"/>
      </xdr:nvSpPr>
      <xdr:spPr>
        <a:xfrm>
          <a:off x="11570190" y="15340137"/>
          <a:ext cx="14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4-15</a:t>
          </a:r>
          <a:r>
            <a:rPr kumimoji="1" lang="ja-JP" altLang="en-US" sz="1000">
              <a:solidFill>
                <a:schemeClr val="tx1"/>
              </a:solidFill>
              <a:latin typeface="BIZ UDPゴシック" panose="020B0400000000000000" pitchFamily="50" charset="-128"/>
              <a:ea typeface="BIZ UDPゴシック" panose="020B0400000000000000" pitchFamily="50" charset="-128"/>
            </a:rPr>
            <a:t>　話がまとまらない</a:t>
          </a:r>
        </a:p>
      </xdr:txBody>
    </xdr:sp>
    <xdr:clientData fPrintsWithSheet="0"/>
  </xdr:twoCellAnchor>
  <xdr:twoCellAnchor>
    <xdr:from>
      <xdr:col>101</xdr:col>
      <xdr:colOff>19540</xdr:colOff>
      <xdr:row>53</xdr:row>
      <xdr:rowOff>34683</xdr:rowOff>
    </xdr:from>
    <xdr:to>
      <xdr:col>138</xdr:col>
      <xdr:colOff>13840</xdr:colOff>
      <xdr:row>53</xdr:row>
      <xdr:rowOff>214683</xdr:rowOff>
    </xdr:to>
    <xdr:sp macro="" textlink="">
      <xdr:nvSpPr>
        <xdr:cNvPr id="37" name="テキスト ボックス 36">
          <a:extLst>
            <a:ext uri="{FF2B5EF4-FFF2-40B4-BE49-F238E27FC236}">
              <a16:creationId xmlns:a16="http://schemas.microsoft.com/office/drawing/2014/main" id="{98D05A5D-6C02-4B78-8EF1-7A4C778614DC}"/>
            </a:ext>
          </a:extLst>
        </xdr:cNvPr>
        <xdr:cNvSpPr txBox="1"/>
      </xdr:nvSpPr>
      <xdr:spPr>
        <a:xfrm>
          <a:off x="11570190" y="15954133"/>
          <a:ext cx="14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5-1</a:t>
          </a:r>
          <a:r>
            <a:rPr kumimoji="1" lang="ja-JP" altLang="en-US" sz="1000">
              <a:solidFill>
                <a:schemeClr val="tx1"/>
              </a:solidFill>
              <a:latin typeface="BIZ UDPゴシック" panose="020B0400000000000000" pitchFamily="50" charset="-128"/>
              <a:ea typeface="BIZ UDPゴシック" panose="020B0400000000000000" pitchFamily="50" charset="-128"/>
            </a:rPr>
            <a:t>　薬の内服</a:t>
          </a:r>
        </a:p>
      </xdr:txBody>
    </xdr:sp>
    <xdr:clientData fPrintsWithSheet="0"/>
  </xdr:twoCellAnchor>
  <xdr:twoCellAnchor>
    <xdr:from>
      <xdr:col>101</xdr:col>
      <xdr:colOff>19540</xdr:colOff>
      <xdr:row>54</xdr:row>
      <xdr:rowOff>45430</xdr:rowOff>
    </xdr:from>
    <xdr:to>
      <xdr:col>138</xdr:col>
      <xdr:colOff>13840</xdr:colOff>
      <xdr:row>54</xdr:row>
      <xdr:rowOff>225430</xdr:rowOff>
    </xdr:to>
    <xdr:sp macro="" textlink="">
      <xdr:nvSpPr>
        <xdr:cNvPr id="39" name="テキスト ボックス 38">
          <a:extLst>
            <a:ext uri="{FF2B5EF4-FFF2-40B4-BE49-F238E27FC236}">
              <a16:creationId xmlns:a16="http://schemas.microsoft.com/office/drawing/2014/main" id="{6378E0EB-0817-4171-A4C2-66528AD797BF}"/>
            </a:ext>
          </a:extLst>
        </xdr:cNvPr>
        <xdr:cNvSpPr txBox="1"/>
      </xdr:nvSpPr>
      <xdr:spPr>
        <a:xfrm>
          <a:off x="11570190" y="16307780"/>
          <a:ext cx="14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5-2</a:t>
          </a:r>
          <a:r>
            <a:rPr kumimoji="1" lang="ja-JP" altLang="en-US" sz="1000">
              <a:solidFill>
                <a:schemeClr val="tx1"/>
              </a:solidFill>
              <a:latin typeface="BIZ UDPゴシック" panose="020B0400000000000000" pitchFamily="50" charset="-128"/>
              <a:ea typeface="BIZ UDPゴシック" panose="020B0400000000000000" pitchFamily="50" charset="-128"/>
            </a:rPr>
            <a:t>　金銭の管理</a:t>
          </a:r>
        </a:p>
      </xdr:txBody>
    </xdr:sp>
    <xdr:clientData fPrintsWithSheet="0"/>
  </xdr:twoCellAnchor>
  <xdr:twoCellAnchor>
    <xdr:from>
      <xdr:col>102</xdr:col>
      <xdr:colOff>490</xdr:colOff>
      <xdr:row>55</xdr:row>
      <xdr:rowOff>28088</xdr:rowOff>
    </xdr:from>
    <xdr:to>
      <xdr:col>125</xdr:col>
      <xdr:colOff>24190</xdr:colOff>
      <xdr:row>56</xdr:row>
      <xdr:rowOff>9188</xdr:rowOff>
    </xdr:to>
    <xdr:sp macro="" textlink="">
      <xdr:nvSpPr>
        <xdr:cNvPr id="40" name="テキスト ボックス 39">
          <a:extLst>
            <a:ext uri="{FF2B5EF4-FFF2-40B4-BE49-F238E27FC236}">
              <a16:creationId xmlns:a16="http://schemas.microsoft.com/office/drawing/2014/main" id="{F8E64EB3-ADC7-475D-B689-B136B38904D1}"/>
            </a:ext>
          </a:extLst>
        </xdr:cNvPr>
        <xdr:cNvSpPr txBox="1"/>
      </xdr:nvSpPr>
      <xdr:spPr>
        <a:xfrm>
          <a:off x="11589240" y="16646038"/>
          <a:ext cx="90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5-3</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日常の</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a:p>
          <a:r>
            <a:rPr kumimoji="1" lang="ja-JP" altLang="en-US" sz="800">
              <a:solidFill>
                <a:schemeClr val="tx1"/>
              </a:solidFill>
              <a:latin typeface="BIZ UDPゴシック" panose="020B0400000000000000" pitchFamily="50" charset="-128"/>
              <a:ea typeface="BIZ UDPゴシック" panose="020B0400000000000000" pitchFamily="50" charset="-128"/>
            </a:rPr>
            <a:t>          意思決定</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101</xdr:col>
      <xdr:colOff>19540</xdr:colOff>
      <xdr:row>56</xdr:row>
      <xdr:rowOff>105874</xdr:rowOff>
    </xdr:from>
    <xdr:to>
      <xdr:col>138</xdr:col>
      <xdr:colOff>13840</xdr:colOff>
      <xdr:row>56</xdr:row>
      <xdr:rowOff>285874</xdr:rowOff>
    </xdr:to>
    <xdr:sp macro="" textlink="">
      <xdr:nvSpPr>
        <xdr:cNvPr id="41" name="テキスト ボックス 40">
          <a:extLst>
            <a:ext uri="{FF2B5EF4-FFF2-40B4-BE49-F238E27FC236}">
              <a16:creationId xmlns:a16="http://schemas.microsoft.com/office/drawing/2014/main" id="{FD3DFFF6-A9E7-4186-83B8-7CC7342669B5}"/>
            </a:ext>
          </a:extLst>
        </xdr:cNvPr>
        <xdr:cNvSpPr txBox="1"/>
      </xdr:nvSpPr>
      <xdr:spPr>
        <a:xfrm>
          <a:off x="11570190" y="17066724"/>
          <a:ext cx="14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5-4</a:t>
          </a:r>
          <a:r>
            <a:rPr kumimoji="1" lang="ja-JP" altLang="en-US" sz="1000">
              <a:solidFill>
                <a:schemeClr val="tx1"/>
              </a:solidFill>
              <a:latin typeface="BIZ UDPゴシック" panose="020B0400000000000000" pitchFamily="50" charset="-128"/>
              <a:ea typeface="BIZ UDPゴシック" panose="020B0400000000000000" pitchFamily="50" charset="-128"/>
            </a:rPr>
            <a:t>　集団への不適応</a:t>
          </a:r>
        </a:p>
      </xdr:txBody>
    </xdr:sp>
    <xdr:clientData fPrintsWithSheet="0"/>
  </xdr:twoCellAnchor>
  <xdr:twoCellAnchor>
    <xdr:from>
      <xdr:col>101</xdr:col>
      <xdr:colOff>19540</xdr:colOff>
      <xdr:row>57</xdr:row>
      <xdr:rowOff>47872</xdr:rowOff>
    </xdr:from>
    <xdr:to>
      <xdr:col>124</xdr:col>
      <xdr:colOff>7240</xdr:colOff>
      <xdr:row>57</xdr:row>
      <xdr:rowOff>227872</xdr:rowOff>
    </xdr:to>
    <xdr:sp macro="" textlink="">
      <xdr:nvSpPr>
        <xdr:cNvPr id="42" name="テキスト ボックス 41">
          <a:extLst>
            <a:ext uri="{FF2B5EF4-FFF2-40B4-BE49-F238E27FC236}">
              <a16:creationId xmlns:a16="http://schemas.microsoft.com/office/drawing/2014/main" id="{B8A5981F-5A2D-4A49-BD0A-69BCD6646BEC}"/>
            </a:ext>
          </a:extLst>
        </xdr:cNvPr>
        <xdr:cNvSpPr txBox="1"/>
      </xdr:nvSpPr>
      <xdr:spPr>
        <a:xfrm>
          <a:off x="11570190" y="17351622"/>
          <a:ext cx="86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5-5</a:t>
          </a:r>
          <a:r>
            <a:rPr kumimoji="1" lang="ja-JP" altLang="en-US" sz="1000">
              <a:solidFill>
                <a:schemeClr val="tx1"/>
              </a:solidFill>
              <a:latin typeface="BIZ UDPゴシック" panose="020B0400000000000000" pitchFamily="50" charset="-128"/>
              <a:ea typeface="BIZ UDPゴシック" panose="020B0400000000000000" pitchFamily="50" charset="-128"/>
            </a:rPr>
            <a:t>　買い物</a:t>
          </a:r>
        </a:p>
      </xdr:txBody>
    </xdr:sp>
    <xdr:clientData fPrintsWithSheet="0"/>
  </xdr:twoCellAnchor>
  <xdr:twoCellAnchor>
    <xdr:from>
      <xdr:col>101</xdr:col>
      <xdr:colOff>19540</xdr:colOff>
      <xdr:row>58</xdr:row>
      <xdr:rowOff>86652</xdr:rowOff>
    </xdr:from>
    <xdr:to>
      <xdr:col>127</xdr:col>
      <xdr:colOff>940</xdr:colOff>
      <xdr:row>58</xdr:row>
      <xdr:rowOff>266652</xdr:rowOff>
    </xdr:to>
    <xdr:sp macro="" textlink="">
      <xdr:nvSpPr>
        <xdr:cNvPr id="43" name="テキスト ボックス 42">
          <a:extLst>
            <a:ext uri="{FF2B5EF4-FFF2-40B4-BE49-F238E27FC236}">
              <a16:creationId xmlns:a16="http://schemas.microsoft.com/office/drawing/2014/main" id="{84F3C4F8-B27A-48C1-8EB1-AE0E498EB68F}"/>
            </a:ext>
          </a:extLst>
        </xdr:cNvPr>
        <xdr:cNvSpPr txBox="1"/>
      </xdr:nvSpPr>
      <xdr:spPr>
        <a:xfrm>
          <a:off x="11570190" y="17733302"/>
          <a:ext cx="972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5-6</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ja-JP" altLang="en-US" sz="900">
              <a:solidFill>
                <a:schemeClr val="tx1"/>
              </a:solidFill>
              <a:latin typeface="BIZ UDPゴシック" panose="020B0400000000000000" pitchFamily="50" charset="-128"/>
              <a:ea typeface="BIZ UDPゴシック" panose="020B0400000000000000" pitchFamily="50" charset="-128"/>
            </a:rPr>
            <a:t>簡単な調理</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18</xdr:col>
      <xdr:colOff>30773</xdr:colOff>
      <xdr:row>65</xdr:row>
      <xdr:rowOff>22835</xdr:rowOff>
    </xdr:from>
    <xdr:to>
      <xdr:col>43</xdr:col>
      <xdr:colOff>12700</xdr:colOff>
      <xdr:row>65</xdr:row>
      <xdr:rowOff>190501</xdr:rowOff>
    </xdr:to>
    <xdr:sp macro="" textlink="">
      <xdr:nvSpPr>
        <xdr:cNvPr id="6" name="テキスト ボックス 5">
          <a:extLst>
            <a:ext uri="{FF2B5EF4-FFF2-40B4-BE49-F238E27FC236}">
              <a16:creationId xmlns:a16="http://schemas.microsoft.com/office/drawing/2014/main" id="{F3242363-FA9B-4730-8A71-2634D49D71F5}"/>
            </a:ext>
          </a:extLst>
        </xdr:cNvPr>
        <xdr:cNvSpPr txBox="1"/>
      </xdr:nvSpPr>
      <xdr:spPr>
        <a:xfrm>
          <a:off x="8419123" y="19993585"/>
          <a:ext cx="934427" cy="1676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保険者　静岡市</a:t>
          </a:r>
        </a:p>
      </xdr:txBody>
    </xdr:sp>
    <xdr:clientData fPrintsWithSheet="0"/>
  </xdr:twoCellAnchor>
  <xdr:twoCellAnchor>
    <xdr:from>
      <xdr:col>58</xdr:col>
      <xdr:colOff>30773</xdr:colOff>
      <xdr:row>66</xdr:row>
      <xdr:rowOff>29185</xdr:rowOff>
    </xdr:from>
    <xdr:to>
      <xdr:col>107</xdr:col>
      <xdr:colOff>0</xdr:colOff>
      <xdr:row>66</xdr:row>
      <xdr:rowOff>215901</xdr:rowOff>
    </xdr:to>
    <xdr:sp macro="" textlink="">
      <xdr:nvSpPr>
        <xdr:cNvPr id="7" name="テキスト ボックス 6">
          <a:extLst>
            <a:ext uri="{FF2B5EF4-FFF2-40B4-BE49-F238E27FC236}">
              <a16:creationId xmlns:a16="http://schemas.microsoft.com/office/drawing/2014/main" id="{B4C8CB10-37AF-4F52-A221-7D2189F741F4}"/>
            </a:ext>
          </a:extLst>
        </xdr:cNvPr>
        <xdr:cNvSpPr txBox="1"/>
      </xdr:nvSpPr>
      <xdr:spPr>
        <a:xfrm>
          <a:off x="9943123" y="20196785"/>
          <a:ext cx="1836127" cy="186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200" b="1">
              <a:solidFill>
                <a:schemeClr val="tx1"/>
              </a:solidFill>
              <a:latin typeface="BIZ UDPゴシック" panose="020B0400000000000000" pitchFamily="50" charset="-128"/>
              <a:ea typeface="BIZ UDPゴシック" panose="020B0400000000000000" pitchFamily="50" charset="-128"/>
            </a:rPr>
            <a:t>概況調査</a:t>
          </a:r>
          <a:r>
            <a:rPr kumimoji="1" lang="en-US" altLang="ja-JP" sz="1200" b="1">
              <a:solidFill>
                <a:schemeClr val="tx1"/>
              </a:solidFill>
              <a:latin typeface="BIZ UDPゴシック" panose="020B0400000000000000" pitchFamily="50" charset="-128"/>
              <a:ea typeface="BIZ UDPゴシック" panose="020B0400000000000000" pitchFamily="50" charset="-128"/>
            </a:rPr>
            <a:t>Ⅳ.</a:t>
          </a:r>
          <a:r>
            <a:rPr kumimoji="1" lang="ja-JP" altLang="en-US" sz="1200" b="1">
              <a:solidFill>
                <a:schemeClr val="tx1"/>
              </a:solidFill>
              <a:latin typeface="BIZ UDPゴシック" panose="020B0400000000000000" pitchFamily="50" charset="-128"/>
              <a:ea typeface="BIZ UDPゴシック" panose="020B0400000000000000" pitchFamily="50" charset="-128"/>
            </a:rPr>
            <a:t>及び特記事項</a:t>
          </a:r>
        </a:p>
      </xdr:txBody>
    </xdr:sp>
    <xdr:clientData fPrintsWithSheet="0"/>
  </xdr:twoCellAnchor>
  <xdr:twoCellAnchor>
    <xdr:from>
      <xdr:col>31</xdr:col>
      <xdr:colOff>5373</xdr:colOff>
      <xdr:row>68</xdr:row>
      <xdr:rowOff>16485</xdr:rowOff>
    </xdr:from>
    <xdr:to>
      <xdr:col>53</xdr:col>
      <xdr:colOff>25400</xdr:colOff>
      <xdr:row>68</xdr:row>
      <xdr:rowOff>165101</xdr:rowOff>
    </xdr:to>
    <xdr:sp macro="" textlink="">
      <xdr:nvSpPr>
        <xdr:cNvPr id="8" name="テキスト ボックス 7">
          <a:extLst>
            <a:ext uri="{FF2B5EF4-FFF2-40B4-BE49-F238E27FC236}">
              <a16:creationId xmlns:a16="http://schemas.microsoft.com/office/drawing/2014/main" id="{58B8D495-D255-416D-AD21-B44F5F143663}"/>
            </a:ext>
          </a:extLst>
        </xdr:cNvPr>
        <xdr:cNvSpPr txBox="1"/>
      </xdr:nvSpPr>
      <xdr:spPr>
        <a:xfrm>
          <a:off x="8889023" y="20482535"/>
          <a:ext cx="858227" cy="148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調査対象者氏名</a:t>
          </a:r>
        </a:p>
      </xdr:txBody>
    </xdr:sp>
    <xdr:clientData fPrintsWithSheet="0"/>
  </xdr:twoCellAnchor>
  <xdr:twoCellAnchor>
    <xdr:from>
      <xdr:col>89</xdr:col>
      <xdr:colOff>11723</xdr:colOff>
      <xdr:row>68</xdr:row>
      <xdr:rowOff>16485</xdr:rowOff>
    </xdr:from>
    <xdr:to>
      <xdr:col>106</xdr:col>
      <xdr:colOff>12023</xdr:colOff>
      <xdr:row>68</xdr:row>
      <xdr:rowOff>160485</xdr:rowOff>
    </xdr:to>
    <xdr:sp macro="" textlink="">
      <xdr:nvSpPr>
        <xdr:cNvPr id="9" name="テキスト ボックス 8">
          <a:extLst>
            <a:ext uri="{FF2B5EF4-FFF2-40B4-BE49-F238E27FC236}">
              <a16:creationId xmlns:a16="http://schemas.microsoft.com/office/drawing/2014/main" id="{B33B024B-FA39-4BE1-88AA-1C028DFDE9CE}"/>
            </a:ext>
          </a:extLst>
        </xdr:cNvPr>
        <xdr:cNvSpPr txBox="1"/>
      </xdr:nvSpPr>
      <xdr:spPr>
        <a:xfrm>
          <a:off x="11105173" y="20482535"/>
          <a:ext cx="648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被保険者番号</a:t>
          </a:r>
        </a:p>
      </xdr:txBody>
    </xdr:sp>
    <xdr:clientData fPrintsWithSheet="0"/>
  </xdr:twoCellAnchor>
  <xdr:twoCellAnchor>
    <xdr:from>
      <xdr:col>121</xdr:col>
      <xdr:colOff>30773</xdr:colOff>
      <xdr:row>66</xdr:row>
      <xdr:rowOff>29185</xdr:rowOff>
    </xdr:from>
    <xdr:to>
      <xdr:col>135</xdr:col>
      <xdr:colOff>1373</xdr:colOff>
      <xdr:row>66</xdr:row>
      <xdr:rowOff>209185</xdr:rowOff>
    </xdr:to>
    <xdr:sp macro="" textlink="">
      <xdr:nvSpPr>
        <xdr:cNvPr id="11" name="テキスト ボックス 10">
          <a:extLst>
            <a:ext uri="{FF2B5EF4-FFF2-40B4-BE49-F238E27FC236}">
              <a16:creationId xmlns:a16="http://schemas.microsoft.com/office/drawing/2014/main" id="{FC8353E8-81CD-4B38-8DD2-9B702C2CA1AB}"/>
            </a:ext>
          </a:extLst>
        </xdr:cNvPr>
        <xdr:cNvSpPr txBox="1"/>
      </xdr:nvSpPr>
      <xdr:spPr>
        <a:xfrm>
          <a:off x="12343423" y="20196785"/>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申請番号</a:t>
          </a:r>
        </a:p>
      </xdr:txBody>
    </xdr:sp>
    <xdr:clientData fPrintsWithSheet="0"/>
  </xdr:twoCellAnchor>
  <xdr:twoCellAnchor>
    <xdr:from>
      <xdr:col>141</xdr:col>
      <xdr:colOff>37123</xdr:colOff>
      <xdr:row>68</xdr:row>
      <xdr:rowOff>10135</xdr:rowOff>
    </xdr:from>
    <xdr:to>
      <xdr:col>151</xdr:col>
      <xdr:colOff>16123</xdr:colOff>
      <xdr:row>68</xdr:row>
      <xdr:rowOff>190135</xdr:rowOff>
    </xdr:to>
    <xdr:sp macro="" textlink="">
      <xdr:nvSpPr>
        <xdr:cNvPr id="13" name="テキスト ボックス 12">
          <a:extLst>
            <a:ext uri="{FF2B5EF4-FFF2-40B4-BE49-F238E27FC236}">
              <a16:creationId xmlns:a16="http://schemas.microsoft.com/office/drawing/2014/main" id="{837B4C1E-64B1-4ECD-AF4B-ED20BC4F31A0}"/>
            </a:ext>
          </a:extLst>
        </xdr:cNvPr>
        <xdr:cNvSpPr txBox="1"/>
      </xdr:nvSpPr>
      <xdr:spPr>
        <a:xfrm>
          <a:off x="13111773" y="20476185"/>
          <a:ext cx="36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調査日</a:t>
          </a:r>
        </a:p>
      </xdr:txBody>
    </xdr:sp>
    <xdr:clientData fPrintsWithSheet="0"/>
  </xdr:twoCellAnchor>
  <xdr:twoCellAnchor>
    <xdr:from>
      <xdr:col>8</xdr:col>
      <xdr:colOff>18073</xdr:colOff>
      <xdr:row>68</xdr:row>
      <xdr:rowOff>168884</xdr:rowOff>
    </xdr:from>
    <xdr:to>
      <xdr:col>177</xdr:col>
      <xdr:colOff>6350</xdr:colOff>
      <xdr:row>69</xdr:row>
      <xdr:rowOff>292099</xdr:rowOff>
    </xdr:to>
    <xdr:sp macro="" textlink="">
      <xdr:nvSpPr>
        <xdr:cNvPr id="19" name="テキスト ボックス 18">
          <a:extLst>
            <a:ext uri="{FF2B5EF4-FFF2-40B4-BE49-F238E27FC236}">
              <a16:creationId xmlns:a16="http://schemas.microsoft.com/office/drawing/2014/main" id="{0C1DC7F2-4917-4513-A038-8D074596E209}"/>
            </a:ext>
          </a:extLst>
        </xdr:cNvPr>
        <xdr:cNvSpPr txBox="1"/>
      </xdr:nvSpPr>
      <xdr:spPr>
        <a:xfrm>
          <a:off x="8025423" y="20634934"/>
          <a:ext cx="6427177" cy="313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Ⅳ.</a:t>
          </a:r>
          <a:r>
            <a:rPr kumimoji="1" lang="ja-JP" altLang="en-US" sz="900">
              <a:solidFill>
                <a:schemeClr val="tx1"/>
              </a:solidFill>
              <a:latin typeface="BIZ UDPゴシック" panose="020B0400000000000000" pitchFamily="50" charset="-128"/>
              <a:ea typeface="BIZ UDPゴシック" panose="020B0400000000000000" pitchFamily="50" charset="-128"/>
            </a:rPr>
            <a:t>調査対象者の家族状況、居住環境</a:t>
          </a:r>
          <a:r>
            <a:rPr kumimoji="1" lang="en-US" altLang="ja-JP" sz="900">
              <a:solidFill>
                <a:schemeClr val="tx1"/>
              </a:solidFill>
              <a:latin typeface="BIZ UDPゴシック" panose="020B0400000000000000" pitchFamily="50" charset="-128"/>
              <a:ea typeface="BIZ UDPゴシック" panose="020B0400000000000000" pitchFamily="50" charset="-128"/>
            </a:rPr>
            <a:t>(</a:t>
          </a:r>
          <a:r>
            <a:rPr kumimoji="1" lang="ja-JP" altLang="en-US" sz="900">
              <a:solidFill>
                <a:schemeClr val="tx1"/>
              </a:solidFill>
              <a:latin typeface="BIZ UDPゴシック" panose="020B0400000000000000" pitchFamily="50" charset="-128"/>
              <a:ea typeface="BIZ UDPゴシック" panose="020B0400000000000000" pitchFamily="50" charset="-128"/>
            </a:rPr>
            <a:t>外出が困難になるなど日常生活に支障となるような環境の有無</a:t>
          </a:r>
          <a:r>
            <a:rPr kumimoji="1" lang="en-US" altLang="ja-JP" sz="900">
              <a:solidFill>
                <a:schemeClr val="tx1"/>
              </a:solidFill>
              <a:latin typeface="BIZ UDPゴシック" panose="020B0400000000000000" pitchFamily="50" charset="-128"/>
              <a:ea typeface="BIZ UDPゴシック" panose="020B0400000000000000" pitchFamily="50" charset="-128"/>
            </a:rPr>
            <a:t>)</a:t>
          </a:r>
          <a:r>
            <a:rPr kumimoji="1" lang="ja-JP" altLang="en-US" sz="900">
              <a:solidFill>
                <a:schemeClr val="tx1"/>
              </a:solidFill>
              <a:latin typeface="BIZ UDPゴシック" panose="020B0400000000000000" pitchFamily="50" charset="-128"/>
              <a:ea typeface="BIZ UDPゴシック" panose="020B0400000000000000" pitchFamily="50" charset="-128"/>
            </a:rPr>
            <a:t>、日常的に使用する機器・器械の有無などについて特記すべき事項</a:t>
          </a:r>
        </a:p>
      </xdr:txBody>
    </xdr:sp>
    <xdr:clientData fPrintsWithSheet="0"/>
  </xdr:twoCellAnchor>
  <xdr:twoCellAnchor>
    <xdr:from>
      <xdr:col>5</xdr:col>
      <xdr:colOff>22225</xdr:colOff>
      <xdr:row>70</xdr:row>
      <xdr:rowOff>683234</xdr:rowOff>
    </xdr:from>
    <xdr:to>
      <xdr:col>178</xdr:col>
      <xdr:colOff>22226</xdr:colOff>
      <xdr:row>71</xdr:row>
      <xdr:rowOff>234634</xdr:rowOff>
    </xdr:to>
    <xdr:sp macro="" textlink="">
      <xdr:nvSpPr>
        <xdr:cNvPr id="20" name="テキスト ボックス 19">
          <a:extLst>
            <a:ext uri="{FF2B5EF4-FFF2-40B4-BE49-F238E27FC236}">
              <a16:creationId xmlns:a16="http://schemas.microsoft.com/office/drawing/2014/main" id="{A96238D6-E1FD-4261-8628-664556522C64}"/>
            </a:ext>
          </a:extLst>
        </xdr:cNvPr>
        <xdr:cNvSpPr txBox="1"/>
      </xdr:nvSpPr>
      <xdr:spPr>
        <a:xfrm>
          <a:off x="7915275" y="21644584"/>
          <a:ext cx="6591301"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1.</a:t>
          </a:r>
          <a:r>
            <a:rPr kumimoji="1" lang="ja-JP" altLang="en-US" sz="900">
              <a:solidFill>
                <a:schemeClr val="tx1"/>
              </a:solidFill>
              <a:latin typeface="BIZ UDPゴシック" panose="020B0400000000000000" pitchFamily="50" charset="-128"/>
              <a:ea typeface="BIZ UDPゴシック" panose="020B0400000000000000" pitchFamily="50" charset="-128"/>
            </a:rPr>
            <a:t>　身体機能・起居動作に関連する項目についての特記事項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1-1 </a:t>
          </a:r>
          <a:r>
            <a:rPr kumimoji="1" lang="ja-JP" altLang="en-US" sz="800">
              <a:solidFill>
                <a:schemeClr val="tx1"/>
              </a:solidFill>
              <a:latin typeface="BIZ UDPゴシック" panose="020B0400000000000000" pitchFamily="50" charset="-128"/>
              <a:ea typeface="BIZ UDPゴシック" panose="020B0400000000000000" pitchFamily="50" charset="-128"/>
            </a:rPr>
            <a:t>麻痺などの有無</a:t>
          </a:r>
          <a:r>
            <a:rPr kumimoji="1" lang="en-US" altLang="ja-JP" sz="800">
              <a:solidFill>
                <a:schemeClr val="tx1"/>
              </a:solidFill>
              <a:latin typeface="BIZ UDPゴシック" panose="020B0400000000000000" pitchFamily="50" charset="-128"/>
              <a:ea typeface="BIZ UDPゴシック" panose="020B0400000000000000" pitchFamily="50" charset="-128"/>
            </a:rPr>
            <a:t>, 1-2 </a:t>
          </a:r>
          <a:r>
            <a:rPr kumimoji="1" lang="ja-JP" altLang="en-US" sz="800">
              <a:solidFill>
                <a:schemeClr val="tx1"/>
              </a:solidFill>
              <a:latin typeface="BIZ UDPゴシック" panose="020B0400000000000000" pitchFamily="50" charset="-128"/>
              <a:ea typeface="BIZ UDPゴシック" panose="020B0400000000000000" pitchFamily="50" charset="-128"/>
            </a:rPr>
            <a:t>拘縮の有無</a:t>
          </a:r>
          <a:r>
            <a:rPr kumimoji="1" lang="en-US" altLang="ja-JP" sz="800">
              <a:solidFill>
                <a:schemeClr val="tx1"/>
              </a:solidFill>
              <a:latin typeface="BIZ UDPゴシック" panose="020B0400000000000000" pitchFamily="50" charset="-128"/>
              <a:ea typeface="BIZ UDPゴシック" panose="020B0400000000000000" pitchFamily="50" charset="-128"/>
            </a:rPr>
            <a:t>, 1-3 </a:t>
          </a:r>
          <a:r>
            <a:rPr kumimoji="1" lang="ja-JP" altLang="en-US" sz="800">
              <a:solidFill>
                <a:schemeClr val="tx1"/>
              </a:solidFill>
              <a:latin typeface="BIZ UDPゴシック" panose="020B0400000000000000" pitchFamily="50" charset="-128"/>
              <a:ea typeface="BIZ UDPゴシック" panose="020B0400000000000000" pitchFamily="50" charset="-128"/>
            </a:rPr>
            <a:t>寝返り</a:t>
          </a:r>
          <a:r>
            <a:rPr kumimoji="1" lang="en-US" altLang="ja-JP" sz="800">
              <a:solidFill>
                <a:schemeClr val="tx1"/>
              </a:solidFill>
              <a:latin typeface="BIZ UDPゴシック" panose="020B0400000000000000" pitchFamily="50" charset="-128"/>
              <a:ea typeface="BIZ UDPゴシック" panose="020B0400000000000000" pitchFamily="50" charset="-128"/>
            </a:rPr>
            <a:t>, 1-4</a:t>
          </a:r>
          <a:r>
            <a:rPr kumimoji="1" lang="ja-JP" altLang="en-US" sz="800">
              <a:solidFill>
                <a:schemeClr val="tx1"/>
              </a:solidFill>
              <a:latin typeface="BIZ UDPゴシック" panose="020B0400000000000000" pitchFamily="50" charset="-128"/>
              <a:ea typeface="BIZ UDPゴシック" panose="020B0400000000000000" pitchFamily="50" charset="-128"/>
            </a:rPr>
            <a:t>起き上がり</a:t>
          </a:r>
          <a:r>
            <a:rPr kumimoji="1" lang="en-US" altLang="ja-JP" sz="800">
              <a:solidFill>
                <a:schemeClr val="tx1"/>
              </a:solidFill>
              <a:latin typeface="BIZ UDPゴシック" panose="020B0400000000000000" pitchFamily="50" charset="-128"/>
              <a:ea typeface="BIZ UDPゴシック" panose="020B0400000000000000" pitchFamily="50" charset="-128"/>
            </a:rPr>
            <a:t>, </a:t>
          </a:r>
        </a:p>
        <a:p>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1-5</a:t>
          </a:r>
          <a:r>
            <a:rPr kumimoji="1" lang="ja-JP" altLang="en-US" sz="800" baseline="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座位保持</a:t>
          </a:r>
          <a:r>
            <a:rPr kumimoji="1" lang="en-US" altLang="ja-JP" sz="800">
              <a:solidFill>
                <a:schemeClr val="tx1"/>
              </a:solidFill>
              <a:latin typeface="BIZ UDPゴシック" panose="020B0400000000000000" pitchFamily="50" charset="-128"/>
              <a:ea typeface="BIZ UDPゴシック" panose="020B0400000000000000" pitchFamily="50" charset="-128"/>
            </a:rPr>
            <a:t>, 1-6 </a:t>
          </a:r>
          <a:r>
            <a:rPr kumimoji="1" lang="ja-JP" altLang="en-US" sz="800">
              <a:solidFill>
                <a:schemeClr val="tx1"/>
              </a:solidFill>
              <a:latin typeface="BIZ UDPゴシック" panose="020B0400000000000000" pitchFamily="50" charset="-128"/>
              <a:ea typeface="BIZ UDPゴシック" panose="020B0400000000000000" pitchFamily="50" charset="-128"/>
            </a:rPr>
            <a:t>両足での立位</a:t>
          </a:r>
          <a:r>
            <a:rPr kumimoji="1" lang="en-US" altLang="ja-JP" sz="800">
              <a:solidFill>
                <a:schemeClr val="tx1"/>
              </a:solidFill>
              <a:latin typeface="BIZ UDPゴシック" panose="020B0400000000000000" pitchFamily="50" charset="-128"/>
              <a:ea typeface="BIZ UDPゴシック" panose="020B0400000000000000" pitchFamily="50" charset="-128"/>
            </a:rPr>
            <a:t>, 1-7 </a:t>
          </a:r>
          <a:r>
            <a:rPr kumimoji="1" lang="ja-JP" altLang="en-US" sz="800">
              <a:solidFill>
                <a:schemeClr val="tx1"/>
              </a:solidFill>
              <a:latin typeface="BIZ UDPゴシック" panose="020B0400000000000000" pitchFamily="50" charset="-128"/>
              <a:ea typeface="BIZ UDPゴシック" panose="020B0400000000000000" pitchFamily="50" charset="-128"/>
            </a:rPr>
            <a:t>歩行</a:t>
          </a:r>
          <a:r>
            <a:rPr kumimoji="1" lang="en-US" altLang="ja-JP" sz="800">
              <a:solidFill>
                <a:schemeClr val="tx1"/>
              </a:solidFill>
              <a:latin typeface="BIZ UDPゴシック" panose="020B0400000000000000" pitchFamily="50" charset="-128"/>
              <a:ea typeface="BIZ UDPゴシック" panose="020B0400000000000000" pitchFamily="50" charset="-128"/>
            </a:rPr>
            <a:t>, 1-8 </a:t>
          </a:r>
          <a:r>
            <a:rPr kumimoji="1" lang="ja-JP" altLang="en-US" sz="800">
              <a:solidFill>
                <a:schemeClr val="tx1"/>
              </a:solidFill>
              <a:latin typeface="BIZ UDPゴシック" panose="020B0400000000000000" pitchFamily="50" charset="-128"/>
              <a:ea typeface="BIZ UDPゴシック" panose="020B0400000000000000" pitchFamily="50" charset="-128"/>
            </a:rPr>
            <a:t>立ち上がり</a:t>
          </a:r>
          <a:r>
            <a:rPr kumimoji="1" lang="en-US" altLang="ja-JP" sz="800">
              <a:solidFill>
                <a:schemeClr val="tx1"/>
              </a:solidFill>
              <a:latin typeface="BIZ UDPゴシック" panose="020B0400000000000000" pitchFamily="50" charset="-128"/>
              <a:ea typeface="BIZ UDPゴシック" panose="020B0400000000000000" pitchFamily="50" charset="-128"/>
            </a:rPr>
            <a:t>, 1-9 </a:t>
          </a:r>
          <a:r>
            <a:rPr kumimoji="1" lang="ja-JP" altLang="en-US" sz="800">
              <a:solidFill>
                <a:schemeClr val="tx1"/>
              </a:solidFill>
              <a:latin typeface="BIZ UDPゴシック" panose="020B0400000000000000" pitchFamily="50" charset="-128"/>
              <a:ea typeface="BIZ UDPゴシック" panose="020B0400000000000000" pitchFamily="50" charset="-128"/>
            </a:rPr>
            <a:t>片足での立位</a:t>
          </a:r>
          <a:r>
            <a:rPr kumimoji="1" lang="en-US" altLang="ja-JP" sz="800">
              <a:solidFill>
                <a:schemeClr val="tx1"/>
              </a:solidFill>
              <a:latin typeface="BIZ UDPゴシック" panose="020B0400000000000000" pitchFamily="50" charset="-128"/>
              <a:ea typeface="BIZ UDPゴシック" panose="020B0400000000000000" pitchFamily="50" charset="-128"/>
            </a:rPr>
            <a:t>, 1-10 </a:t>
          </a:r>
          <a:r>
            <a:rPr kumimoji="1" lang="ja-JP" altLang="en-US" sz="800">
              <a:solidFill>
                <a:schemeClr val="tx1"/>
              </a:solidFill>
              <a:latin typeface="BIZ UDPゴシック" panose="020B0400000000000000" pitchFamily="50" charset="-128"/>
              <a:ea typeface="BIZ UDPゴシック" panose="020B0400000000000000" pitchFamily="50" charset="-128"/>
            </a:rPr>
            <a:t>洗身</a:t>
          </a:r>
          <a:r>
            <a:rPr kumimoji="1" lang="en-US" altLang="ja-JP" sz="800">
              <a:solidFill>
                <a:schemeClr val="tx1"/>
              </a:solidFill>
              <a:latin typeface="BIZ UDPゴシック" panose="020B0400000000000000" pitchFamily="50" charset="-128"/>
              <a:ea typeface="BIZ UDPゴシック" panose="020B0400000000000000" pitchFamily="50" charset="-128"/>
            </a:rPr>
            <a:t>, 1-11 </a:t>
          </a:r>
          <a:r>
            <a:rPr kumimoji="1" lang="ja-JP" altLang="en-US" sz="800">
              <a:solidFill>
                <a:schemeClr val="tx1"/>
              </a:solidFill>
              <a:latin typeface="BIZ UDPゴシック" panose="020B0400000000000000" pitchFamily="50" charset="-128"/>
              <a:ea typeface="BIZ UDPゴシック" panose="020B0400000000000000" pitchFamily="50" charset="-128"/>
            </a:rPr>
            <a:t>つめ切り</a:t>
          </a:r>
          <a:r>
            <a:rPr kumimoji="1" lang="en-US" altLang="ja-JP" sz="800">
              <a:solidFill>
                <a:schemeClr val="tx1"/>
              </a:solidFill>
              <a:latin typeface="BIZ UDPゴシック" panose="020B0400000000000000" pitchFamily="50" charset="-128"/>
              <a:ea typeface="BIZ UDPゴシック" panose="020B0400000000000000" pitchFamily="50" charset="-128"/>
            </a:rPr>
            <a:t>, 1-12 </a:t>
          </a:r>
          <a:r>
            <a:rPr kumimoji="1" lang="ja-JP" altLang="en-US" sz="800">
              <a:solidFill>
                <a:schemeClr val="tx1"/>
              </a:solidFill>
              <a:latin typeface="BIZ UDPゴシック" panose="020B0400000000000000" pitchFamily="50" charset="-128"/>
              <a:ea typeface="BIZ UDPゴシック" panose="020B0400000000000000" pitchFamily="50" charset="-128"/>
            </a:rPr>
            <a:t>視力</a:t>
          </a:r>
          <a:r>
            <a:rPr kumimoji="1" lang="en-US" altLang="ja-JP" sz="800">
              <a:solidFill>
                <a:schemeClr val="tx1"/>
              </a:solidFill>
              <a:latin typeface="BIZ UDPゴシック" panose="020B0400000000000000" pitchFamily="50" charset="-128"/>
              <a:ea typeface="BIZ UDPゴシック" panose="020B0400000000000000" pitchFamily="50" charset="-128"/>
            </a:rPr>
            <a:t>, 1-13 </a:t>
          </a:r>
          <a:r>
            <a:rPr kumimoji="1" lang="ja-JP" altLang="en-US" sz="800">
              <a:solidFill>
                <a:schemeClr val="tx1"/>
              </a:solidFill>
              <a:latin typeface="BIZ UDPゴシック" panose="020B0400000000000000" pitchFamily="50" charset="-128"/>
              <a:ea typeface="BIZ UDPゴシック" panose="020B0400000000000000" pitchFamily="50" charset="-128"/>
            </a:rPr>
            <a:t>聴力</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22225</xdr:colOff>
      <xdr:row>83</xdr:row>
      <xdr:rowOff>0</xdr:rowOff>
    </xdr:from>
    <xdr:to>
      <xdr:col>178</xdr:col>
      <xdr:colOff>22226</xdr:colOff>
      <xdr:row>84</xdr:row>
      <xdr:rowOff>8600</xdr:rowOff>
    </xdr:to>
    <xdr:sp macro="" textlink="">
      <xdr:nvSpPr>
        <xdr:cNvPr id="21" name="テキスト ボックス 20">
          <a:extLst>
            <a:ext uri="{FF2B5EF4-FFF2-40B4-BE49-F238E27FC236}">
              <a16:creationId xmlns:a16="http://schemas.microsoft.com/office/drawing/2014/main" id="{F4D29113-8ABC-440B-9913-E7EE1F6405FB}"/>
            </a:ext>
          </a:extLst>
        </xdr:cNvPr>
        <xdr:cNvSpPr txBox="1"/>
      </xdr:nvSpPr>
      <xdr:spPr>
        <a:xfrm>
          <a:off x="7915275" y="24771350"/>
          <a:ext cx="6591301"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2.</a:t>
          </a:r>
          <a:r>
            <a:rPr kumimoji="1" lang="ja-JP" altLang="en-US" sz="900">
              <a:solidFill>
                <a:schemeClr val="tx1"/>
              </a:solidFill>
              <a:latin typeface="BIZ UDPゴシック" panose="020B0400000000000000" pitchFamily="50" charset="-128"/>
              <a:ea typeface="BIZ UDPゴシック" panose="020B0400000000000000" pitchFamily="50" charset="-128"/>
            </a:rPr>
            <a:t>　生活機能に関連する項目についての特記事項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2-1 </a:t>
          </a:r>
          <a:r>
            <a:rPr kumimoji="1" lang="ja-JP" altLang="en-US" sz="800">
              <a:solidFill>
                <a:schemeClr val="tx1"/>
              </a:solidFill>
              <a:latin typeface="BIZ UDPゴシック" panose="020B0400000000000000" pitchFamily="50" charset="-128"/>
              <a:ea typeface="BIZ UDPゴシック" panose="020B0400000000000000" pitchFamily="50" charset="-128"/>
            </a:rPr>
            <a:t>移乗</a:t>
          </a:r>
          <a:r>
            <a:rPr kumimoji="1" lang="en-US" altLang="ja-JP" sz="800">
              <a:solidFill>
                <a:schemeClr val="tx1"/>
              </a:solidFill>
              <a:latin typeface="BIZ UDPゴシック" panose="020B0400000000000000" pitchFamily="50" charset="-128"/>
              <a:ea typeface="BIZ UDPゴシック" panose="020B0400000000000000" pitchFamily="50" charset="-128"/>
            </a:rPr>
            <a:t>, 2-2 </a:t>
          </a:r>
          <a:r>
            <a:rPr kumimoji="1" lang="ja-JP" altLang="en-US" sz="800">
              <a:solidFill>
                <a:schemeClr val="tx1"/>
              </a:solidFill>
              <a:latin typeface="BIZ UDPゴシック" panose="020B0400000000000000" pitchFamily="50" charset="-128"/>
              <a:ea typeface="BIZ UDPゴシック" panose="020B0400000000000000" pitchFamily="50" charset="-128"/>
            </a:rPr>
            <a:t>移動</a:t>
          </a:r>
          <a:r>
            <a:rPr kumimoji="1" lang="en-US" altLang="ja-JP" sz="800">
              <a:solidFill>
                <a:schemeClr val="tx1"/>
              </a:solidFill>
              <a:latin typeface="BIZ UDPゴシック" panose="020B0400000000000000" pitchFamily="50" charset="-128"/>
              <a:ea typeface="BIZ UDPゴシック" panose="020B0400000000000000" pitchFamily="50" charset="-128"/>
            </a:rPr>
            <a:t>, 2-3 </a:t>
          </a:r>
          <a:r>
            <a:rPr kumimoji="1" lang="ja-JP" altLang="en-US" sz="800">
              <a:solidFill>
                <a:schemeClr val="tx1"/>
              </a:solidFill>
              <a:latin typeface="BIZ UDPゴシック" panose="020B0400000000000000" pitchFamily="50" charset="-128"/>
              <a:ea typeface="BIZ UDPゴシック" panose="020B0400000000000000" pitchFamily="50" charset="-128"/>
            </a:rPr>
            <a:t>えん下</a:t>
          </a:r>
          <a:r>
            <a:rPr kumimoji="1" lang="en-US" altLang="ja-JP" sz="800">
              <a:solidFill>
                <a:schemeClr val="tx1"/>
              </a:solidFill>
              <a:latin typeface="BIZ UDPゴシック" panose="020B0400000000000000" pitchFamily="50" charset="-128"/>
              <a:ea typeface="BIZ UDPゴシック" panose="020B0400000000000000" pitchFamily="50" charset="-128"/>
            </a:rPr>
            <a:t>, 2-4 </a:t>
          </a:r>
          <a:r>
            <a:rPr kumimoji="1" lang="ja-JP" altLang="en-US" sz="800">
              <a:solidFill>
                <a:schemeClr val="tx1"/>
              </a:solidFill>
              <a:latin typeface="BIZ UDPゴシック" panose="020B0400000000000000" pitchFamily="50" charset="-128"/>
              <a:ea typeface="BIZ UDPゴシック" panose="020B0400000000000000" pitchFamily="50" charset="-128"/>
            </a:rPr>
            <a:t>食事摂取</a:t>
          </a:r>
          <a:r>
            <a:rPr kumimoji="1" lang="en-US" altLang="ja-JP" sz="800">
              <a:solidFill>
                <a:schemeClr val="tx1"/>
              </a:solidFill>
              <a:latin typeface="BIZ UDPゴシック" panose="020B0400000000000000" pitchFamily="50" charset="-128"/>
              <a:ea typeface="BIZ UDPゴシック" panose="020B0400000000000000" pitchFamily="50" charset="-128"/>
            </a:rPr>
            <a:t>, 2-5 </a:t>
          </a:r>
          <a:r>
            <a:rPr kumimoji="1" lang="ja-JP" altLang="en-US" sz="800">
              <a:solidFill>
                <a:schemeClr val="tx1"/>
              </a:solidFill>
              <a:latin typeface="BIZ UDPゴシック" panose="020B0400000000000000" pitchFamily="50" charset="-128"/>
              <a:ea typeface="BIZ UDPゴシック" panose="020B0400000000000000" pitchFamily="50" charset="-128"/>
            </a:rPr>
            <a:t>排尿</a:t>
          </a:r>
          <a:r>
            <a:rPr kumimoji="1" lang="en-US" altLang="ja-JP" sz="800">
              <a:solidFill>
                <a:schemeClr val="tx1"/>
              </a:solidFill>
              <a:latin typeface="BIZ UDPゴシック" panose="020B0400000000000000" pitchFamily="50" charset="-128"/>
              <a:ea typeface="BIZ UDPゴシック" panose="020B0400000000000000" pitchFamily="50" charset="-128"/>
            </a:rPr>
            <a:t>, 2-6 </a:t>
          </a:r>
          <a:r>
            <a:rPr kumimoji="1" lang="ja-JP" altLang="en-US" sz="800">
              <a:solidFill>
                <a:schemeClr val="tx1"/>
              </a:solidFill>
              <a:latin typeface="BIZ UDPゴシック" panose="020B0400000000000000" pitchFamily="50" charset="-128"/>
              <a:ea typeface="BIZ UDPゴシック" panose="020B0400000000000000" pitchFamily="50" charset="-128"/>
            </a:rPr>
            <a:t>排便</a:t>
          </a:r>
          <a:r>
            <a:rPr kumimoji="1" lang="en-US" altLang="ja-JP" sz="800">
              <a:solidFill>
                <a:schemeClr val="tx1"/>
              </a:solidFill>
              <a:latin typeface="BIZ UDPゴシック" panose="020B0400000000000000" pitchFamily="50" charset="-128"/>
              <a:ea typeface="BIZ UDPゴシック" panose="020B0400000000000000" pitchFamily="50" charset="-128"/>
            </a:rPr>
            <a:t>, </a:t>
          </a:r>
        </a:p>
        <a:p>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2-7 </a:t>
          </a:r>
          <a:r>
            <a:rPr kumimoji="1" lang="ja-JP" altLang="en-US" sz="800">
              <a:solidFill>
                <a:schemeClr val="tx1"/>
              </a:solidFill>
              <a:latin typeface="BIZ UDPゴシック" panose="020B0400000000000000" pitchFamily="50" charset="-128"/>
              <a:ea typeface="BIZ UDPゴシック" panose="020B0400000000000000" pitchFamily="50" charset="-128"/>
            </a:rPr>
            <a:t>口腔清潔</a:t>
          </a:r>
          <a:r>
            <a:rPr kumimoji="1" lang="en-US" altLang="ja-JP" sz="800">
              <a:solidFill>
                <a:schemeClr val="tx1"/>
              </a:solidFill>
              <a:latin typeface="BIZ UDPゴシック" panose="020B0400000000000000" pitchFamily="50" charset="-128"/>
              <a:ea typeface="BIZ UDPゴシック" panose="020B0400000000000000" pitchFamily="50" charset="-128"/>
            </a:rPr>
            <a:t>,2-8</a:t>
          </a:r>
          <a:r>
            <a:rPr kumimoji="1" lang="ja-JP" altLang="en-US" sz="800">
              <a:solidFill>
                <a:schemeClr val="tx1"/>
              </a:solidFill>
              <a:latin typeface="BIZ UDPゴシック" panose="020B0400000000000000" pitchFamily="50" charset="-128"/>
              <a:ea typeface="BIZ UDPゴシック" panose="020B0400000000000000" pitchFamily="50" charset="-128"/>
            </a:rPr>
            <a:t>洗顔</a:t>
          </a:r>
          <a:r>
            <a:rPr kumimoji="1" lang="en-US" altLang="ja-JP" sz="800">
              <a:solidFill>
                <a:schemeClr val="tx1"/>
              </a:solidFill>
              <a:latin typeface="BIZ UDPゴシック" panose="020B0400000000000000" pitchFamily="50" charset="-128"/>
              <a:ea typeface="BIZ UDPゴシック" panose="020B0400000000000000" pitchFamily="50" charset="-128"/>
            </a:rPr>
            <a:t>,</a:t>
          </a:r>
          <a:r>
            <a:rPr kumimoji="1" lang="en-US" altLang="ja-JP" sz="800" baseline="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2-9 </a:t>
          </a:r>
          <a:r>
            <a:rPr kumimoji="1" lang="ja-JP" altLang="en-US" sz="800">
              <a:solidFill>
                <a:schemeClr val="tx1"/>
              </a:solidFill>
              <a:latin typeface="BIZ UDPゴシック" panose="020B0400000000000000" pitchFamily="50" charset="-128"/>
              <a:ea typeface="BIZ UDPゴシック" panose="020B0400000000000000" pitchFamily="50" charset="-128"/>
            </a:rPr>
            <a:t>整髪</a:t>
          </a:r>
          <a:r>
            <a:rPr kumimoji="1" lang="en-US" altLang="ja-JP" sz="800">
              <a:solidFill>
                <a:schemeClr val="tx1"/>
              </a:solidFill>
              <a:latin typeface="BIZ UDPゴシック" panose="020B0400000000000000" pitchFamily="50" charset="-128"/>
              <a:ea typeface="BIZ UDPゴシック" panose="020B0400000000000000" pitchFamily="50" charset="-128"/>
            </a:rPr>
            <a:t>, 2-10 </a:t>
          </a:r>
          <a:r>
            <a:rPr kumimoji="1" lang="ja-JP" altLang="en-US" sz="800">
              <a:solidFill>
                <a:schemeClr val="tx1"/>
              </a:solidFill>
              <a:latin typeface="BIZ UDPゴシック" panose="020B0400000000000000" pitchFamily="50" charset="-128"/>
              <a:ea typeface="BIZ UDPゴシック" panose="020B0400000000000000" pitchFamily="50" charset="-128"/>
            </a:rPr>
            <a:t>上衣の着脱</a:t>
          </a:r>
          <a:r>
            <a:rPr kumimoji="1" lang="en-US" altLang="ja-JP" sz="800">
              <a:solidFill>
                <a:schemeClr val="tx1"/>
              </a:solidFill>
              <a:latin typeface="BIZ UDPゴシック" panose="020B0400000000000000" pitchFamily="50" charset="-128"/>
              <a:ea typeface="BIZ UDPゴシック" panose="020B0400000000000000" pitchFamily="50" charset="-128"/>
            </a:rPr>
            <a:t>, 2-11 </a:t>
          </a:r>
          <a:r>
            <a:rPr kumimoji="1" lang="ja-JP" altLang="en-US" sz="800">
              <a:solidFill>
                <a:schemeClr val="tx1"/>
              </a:solidFill>
              <a:latin typeface="BIZ UDPゴシック" panose="020B0400000000000000" pitchFamily="50" charset="-128"/>
              <a:ea typeface="BIZ UDPゴシック" panose="020B0400000000000000" pitchFamily="50" charset="-128"/>
            </a:rPr>
            <a:t>ズボン等の着脱</a:t>
          </a:r>
          <a:r>
            <a:rPr kumimoji="1" lang="en-US" altLang="ja-JP" sz="800">
              <a:solidFill>
                <a:schemeClr val="tx1"/>
              </a:solidFill>
              <a:latin typeface="BIZ UDPゴシック" panose="020B0400000000000000" pitchFamily="50" charset="-128"/>
              <a:ea typeface="BIZ UDPゴシック" panose="020B0400000000000000" pitchFamily="50" charset="-128"/>
            </a:rPr>
            <a:t>, 2-12 </a:t>
          </a:r>
          <a:r>
            <a:rPr kumimoji="1" lang="ja-JP" altLang="en-US" sz="800">
              <a:solidFill>
                <a:schemeClr val="tx1"/>
              </a:solidFill>
              <a:latin typeface="BIZ UDPゴシック" panose="020B0400000000000000" pitchFamily="50" charset="-128"/>
              <a:ea typeface="BIZ UDPゴシック" panose="020B0400000000000000" pitchFamily="50" charset="-128"/>
            </a:rPr>
            <a:t>外出頻度</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22225</xdr:colOff>
      <xdr:row>94</xdr:row>
      <xdr:rowOff>0</xdr:rowOff>
    </xdr:from>
    <xdr:to>
      <xdr:col>178</xdr:col>
      <xdr:colOff>22226</xdr:colOff>
      <xdr:row>95</xdr:row>
      <xdr:rowOff>59400</xdr:rowOff>
    </xdr:to>
    <xdr:sp macro="" textlink="">
      <xdr:nvSpPr>
        <xdr:cNvPr id="22" name="テキスト ボックス 21">
          <a:extLst>
            <a:ext uri="{FF2B5EF4-FFF2-40B4-BE49-F238E27FC236}">
              <a16:creationId xmlns:a16="http://schemas.microsoft.com/office/drawing/2014/main" id="{52D0434F-2D1F-4F24-A34F-D0E9AF4CA4AF}"/>
            </a:ext>
          </a:extLst>
        </xdr:cNvPr>
        <xdr:cNvSpPr txBox="1"/>
      </xdr:nvSpPr>
      <xdr:spPr>
        <a:xfrm>
          <a:off x="7915275" y="27692350"/>
          <a:ext cx="6591301"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3.</a:t>
          </a:r>
          <a:r>
            <a:rPr kumimoji="1" lang="ja-JP" altLang="en-US" sz="900">
              <a:solidFill>
                <a:schemeClr val="tx1"/>
              </a:solidFill>
              <a:latin typeface="BIZ UDPゴシック" panose="020B0400000000000000" pitchFamily="50" charset="-128"/>
              <a:ea typeface="BIZ UDPゴシック" panose="020B0400000000000000" pitchFamily="50" charset="-128"/>
            </a:rPr>
            <a:t>　認知機能に関連する項目についての特記事項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3-1 </a:t>
          </a:r>
          <a:r>
            <a:rPr kumimoji="1" lang="ja-JP" altLang="en-US" sz="800">
              <a:solidFill>
                <a:schemeClr val="tx1"/>
              </a:solidFill>
              <a:latin typeface="BIZ UDPゴシック" panose="020B0400000000000000" pitchFamily="50" charset="-128"/>
              <a:ea typeface="BIZ UDPゴシック" panose="020B0400000000000000" pitchFamily="50" charset="-128"/>
            </a:rPr>
            <a:t>意思の伝達</a:t>
          </a:r>
          <a:r>
            <a:rPr kumimoji="1" lang="en-US" altLang="ja-JP" sz="800">
              <a:solidFill>
                <a:schemeClr val="tx1"/>
              </a:solidFill>
              <a:latin typeface="BIZ UDPゴシック" panose="020B0400000000000000" pitchFamily="50" charset="-128"/>
              <a:ea typeface="BIZ UDPゴシック" panose="020B0400000000000000" pitchFamily="50" charset="-128"/>
            </a:rPr>
            <a:t>, 3-2 </a:t>
          </a:r>
          <a:r>
            <a:rPr kumimoji="1" lang="ja-JP" altLang="en-US" sz="800">
              <a:solidFill>
                <a:schemeClr val="tx1"/>
              </a:solidFill>
              <a:latin typeface="BIZ UDPゴシック" panose="020B0400000000000000" pitchFamily="50" charset="-128"/>
              <a:ea typeface="BIZ UDPゴシック" panose="020B0400000000000000" pitchFamily="50" charset="-128"/>
            </a:rPr>
            <a:t>毎日の日課を理解</a:t>
          </a:r>
          <a:r>
            <a:rPr kumimoji="1" lang="en-US" altLang="ja-JP" sz="800">
              <a:solidFill>
                <a:schemeClr val="tx1"/>
              </a:solidFill>
              <a:latin typeface="BIZ UDPゴシック" panose="020B0400000000000000" pitchFamily="50" charset="-128"/>
              <a:ea typeface="BIZ UDPゴシック" panose="020B0400000000000000" pitchFamily="50" charset="-128"/>
            </a:rPr>
            <a:t>, 3-3 </a:t>
          </a:r>
          <a:r>
            <a:rPr kumimoji="1" lang="ja-JP" altLang="en-US" sz="800">
              <a:solidFill>
                <a:schemeClr val="tx1"/>
              </a:solidFill>
              <a:latin typeface="BIZ UDPゴシック" panose="020B0400000000000000" pitchFamily="50" charset="-128"/>
              <a:ea typeface="BIZ UDPゴシック" panose="020B0400000000000000" pitchFamily="50" charset="-128"/>
            </a:rPr>
            <a:t>生年月日をいう</a:t>
          </a:r>
          <a:r>
            <a:rPr kumimoji="1" lang="en-US" altLang="ja-JP" sz="800">
              <a:solidFill>
                <a:schemeClr val="tx1"/>
              </a:solidFill>
              <a:latin typeface="BIZ UDPゴシック" panose="020B0400000000000000" pitchFamily="50" charset="-128"/>
              <a:ea typeface="BIZ UDPゴシック" panose="020B0400000000000000" pitchFamily="50" charset="-128"/>
            </a:rPr>
            <a:t>, 3-4 </a:t>
          </a:r>
          <a:r>
            <a:rPr kumimoji="1" lang="ja-JP" altLang="en-US" sz="800">
              <a:solidFill>
                <a:schemeClr val="tx1"/>
              </a:solidFill>
              <a:latin typeface="BIZ UDPゴシック" panose="020B0400000000000000" pitchFamily="50" charset="-128"/>
              <a:ea typeface="BIZ UDPゴシック" panose="020B0400000000000000" pitchFamily="50" charset="-128"/>
            </a:rPr>
            <a:t>短期記憶</a:t>
          </a:r>
          <a:r>
            <a:rPr kumimoji="1" lang="en-US" altLang="ja-JP" sz="800">
              <a:solidFill>
                <a:schemeClr val="tx1"/>
              </a:solidFill>
              <a:latin typeface="BIZ UDPゴシック" panose="020B0400000000000000" pitchFamily="50" charset="-128"/>
              <a:ea typeface="BIZ UDPゴシック" panose="020B0400000000000000" pitchFamily="50" charset="-128"/>
            </a:rPr>
            <a:t>,</a:t>
          </a:r>
        </a:p>
        <a:p>
          <a:r>
            <a:rPr kumimoji="1" lang="en-US" altLang="ja-JP" sz="8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3-5 </a:t>
          </a:r>
          <a:r>
            <a:rPr kumimoji="1" lang="ja-JP" altLang="en-US" sz="800">
              <a:solidFill>
                <a:schemeClr val="tx1"/>
              </a:solidFill>
              <a:latin typeface="BIZ UDPゴシック" panose="020B0400000000000000" pitchFamily="50" charset="-128"/>
              <a:ea typeface="BIZ UDPゴシック" panose="020B0400000000000000" pitchFamily="50" charset="-128"/>
            </a:rPr>
            <a:t>自分の名前をいう</a:t>
          </a:r>
          <a:r>
            <a:rPr kumimoji="1" lang="en-US" altLang="ja-JP" sz="800">
              <a:solidFill>
                <a:schemeClr val="tx1"/>
              </a:solidFill>
              <a:latin typeface="BIZ UDPゴシック" panose="020B0400000000000000" pitchFamily="50" charset="-128"/>
              <a:ea typeface="BIZ UDPゴシック" panose="020B0400000000000000" pitchFamily="50" charset="-128"/>
            </a:rPr>
            <a:t>, 3-6 </a:t>
          </a:r>
          <a:r>
            <a:rPr kumimoji="1" lang="ja-JP" altLang="en-US" sz="800">
              <a:solidFill>
                <a:schemeClr val="tx1"/>
              </a:solidFill>
              <a:latin typeface="BIZ UDPゴシック" panose="020B0400000000000000" pitchFamily="50" charset="-128"/>
              <a:ea typeface="BIZ UDPゴシック" panose="020B0400000000000000" pitchFamily="50" charset="-128"/>
            </a:rPr>
            <a:t>今の季節を理解</a:t>
          </a:r>
          <a:r>
            <a:rPr kumimoji="1" lang="en-US" altLang="ja-JP" sz="800">
              <a:solidFill>
                <a:schemeClr val="tx1"/>
              </a:solidFill>
              <a:latin typeface="BIZ UDPゴシック" panose="020B0400000000000000" pitchFamily="50" charset="-128"/>
              <a:ea typeface="BIZ UDPゴシック" panose="020B0400000000000000" pitchFamily="50" charset="-128"/>
            </a:rPr>
            <a:t>, 3-7 </a:t>
          </a:r>
          <a:r>
            <a:rPr kumimoji="1" lang="ja-JP" altLang="en-US" sz="800">
              <a:solidFill>
                <a:schemeClr val="tx1"/>
              </a:solidFill>
              <a:latin typeface="BIZ UDPゴシック" panose="020B0400000000000000" pitchFamily="50" charset="-128"/>
              <a:ea typeface="BIZ UDPゴシック" panose="020B0400000000000000" pitchFamily="50" charset="-128"/>
            </a:rPr>
            <a:t>場所の理解</a:t>
          </a:r>
          <a:r>
            <a:rPr kumimoji="1" lang="en-US" altLang="ja-JP" sz="800">
              <a:solidFill>
                <a:schemeClr val="tx1"/>
              </a:solidFill>
              <a:latin typeface="BIZ UDPゴシック" panose="020B0400000000000000" pitchFamily="50" charset="-128"/>
              <a:ea typeface="BIZ UDPゴシック" panose="020B0400000000000000" pitchFamily="50" charset="-128"/>
            </a:rPr>
            <a:t>, 3-8 </a:t>
          </a:r>
          <a:r>
            <a:rPr kumimoji="1" lang="ja-JP" altLang="en-US" sz="800">
              <a:solidFill>
                <a:schemeClr val="tx1"/>
              </a:solidFill>
              <a:latin typeface="BIZ UDPゴシック" panose="020B0400000000000000" pitchFamily="50" charset="-128"/>
              <a:ea typeface="BIZ UDPゴシック" panose="020B0400000000000000" pitchFamily="50" charset="-128"/>
            </a:rPr>
            <a:t>徘徊</a:t>
          </a:r>
          <a:r>
            <a:rPr kumimoji="1" lang="en-US" altLang="ja-JP" sz="800">
              <a:solidFill>
                <a:schemeClr val="tx1"/>
              </a:solidFill>
              <a:latin typeface="BIZ UDPゴシック" panose="020B0400000000000000" pitchFamily="50" charset="-128"/>
              <a:ea typeface="BIZ UDPゴシック" panose="020B0400000000000000" pitchFamily="50" charset="-128"/>
            </a:rPr>
            <a:t>, 3-9 </a:t>
          </a:r>
          <a:r>
            <a:rPr kumimoji="1" lang="ja-JP" altLang="en-US" sz="800">
              <a:solidFill>
                <a:schemeClr val="tx1"/>
              </a:solidFill>
              <a:latin typeface="BIZ UDPゴシック" panose="020B0400000000000000" pitchFamily="50" charset="-128"/>
              <a:ea typeface="BIZ UDPゴシック" panose="020B0400000000000000" pitchFamily="50" charset="-128"/>
            </a:rPr>
            <a:t>外出して戻れない</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22225</xdr:colOff>
      <xdr:row>106</xdr:row>
      <xdr:rowOff>82550</xdr:rowOff>
    </xdr:from>
    <xdr:to>
      <xdr:col>177</xdr:col>
      <xdr:colOff>28575</xdr:colOff>
      <xdr:row>107</xdr:row>
      <xdr:rowOff>230850</xdr:rowOff>
    </xdr:to>
    <xdr:sp macro="" textlink="">
      <xdr:nvSpPr>
        <xdr:cNvPr id="23" name="テキスト ボックス 22">
          <a:extLst>
            <a:ext uri="{FF2B5EF4-FFF2-40B4-BE49-F238E27FC236}">
              <a16:creationId xmlns:a16="http://schemas.microsoft.com/office/drawing/2014/main" id="{AFA49356-56CC-49AF-9B89-EC201EEEDE90}"/>
            </a:ext>
          </a:extLst>
        </xdr:cNvPr>
        <xdr:cNvSpPr txBox="1"/>
      </xdr:nvSpPr>
      <xdr:spPr>
        <a:xfrm>
          <a:off x="7915275" y="30670500"/>
          <a:ext cx="6559550" cy="42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4.</a:t>
          </a:r>
          <a:r>
            <a:rPr kumimoji="1" lang="ja-JP" altLang="en-US" sz="900">
              <a:solidFill>
                <a:schemeClr val="tx1"/>
              </a:solidFill>
              <a:latin typeface="BIZ UDPゴシック" panose="020B0400000000000000" pitchFamily="50" charset="-128"/>
              <a:ea typeface="BIZ UDPゴシック" panose="020B0400000000000000" pitchFamily="50" charset="-128"/>
            </a:rPr>
            <a:t>　精神・行動障害に関連する項目についての特記事項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4-1 </a:t>
          </a:r>
          <a:r>
            <a:rPr kumimoji="1" lang="ja-JP" altLang="en-US" sz="800">
              <a:solidFill>
                <a:schemeClr val="tx1"/>
              </a:solidFill>
              <a:latin typeface="BIZ UDPゴシック" panose="020B0400000000000000" pitchFamily="50" charset="-128"/>
              <a:ea typeface="BIZ UDPゴシック" panose="020B0400000000000000" pitchFamily="50" charset="-128"/>
            </a:rPr>
            <a:t>被害的</a:t>
          </a:r>
          <a:r>
            <a:rPr kumimoji="1" lang="en-US" altLang="ja-JP" sz="800">
              <a:solidFill>
                <a:schemeClr val="tx1"/>
              </a:solidFill>
              <a:latin typeface="BIZ UDPゴシック" panose="020B0400000000000000" pitchFamily="50" charset="-128"/>
              <a:ea typeface="BIZ UDPゴシック" panose="020B0400000000000000" pitchFamily="50" charset="-128"/>
            </a:rPr>
            <a:t>, 4-2 </a:t>
          </a:r>
          <a:r>
            <a:rPr kumimoji="1" lang="ja-JP" altLang="en-US" sz="800">
              <a:solidFill>
                <a:schemeClr val="tx1"/>
              </a:solidFill>
              <a:latin typeface="BIZ UDPゴシック" panose="020B0400000000000000" pitchFamily="50" charset="-128"/>
              <a:ea typeface="BIZ UDPゴシック" panose="020B0400000000000000" pitchFamily="50" charset="-128"/>
            </a:rPr>
            <a:t>作話</a:t>
          </a:r>
          <a:r>
            <a:rPr kumimoji="1" lang="en-US" altLang="ja-JP" sz="800">
              <a:solidFill>
                <a:schemeClr val="tx1"/>
              </a:solidFill>
              <a:latin typeface="BIZ UDPゴシック" panose="020B0400000000000000" pitchFamily="50" charset="-128"/>
              <a:ea typeface="BIZ UDPゴシック" panose="020B0400000000000000" pitchFamily="50" charset="-128"/>
            </a:rPr>
            <a:t>, 4-3 </a:t>
          </a:r>
          <a:r>
            <a:rPr kumimoji="1" lang="ja-JP" altLang="en-US" sz="800">
              <a:solidFill>
                <a:schemeClr val="tx1"/>
              </a:solidFill>
              <a:latin typeface="BIZ UDPゴシック" panose="020B0400000000000000" pitchFamily="50" charset="-128"/>
              <a:ea typeface="BIZ UDPゴシック" panose="020B0400000000000000" pitchFamily="50" charset="-128"/>
            </a:rPr>
            <a:t>感情が不安定</a:t>
          </a:r>
          <a:r>
            <a:rPr kumimoji="1" lang="en-US" altLang="ja-JP" sz="800">
              <a:solidFill>
                <a:schemeClr val="tx1"/>
              </a:solidFill>
              <a:latin typeface="BIZ UDPゴシック" panose="020B0400000000000000" pitchFamily="50" charset="-128"/>
              <a:ea typeface="BIZ UDPゴシック" panose="020B0400000000000000" pitchFamily="50" charset="-128"/>
            </a:rPr>
            <a:t>, 4-4 </a:t>
          </a:r>
          <a:r>
            <a:rPr kumimoji="1" lang="ja-JP" altLang="en-US" sz="800">
              <a:solidFill>
                <a:schemeClr val="tx1"/>
              </a:solidFill>
              <a:latin typeface="BIZ UDPゴシック" panose="020B0400000000000000" pitchFamily="50" charset="-128"/>
              <a:ea typeface="BIZ UDPゴシック" panose="020B0400000000000000" pitchFamily="50" charset="-128"/>
            </a:rPr>
            <a:t>昼夜逆転</a:t>
          </a:r>
          <a:r>
            <a:rPr kumimoji="1" lang="en-US" altLang="ja-JP" sz="800">
              <a:solidFill>
                <a:schemeClr val="tx1"/>
              </a:solidFill>
              <a:latin typeface="BIZ UDPゴシック" panose="020B0400000000000000" pitchFamily="50" charset="-128"/>
              <a:ea typeface="BIZ UDPゴシック" panose="020B0400000000000000" pitchFamily="50" charset="-128"/>
            </a:rPr>
            <a:t>, 4-5 </a:t>
          </a:r>
          <a:r>
            <a:rPr kumimoji="1" lang="ja-JP" altLang="en-US" sz="800">
              <a:solidFill>
                <a:schemeClr val="tx1"/>
              </a:solidFill>
              <a:latin typeface="BIZ UDPゴシック" panose="020B0400000000000000" pitchFamily="50" charset="-128"/>
              <a:ea typeface="BIZ UDPゴシック" panose="020B0400000000000000" pitchFamily="50" charset="-128"/>
            </a:rPr>
            <a:t>同じ話をする</a:t>
          </a:r>
          <a:r>
            <a:rPr kumimoji="1" lang="en-US" altLang="ja-JP" sz="800">
              <a:solidFill>
                <a:schemeClr val="tx1"/>
              </a:solidFill>
              <a:latin typeface="BIZ UDPゴシック" panose="020B0400000000000000" pitchFamily="50" charset="-128"/>
              <a:ea typeface="BIZ UDPゴシック" panose="020B0400000000000000" pitchFamily="50" charset="-128"/>
            </a:rPr>
            <a:t>,</a:t>
          </a:r>
        </a:p>
        <a:p>
          <a:r>
            <a:rPr kumimoji="1" lang="en-US" altLang="ja-JP" sz="8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4-6 </a:t>
          </a:r>
          <a:r>
            <a:rPr kumimoji="1" lang="ja-JP" altLang="en-US" sz="800">
              <a:solidFill>
                <a:schemeClr val="tx1"/>
              </a:solidFill>
              <a:latin typeface="BIZ UDPゴシック" panose="020B0400000000000000" pitchFamily="50" charset="-128"/>
              <a:ea typeface="BIZ UDPゴシック" panose="020B0400000000000000" pitchFamily="50" charset="-128"/>
            </a:rPr>
            <a:t>大声を出す</a:t>
          </a:r>
          <a:r>
            <a:rPr kumimoji="1" lang="en-US" altLang="ja-JP" sz="800">
              <a:solidFill>
                <a:schemeClr val="tx1"/>
              </a:solidFill>
              <a:latin typeface="BIZ UDPゴシック" panose="020B0400000000000000" pitchFamily="50" charset="-128"/>
              <a:ea typeface="BIZ UDPゴシック" panose="020B0400000000000000" pitchFamily="50" charset="-128"/>
            </a:rPr>
            <a:t>, 4-7 </a:t>
          </a:r>
          <a:r>
            <a:rPr kumimoji="1" lang="ja-JP" altLang="en-US" sz="800">
              <a:solidFill>
                <a:schemeClr val="tx1"/>
              </a:solidFill>
              <a:latin typeface="BIZ UDPゴシック" panose="020B0400000000000000" pitchFamily="50" charset="-128"/>
              <a:ea typeface="BIZ UDPゴシック" panose="020B0400000000000000" pitchFamily="50" charset="-128"/>
            </a:rPr>
            <a:t>介護に抵抗</a:t>
          </a:r>
          <a:r>
            <a:rPr kumimoji="1" lang="en-US" altLang="ja-JP" sz="800">
              <a:solidFill>
                <a:schemeClr val="tx1"/>
              </a:solidFill>
              <a:latin typeface="BIZ UDPゴシック" panose="020B0400000000000000" pitchFamily="50" charset="-128"/>
              <a:ea typeface="BIZ UDPゴシック" panose="020B0400000000000000" pitchFamily="50" charset="-128"/>
            </a:rPr>
            <a:t>, 4-8 </a:t>
          </a:r>
          <a:r>
            <a:rPr kumimoji="1" lang="ja-JP" altLang="en-US" sz="800">
              <a:solidFill>
                <a:schemeClr val="tx1"/>
              </a:solidFill>
              <a:latin typeface="BIZ UDPゴシック" panose="020B0400000000000000" pitchFamily="50" charset="-128"/>
              <a:ea typeface="BIZ UDPゴシック" panose="020B0400000000000000" pitchFamily="50" charset="-128"/>
            </a:rPr>
            <a:t>落ち着きなし</a:t>
          </a:r>
          <a:r>
            <a:rPr kumimoji="1" lang="en-US" altLang="ja-JP" sz="800">
              <a:solidFill>
                <a:schemeClr val="tx1"/>
              </a:solidFill>
              <a:latin typeface="BIZ UDPゴシック" panose="020B0400000000000000" pitchFamily="50" charset="-128"/>
              <a:ea typeface="BIZ UDPゴシック" panose="020B0400000000000000" pitchFamily="50" charset="-128"/>
            </a:rPr>
            <a:t>, 4-9 </a:t>
          </a:r>
          <a:r>
            <a:rPr kumimoji="1" lang="ja-JP" altLang="en-US" sz="800">
              <a:solidFill>
                <a:schemeClr val="tx1"/>
              </a:solidFill>
              <a:latin typeface="BIZ UDPゴシック" panose="020B0400000000000000" pitchFamily="50" charset="-128"/>
              <a:ea typeface="BIZ UDPゴシック" panose="020B0400000000000000" pitchFamily="50" charset="-128"/>
            </a:rPr>
            <a:t>一人で出たがる</a:t>
          </a:r>
          <a:r>
            <a:rPr kumimoji="1" lang="en-US" altLang="ja-JP" sz="800">
              <a:solidFill>
                <a:schemeClr val="tx1"/>
              </a:solidFill>
              <a:latin typeface="BIZ UDPゴシック" panose="020B0400000000000000" pitchFamily="50" charset="-128"/>
              <a:ea typeface="BIZ UDPゴシック" panose="020B0400000000000000" pitchFamily="50" charset="-128"/>
            </a:rPr>
            <a:t>, 4-10</a:t>
          </a:r>
          <a:r>
            <a:rPr kumimoji="1" lang="ja-JP" altLang="en-US" sz="800">
              <a:solidFill>
                <a:schemeClr val="tx1"/>
              </a:solidFill>
              <a:latin typeface="BIZ UDPゴシック" panose="020B0400000000000000" pitchFamily="50" charset="-128"/>
              <a:ea typeface="BIZ UDPゴシック" panose="020B0400000000000000" pitchFamily="50" charset="-128"/>
            </a:rPr>
            <a:t>収集癖</a:t>
          </a:r>
          <a:r>
            <a:rPr kumimoji="1" lang="en-US" altLang="ja-JP" sz="800">
              <a:solidFill>
                <a:schemeClr val="tx1"/>
              </a:solidFill>
              <a:latin typeface="BIZ UDPゴシック" panose="020B0400000000000000" pitchFamily="50" charset="-128"/>
              <a:ea typeface="BIZ UDPゴシック" panose="020B0400000000000000" pitchFamily="50" charset="-128"/>
            </a:rPr>
            <a:t>, 4-11 </a:t>
          </a:r>
          <a:r>
            <a:rPr kumimoji="1" lang="ja-JP" altLang="en-US" sz="800">
              <a:solidFill>
                <a:schemeClr val="tx1"/>
              </a:solidFill>
              <a:latin typeface="BIZ UDPゴシック" panose="020B0400000000000000" pitchFamily="50" charset="-128"/>
              <a:ea typeface="BIZ UDPゴシック" panose="020B0400000000000000" pitchFamily="50" charset="-128"/>
            </a:rPr>
            <a:t>物や衣類を壊す</a:t>
          </a:r>
          <a:r>
            <a:rPr kumimoji="1" lang="en-US" altLang="ja-JP" sz="800">
              <a:solidFill>
                <a:schemeClr val="tx1"/>
              </a:solidFill>
              <a:latin typeface="BIZ UDPゴシック" panose="020B0400000000000000" pitchFamily="50" charset="-128"/>
              <a:ea typeface="BIZ UDPゴシック" panose="020B0400000000000000" pitchFamily="50" charset="-128"/>
            </a:rPr>
            <a:t>, 4-12 </a:t>
          </a:r>
          <a:r>
            <a:rPr kumimoji="1" lang="ja-JP" altLang="en-US" sz="800">
              <a:solidFill>
                <a:schemeClr val="tx1"/>
              </a:solidFill>
              <a:latin typeface="BIZ UDPゴシック" panose="020B0400000000000000" pitchFamily="50" charset="-128"/>
              <a:ea typeface="BIZ UDPゴシック" panose="020B0400000000000000" pitchFamily="50" charset="-128"/>
            </a:rPr>
            <a:t>ひどい物忘れ</a:t>
          </a:r>
          <a:r>
            <a:rPr kumimoji="1" lang="en-US" altLang="ja-JP" sz="800">
              <a:solidFill>
                <a:schemeClr val="tx1"/>
              </a:solidFill>
              <a:latin typeface="BIZ UDPゴシック" panose="020B0400000000000000" pitchFamily="50" charset="-128"/>
              <a:ea typeface="BIZ UDPゴシック" panose="020B0400000000000000" pitchFamily="50" charset="-128"/>
            </a:rPr>
            <a:t>,</a:t>
          </a:r>
        </a:p>
        <a:p>
          <a:r>
            <a:rPr kumimoji="1" lang="en-US" altLang="ja-JP" sz="8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4-13 </a:t>
          </a:r>
          <a:r>
            <a:rPr kumimoji="1" lang="ja-JP" altLang="en-US" sz="800">
              <a:solidFill>
                <a:schemeClr val="tx1"/>
              </a:solidFill>
              <a:latin typeface="BIZ UDPゴシック" panose="020B0400000000000000" pitchFamily="50" charset="-128"/>
              <a:ea typeface="BIZ UDPゴシック" panose="020B0400000000000000" pitchFamily="50" charset="-128"/>
            </a:rPr>
            <a:t>独り言・独り笑い</a:t>
          </a:r>
          <a:r>
            <a:rPr kumimoji="1" lang="en-US" altLang="ja-JP" sz="800">
              <a:solidFill>
                <a:schemeClr val="tx1"/>
              </a:solidFill>
              <a:latin typeface="BIZ UDPゴシック" panose="020B0400000000000000" pitchFamily="50" charset="-128"/>
              <a:ea typeface="BIZ UDPゴシック" panose="020B0400000000000000" pitchFamily="50" charset="-128"/>
            </a:rPr>
            <a:t>, 4-14 </a:t>
          </a:r>
          <a:r>
            <a:rPr kumimoji="1" lang="ja-JP" altLang="en-US" sz="800">
              <a:solidFill>
                <a:schemeClr val="tx1"/>
              </a:solidFill>
              <a:latin typeface="BIZ UDPゴシック" panose="020B0400000000000000" pitchFamily="50" charset="-128"/>
              <a:ea typeface="BIZ UDPゴシック" panose="020B0400000000000000" pitchFamily="50" charset="-128"/>
            </a:rPr>
            <a:t>自分勝手に行動する</a:t>
          </a:r>
          <a:r>
            <a:rPr kumimoji="1" lang="en-US" altLang="ja-JP" sz="800">
              <a:solidFill>
                <a:schemeClr val="tx1"/>
              </a:solidFill>
              <a:latin typeface="BIZ UDPゴシック" panose="020B0400000000000000" pitchFamily="50" charset="-128"/>
              <a:ea typeface="BIZ UDPゴシック" panose="020B0400000000000000" pitchFamily="50" charset="-128"/>
            </a:rPr>
            <a:t>, 4-15 </a:t>
          </a:r>
          <a:r>
            <a:rPr kumimoji="1" lang="ja-JP" altLang="en-US" sz="800">
              <a:solidFill>
                <a:schemeClr val="tx1"/>
              </a:solidFill>
              <a:latin typeface="BIZ UDPゴシック" panose="020B0400000000000000" pitchFamily="50" charset="-128"/>
              <a:ea typeface="BIZ UDPゴシック" panose="020B0400000000000000" pitchFamily="50" charset="-128"/>
            </a:rPr>
            <a:t>話がまとまらない</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25400</xdr:colOff>
      <xdr:row>122</xdr:row>
      <xdr:rowOff>25400</xdr:rowOff>
    </xdr:from>
    <xdr:to>
      <xdr:col>177</xdr:col>
      <xdr:colOff>25400</xdr:colOff>
      <xdr:row>122</xdr:row>
      <xdr:rowOff>313400</xdr:rowOff>
    </xdr:to>
    <xdr:sp macro="" textlink="">
      <xdr:nvSpPr>
        <xdr:cNvPr id="25" name="テキスト ボックス 24">
          <a:extLst>
            <a:ext uri="{FF2B5EF4-FFF2-40B4-BE49-F238E27FC236}">
              <a16:creationId xmlns:a16="http://schemas.microsoft.com/office/drawing/2014/main" id="{158F23D1-FA6F-4D4A-9119-B38B23A51325}"/>
            </a:ext>
          </a:extLst>
        </xdr:cNvPr>
        <xdr:cNvSpPr txBox="1"/>
      </xdr:nvSpPr>
      <xdr:spPr>
        <a:xfrm>
          <a:off x="7918450" y="34785300"/>
          <a:ext cx="65532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5.</a:t>
          </a:r>
          <a:r>
            <a:rPr kumimoji="1" lang="ja-JP" altLang="en-US" sz="900">
              <a:solidFill>
                <a:schemeClr val="tx1"/>
              </a:solidFill>
              <a:latin typeface="BIZ UDPゴシック" panose="020B0400000000000000" pitchFamily="50" charset="-128"/>
              <a:ea typeface="BIZ UDPゴシック" panose="020B0400000000000000" pitchFamily="50" charset="-128"/>
            </a:rPr>
            <a:t>　社会生活への適応に関連する項目についての特記事項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5-1 </a:t>
          </a:r>
          <a:r>
            <a:rPr kumimoji="1" lang="ja-JP" altLang="en-US" sz="800">
              <a:solidFill>
                <a:schemeClr val="tx1"/>
              </a:solidFill>
              <a:latin typeface="BIZ UDPゴシック" panose="020B0400000000000000" pitchFamily="50" charset="-128"/>
              <a:ea typeface="BIZ UDPゴシック" panose="020B0400000000000000" pitchFamily="50" charset="-128"/>
            </a:rPr>
            <a:t>薬の内服</a:t>
          </a:r>
          <a:r>
            <a:rPr kumimoji="1" lang="en-US" altLang="ja-JP" sz="800">
              <a:solidFill>
                <a:schemeClr val="tx1"/>
              </a:solidFill>
              <a:latin typeface="BIZ UDPゴシック" panose="020B0400000000000000" pitchFamily="50" charset="-128"/>
              <a:ea typeface="BIZ UDPゴシック" panose="020B0400000000000000" pitchFamily="50" charset="-128"/>
            </a:rPr>
            <a:t>, 5-2</a:t>
          </a:r>
          <a:r>
            <a:rPr kumimoji="1" lang="ja-JP" altLang="en-US" sz="800">
              <a:solidFill>
                <a:schemeClr val="tx1"/>
              </a:solidFill>
              <a:latin typeface="BIZ UDPゴシック" panose="020B0400000000000000" pitchFamily="50" charset="-128"/>
              <a:ea typeface="BIZ UDPゴシック" panose="020B0400000000000000" pitchFamily="50" charset="-128"/>
            </a:rPr>
            <a:t>金銭の管理</a:t>
          </a:r>
          <a:r>
            <a:rPr kumimoji="1" lang="en-US" altLang="ja-JP" sz="800">
              <a:solidFill>
                <a:schemeClr val="tx1"/>
              </a:solidFill>
              <a:latin typeface="BIZ UDPゴシック" panose="020B0400000000000000" pitchFamily="50" charset="-128"/>
              <a:ea typeface="BIZ UDPゴシック" panose="020B0400000000000000" pitchFamily="50" charset="-128"/>
            </a:rPr>
            <a:t>, 5-3</a:t>
          </a:r>
          <a:r>
            <a:rPr kumimoji="1" lang="ja-JP" altLang="en-US" sz="800">
              <a:solidFill>
                <a:schemeClr val="tx1"/>
              </a:solidFill>
              <a:latin typeface="BIZ UDPゴシック" panose="020B0400000000000000" pitchFamily="50" charset="-128"/>
              <a:ea typeface="BIZ UDPゴシック" panose="020B0400000000000000" pitchFamily="50" charset="-128"/>
            </a:rPr>
            <a:t>日常の意思決定</a:t>
          </a:r>
          <a:r>
            <a:rPr kumimoji="1" lang="en-US" altLang="ja-JP" sz="800">
              <a:solidFill>
                <a:schemeClr val="tx1"/>
              </a:solidFill>
              <a:latin typeface="BIZ UDPゴシック" panose="020B0400000000000000" pitchFamily="50" charset="-128"/>
              <a:ea typeface="BIZ UDPゴシック" panose="020B0400000000000000" pitchFamily="50" charset="-128"/>
            </a:rPr>
            <a:t>, 5-4 </a:t>
          </a:r>
          <a:r>
            <a:rPr kumimoji="1" lang="ja-JP" altLang="en-US" sz="800">
              <a:solidFill>
                <a:schemeClr val="tx1"/>
              </a:solidFill>
              <a:latin typeface="BIZ UDPゴシック" panose="020B0400000000000000" pitchFamily="50" charset="-128"/>
              <a:ea typeface="BIZ UDPゴシック" panose="020B0400000000000000" pitchFamily="50" charset="-128"/>
            </a:rPr>
            <a:t>集団への不適応</a:t>
          </a:r>
          <a:r>
            <a:rPr kumimoji="1" lang="en-US" altLang="ja-JP" sz="800">
              <a:solidFill>
                <a:schemeClr val="tx1"/>
              </a:solidFill>
              <a:latin typeface="BIZ UDPゴシック" panose="020B0400000000000000" pitchFamily="50" charset="-128"/>
              <a:ea typeface="BIZ UDPゴシック" panose="020B0400000000000000" pitchFamily="50" charset="-128"/>
            </a:rPr>
            <a:t>,</a:t>
          </a:r>
        </a:p>
        <a:p>
          <a:r>
            <a:rPr kumimoji="1" lang="en-US" altLang="ja-JP" sz="80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5-5 </a:t>
          </a:r>
          <a:r>
            <a:rPr kumimoji="1" lang="ja-JP" altLang="en-US" sz="800">
              <a:solidFill>
                <a:schemeClr val="tx1"/>
              </a:solidFill>
              <a:latin typeface="BIZ UDPゴシック" panose="020B0400000000000000" pitchFamily="50" charset="-128"/>
              <a:ea typeface="BIZ UDPゴシック" panose="020B0400000000000000" pitchFamily="50" charset="-128"/>
            </a:rPr>
            <a:t>買い物</a:t>
          </a:r>
          <a:r>
            <a:rPr kumimoji="1" lang="en-US" altLang="ja-JP" sz="800">
              <a:solidFill>
                <a:schemeClr val="tx1"/>
              </a:solidFill>
              <a:latin typeface="BIZ UDPゴシック" panose="020B0400000000000000" pitchFamily="50" charset="-128"/>
              <a:ea typeface="BIZ UDPゴシック" panose="020B0400000000000000" pitchFamily="50" charset="-128"/>
            </a:rPr>
            <a:t>, 5-6 </a:t>
          </a:r>
          <a:r>
            <a:rPr kumimoji="1" lang="ja-JP" altLang="en-US" sz="800">
              <a:solidFill>
                <a:schemeClr val="tx1"/>
              </a:solidFill>
              <a:latin typeface="BIZ UDPゴシック" panose="020B0400000000000000" pitchFamily="50" charset="-128"/>
              <a:ea typeface="BIZ UDPゴシック" panose="020B0400000000000000" pitchFamily="50" charset="-128"/>
            </a:rPr>
            <a:t>簡単な調理</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6350</xdr:colOff>
      <xdr:row>130</xdr:row>
      <xdr:rowOff>50800</xdr:rowOff>
    </xdr:from>
    <xdr:to>
      <xdr:col>177</xdr:col>
      <xdr:colOff>5150</xdr:colOff>
      <xdr:row>130</xdr:row>
      <xdr:rowOff>230800</xdr:rowOff>
    </xdr:to>
    <xdr:sp macro="" textlink="">
      <xdr:nvSpPr>
        <xdr:cNvPr id="27" name="テキスト ボックス 26">
          <a:extLst>
            <a:ext uri="{FF2B5EF4-FFF2-40B4-BE49-F238E27FC236}">
              <a16:creationId xmlns:a16="http://schemas.microsoft.com/office/drawing/2014/main" id="{F5265F81-1DB8-43D8-AAAF-4625930A4D6A}"/>
            </a:ext>
          </a:extLst>
        </xdr:cNvPr>
        <xdr:cNvSpPr txBox="1"/>
      </xdr:nvSpPr>
      <xdr:spPr>
        <a:xfrm>
          <a:off x="7899400" y="36944300"/>
          <a:ext cx="6552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6.</a:t>
          </a:r>
          <a:r>
            <a:rPr kumimoji="1" lang="ja-JP" altLang="en-US" sz="900">
              <a:solidFill>
                <a:schemeClr val="tx1"/>
              </a:solidFill>
              <a:latin typeface="BIZ UDPゴシック" panose="020B0400000000000000" pitchFamily="50" charset="-128"/>
              <a:ea typeface="BIZ UDPゴシック" panose="020B0400000000000000" pitchFamily="50" charset="-128"/>
            </a:rPr>
            <a:t>　特別な医療についての特記事項　</a:t>
          </a:r>
          <a:r>
            <a:rPr kumimoji="1" lang="en-US" altLang="ja-JP" sz="800">
              <a:solidFill>
                <a:schemeClr val="tx1"/>
              </a:solidFill>
              <a:latin typeface="BIZ UDPゴシック" panose="020B0400000000000000" pitchFamily="50" charset="-128"/>
              <a:ea typeface="BIZ UDPゴシック" panose="020B0400000000000000" pitchFamily="50" charset="-128"/>
            </a:rPr>
            <a:t>6 </a:t>
          </a:r>
          <a:r>
            <a:rPr kumimoji="1" lang="ja-JP" altLang="en-US" sz="800">
              <a:solidFill>
                <a:schemeClr val="tx1"/>
              </a:solidFill>
              <a:latin typeface="BIZ UDPゴシック" panose="020B0400000000000000" pitchFamily="50" charset="-128"/>
              <a:ea typeface="BIZ UDPゴシック" panose="020B0400000000000000" pitchFamily="50" charset="-128"/>
            </a:rPr>
            <a:t>特別な医療</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6</xdr:col>
      <xdr:colOff>5900</xdr:colOff>
      <xdr:row>135</xdr:row>
      <xdr:rowOff>209550</xdr:rowOff>
    </xdr:from>
    <xdr:to>
      <xdr:col>177</xdr:col>
      <xdr:colOff>6800</xdr:colOff>
      <xdr:row>137</xdr:row>
      <xdr:rowOff>25550</xdr:rowOff>
    </xdr:to>
    <xdr:sp macro="" textlink="">
      <xdr:nvSpPr>
        <xdr:cNvPr id="28" name="テキスト ボックス 27">
          <a:extLst>
            <a:ext uri="{FF2B5EF4-FFF2-40B4-BE49-F238E27FC236}">
              <a16:creationId xmlns:a16="http://schemas.microsoft.com/office/drawing/2014/main" id="{95A23DD8-E6B9-4065-8B96-90A4BB83C38E}"/>
            </a:ext>
          </a:extLst>
        </xdr:cNvPr>
        <xdr:cNvSpPr txBox="1"/>
      </xdr:nvSpPr>
      <xdr:spPr>
        <a:xfrm>
          <a:off x="7937050" y="38373050"/>
          <a:ext cx="6516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900">
              <a:solidFill>
                <a:schemeClr val="tx1"/>
              </a:solidFill>
              <a:latin typeface="BIZ UDPゴシック" panose="020B0400000000000000" pitchFamily="50" charset="-128"/>
              <a:ea typeface="BIZ UDPゴシック" panose="020B0400000000000000" pitchFamily="50" charset="-128"/>
            </a:rPr>
            <a:t>7.</a:t>
          </a:r>
          <a:r>
            <a:rPr kumimoji="1" lang="ja-JP" altLang="en-US" sz="900">
              <a:solidFill>
                <a:schemeClr val="tx1"/>
              </a:solidFill>
              <a:latin typeface="BIZ UDPゴシック" panose="020B0400000000000000" pitchFamily="50" charset="-128"/>
              <a:ea typeface="BIZ UDPゴシック" panose="020B0400000000000000" pitchFamily="50" charset="-128"/>
            </a:rPr>
            <a:t>　日常生活自立度に関連する項目についての特記事項　</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r>
            <a:rPr kumimoji="1" lang="ja-JP" altLang="en-US" sz="900">
              <a:solidFill>
                <a:schemeClr val="tx1"/>
              </a:solidFill>
              <a:latin typeface="BIZ UDPゴシック" panose="020B0400000000000000" pitchFamily="50" charset="-128"/>
              <a:ea typeface="BIZ UDPゴシック" panose="020B0400000000000000" pitchFamily="50" charset="-128"/>
            </a:rPr>
            <a:t>　　　</a:t>
          </a:r>
          <a:r>
            <a:rPr kumimoji="1" lang="en-US" altLang="ja-JP" sz="800">
              <a:solidFill>
                <a:schemeClr val="tx1"/>
              </a:solidFill>
              <a:latin typeface="BIZ UDPゴシック" panose="020B0400000000000000" pitchFamily="50" charset="-128"/>
              <a:ea typeface="BIZ UDPゴシック" panose="020B0400000000000000" pitchFamily="50" charset="-128"/>
            </a:rPr>
            <a:t>7-1</a:t>
          </a:r>
          <a:r>
            <a:rPr kumimoji="1" lang="ja-JP" altLang="en-US" sz="800" baseline="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障害高齢者の日常生活自立度</a:t>
          </a:r>
          <a:r>
            <a:rPr kumimoji="1" lang="en-US" altLang="ja-JP" sz="800">
              <a:solidFill>
                <a:schemeClr val="tx1"/>
              </a:solidFill>
              <a:latin typeface="BIZ UDPゴシック" panose="020B0400000000000000" pitchFamily="50" charset="-128"/>
              <a:ea typeface="BIZ UDPゴシック" panose="020B0400000000000000" pitchFamily="50" charset="-128"/>
            </a:rPr>
            <a:t>(</a:t>
          </a:r>
          <a:r>
            <a:rPr kumimoji="1" lang="ja-JP" altLang="en-US" sz="800">
              <a:solidFill>
                <a:schemeClr val="tx1"/>
              </a:solidFill>
              <a:latin typeface="BIZ UDPゴシック" panose="020B0400000000000000" pitchFamily="50" charset="-128"/>
              <a:ea typeface="BIZ UDPゴシック" panose="020B0400000000000000" pitchFamily="50" charset="-128"/>
            </a:rPr>
            <a:t>寝たきり度</a:t>
          </a:r>
          <a:r>
            <a:rPr kumimoji="1" lang="en-US" altLang="ja-JP" sz="800">
              <a:solidFill>
                <a:schemeClr val="tx1"/>
              </a:solidFill>
              <a:latin typeface="BIZ UDPゴシック" panose="020B0400000000000000" pitchFamily="50" charset="-128"/>
              <a:ea typeface="BIZ UDPゴシック" panose="020B0400000000000000" pitchFamily="50" charset="-128"/>
            </a:rPr>
            <a:t>),7-2</a:t>
          </a:r>
          <a:r>
            <a:rPr kumimoji="1" lang="ja-JP" altLang="en-US" sz="800" baseline="0">
              <a:solidFill>
                <a:schemeClr val="tx1"/>
              </a:solidFill>
              <a:latin typeface="BIZ UDPゴシック" panose="020B0400000000000000" pitchFamily="50" charset="-128"/>
              <a:ea typeface="BIZ UDPゴシック" panose="020B0400000000000000" pitchFamily="50" charset="-128"/>
            </a:rPr>
            <a:t> </a:t>
          </a:r>
          <a:r>
            <a:rPr kumimoji="1" lang="ja-JP" altLang="en-US" sz="800">
              <a:solidFill>
                <a:schemeClr val="tx1"/>
              </a:solidFill>
              <a:latin typeface="BIZ UDPゴシック" panose="020B0400000000000000" pitchFamily="50" charset="-128"/>
              <a:ea typeface="BIZ UDPゴシック" panose="020B0400000000000000" pitchFamily="50" charset="-128"/>
            </a:rPr>
            <a:t>認知症高齢者の日常生活自立度</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62</xdr:col>
      <xdr:colOff>0</xdr:colOff>
      <xdr:row>1</xdr:row>
      <xdr:rowOff>0</xdr:rowOff>
    </xdr:from>
    <xdr:to>
      <xdr:col>110</xdr:col>
      <xdr:colOff>7327</xdr:colOff>
      <xdr:row>1</xdr:row>
      <xdr:rowOff>186716</xdr:rowOff>
    </xdr:to>
    <xdr:sp macro="" textlink="">
      <xdr:nvSpPr>
        <xdr:cNvPr id="48" name="テキスト ボックス 47">
          <a:extLst>
            <a:ext uri="{FF2B5EF4-FFF2-40B4-BE49-F238E27FC236}">
              <a16:creationId xmlns:a16="http://schemas.microsoft.com/office/drawing/2014/main" id="{7D96DC4A-EA43-4BEB-A6BE-8A8FEBF27B72}"/>
            </a:ext>
          </a:extLst>
        </xdr:cNvPr>
        <xdr:cNvSpPr txBox="1"/>
      </xdr:nvSpPr>
      <xdr:spPr>
        <a:xfrm>
          <a:off x="10064750" y="152400"/>
          <a:ext cx="1836127" cy="1867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200" b="1">
              <a:solidFill>
                <a:schemeClr val="tx1"/>
              </a:solidFill>
              <a:latin typeface="BIZ UDPゴシック" panose="020B0400000000000000" pitchFamily="50" charset="-128"/>
              <a:ea typeface="BIZ UDPゴシック" panose="020B0400000000000000" pitchFamily="50" charset="-128"/>
            </a:rPr>
            <a:t>認定調査票</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r>
            <a:rPr kumimoji="1" lang="ja-JP" altLang="en-US" sz="1200" b="1">
              <a:solidFill>
                <a:schemeClr val="tx1"/>
              </a:solidFill>
              <a:latin typeface="BIZ UDPゴシック" panose="020B0400000000000000" pitchFamily="50" charset="-128"/>
              <a:ea typeface="BIZ UDPゴシック" panose="020B0400000000000000" pitchFamily="50" charset="-128"/>
            </a:rPr>
            <a:t>概況調査</a:t>
          </a:r>
          <a:r>
            <a:rPr kumimoji="1" lang="en-US" altLang="ja-JP" sz="1200" b="1">
              <a:solidFill>
                <a:schemeClr val="tx1"/>
              </a:solidFill>
              <a:latin typeface="BIZ UDPゴシック" panose="020B0400000000000000" pitchFamily="50" charset="-128"/>
              <a:ea typeface="BIZ UDPゴシック" panose="020B0400000000000000" pitchFamily="50" charset="-128"/>
            </a:rPr>
            <a:t>)</a:t>
          </a:r>
          <a:endParaRPr kumimoji="1" lang="ja-JP" altLang="en-US" sz="1200" b="1">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21</xdr:col>
      <xdr:colOff>31751</xdr:colOff>
      <xdr:row>0</xdr:row>
      <xdr:rowOff>0</xdr:rowOff>
    </xdr:from>
    <xdr:to>
      <xdr:col>46</xdr:col>
      <xdr:colOff>1</xdr:colOff>
      <xdr:row>1</xdr:row>
      <xdr:rowOff>44450</xdr:rowOff>
    </xdr:to>
    <xdr:sp macro="" textlink="">
      <xdr:nvSpPr>
        <xdr:cNvPr id="51" name="テキスト ボックス 50">
          <a:extLst>
            <a:ext uri="{FF2B5EF4-FFF2-40B4-BE49-F238E27FC236}">
              <a16:creationId xmlns:a16="http://schemas.microsoft.com/office/drawing/2014/main" id="{C15ECFC5-B65D-4545-99AD-874B58E41B3B}"/>
            </a:ext>
          </a:extLst>
        </xdr:cNvPr>
        <xdr:cNvSpPr txBox="1"/>
      </xdr:nvSpPr>
      <xdr:spPr>
        <a:xfrm>
          <a:off x="8534401" y="0"/>
          <a:ext cx="92075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保険者　静岡市</a:t>
          </a:r>
        </a:p>
      </xdr:txBody>
    </xdr:sp>
    <xdr:clientData fPrintsWithSheet="0"/>
  </xdr:twoCellAnchor>
  <xdr:twoCellAnchor>
    <xdr:from>
      <xdr:col>123</xdr:col>
      <xdr:colOff>6350</xdr:colOff>
      <xdr:row>1</xdr:row>
      <xdr:rowOff>25400</xdr:rowOff>
    </xdr:from>
    <xdr:to>
      <xdr:col>136</xdr:col>
      <xdr:colOff>15050</xdr:colOff>
      <xdr:row>1</xdr:row>
      <xdr:rowOff>205400</xdr:rowOff>
    </xdr:to>
    <xdr:sp macro="" textlink="">
      <xdr:nvSpPr>
        <xdr:cNvPr id="21620" name="テキスト ボックス 21619">
          <a:extLst>
            <a:ext uri="{FF2B5EF4-FFF2-40B4-BE49-F238E27FC236}">
              <a16:creationId xmlns:a16="http://schemas.microsoft.com/office/drawing/2014/main" id="{B74812A6-66A9-4C28-A5E3-1FC0E550A9F9}"/>
            </a:ext>
          </a:extLst>
        </xdr:cNvPr>
        <xdr:cNvSpPr txBox="1"/>
      </xdr:nvSpPr>
      <xdr:spPr>
        <a:xfrm>
          <a:off x="12395200" y="177800"/>
          <a:ext cx="5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900">
              <a:solidFill>
                <a:schemeClr val="tx1"/>
              </a:solidFill>
              <a:latin typeface="BIZ UDPゴシック" panose="020B0400000000000000" pitchFamily="50" charset="-128"/>
              <a:ea typeface="BIZ UDPゴシック" panose="020B0400000000000000" pitchFamily="50" charset="-128"/>
            </a:rPr>
            <a:t>申請番号</a:t>
          </a:r>
        </a:p>
      </xdr:txBody>
    </xdr:sp>
    <xdr:clientData fPrintsWithSheet="0"/>
  </xdr:twoCellAnchor>
  <xdr:twoCellAnchor>
    <xdr:from>
      <xdr:col>50</xdr:col>
      <xdr:colOff>25400</xdr:colOff>
      <xdr:row>3</xdr:row>
      <xdr:rowOff>101600</xdr:rowOff>
    </xdr:from>
    <xdr:to>
      <xdr:col>62</xdr:col>
      <xdr:colOff>12700</xdr:colOff>
      <xdr:row>4</xdr:row>
      <xdr:rowOff>69850</xdr:rowOff>
    </xdr:to>
    <xdr:sp macro="" textlink="">
      <xdr:nvSpPr>
        <xdr:cNvPr id="21621" name="テキスト ボックス 21620">
          <a:extLst>
            <a:ext uri="{FF2B5EF4-FFF2-40B4-BE49-F238E27FC236}">
              <a16:creationId xmlns:a16="http://schemas.microsoft.com/office/drawing/2014/main" id="{4E4333BD-5191-4CA4-BFD6-777A8B85EF9E}"/>
            </a:ext>
          </a:extLst>
        </xdr:cNvPr>
        <xdr:cNvSpPr txBox="1"/>
      </xdr:nvSpPr>
      <xdr:spPr>
        <a:xfrm>
          <a:off x="9632950" y="635000"/>
          <a:ext cx="444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調査日</a:t>
          </a:r>
        </a:p>
      </xdr:txBody>
    </xdr:sp>
    <xdr:clientData fPrintsWithSheet="0"/>
  </xdr:twoCellAnchor>
  <xdr:twoCellAnchor>
    <xdr:from>
      <xdr:col>117</xdr:col>
      <xdr:colOff>0</xdr:colOff>
      <xdr:row>3</xdr:row>
      <xdr:rowOff>120650</xdr:rowOff>
    </xdr:from>
    <xdr:to>
      <xdr:col>131</xdr:col>
      <xdr:colOff>19050</xdr:colOff>
      <xdr:row>4</xdr:row>
      <xdr:rowOff>120650</xdr:rowOff>
    </xdr:to>
    <xdr:sp macro="" textlink="">
      <xdr:nvSpPr>
        <xdr:cNvPr id="21622" name="テキスト ボックス 21621">
          <a:extLst>
            <a:ext uri="{FF2B5EF4-FFF2-40B4-BE49-F238E27FC236}">
              <a16:creationId xmlns:a16="http://schemas.microsoft.com/office/drawing/2014/main" id="{D5490229-9EB7-4593-8960-DBA4AE1B1DC6}"/>
            </a:ext>
          </a:extLst>
        </xdr:cNvPr>
        <xdr:cNvSpPr txBox="1"/>
      </xdr:nvSpPr>
      <xdr:spPr>
        <a:xfrm>
          <a:off x="12160250" y="654050"/>
          <a:ext cx="5524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実施場所</a:t>
          </a:r>
        </a:p>
      </xdr:txBody>
    </xdr:sp>
    <xdr:clientData fPrintsWithSheet="0"/>
  </xdr:twoCellAnchor>
  <xdr:twoCellAnchor>
    <xdr:from>
      <xdr:col>137</xdr:col>
      <xdr:colOff>19050</xdr:colOff>
      <xdr:row>3</xdr:row>
      <xdr:rowOff>120650</xdr:rowOff>
    </xdr:from>
    <xdr:to>
      <xdr:col>152</xdr:col>
      <xdr:colOff>0</xdr:colOff>
      <xdr:row>4</xdr:row>
      <xdr:rowOff>120650</xdr:rowOff>
    </xdr:to>
    <xdr:sp macro="" textlink="">
      <xdr:nvSpPr>
        <xdr:cNvPr id="21623" name="テキスト ボックス 21622">
          <a:extLst>
            <a:ext uri="{FF2B5EF4-FFF2-40B4-BE49-F238E27FC236}">
              <a16:creationId xmlns:a16="http://schemas.microsoft.com/office/drawing/2014/main" id="{8CAC1284-9F28-4B35-B980-6513CE401094}"/>
            </a:ext>
          </a:extLst>
        </xdr:cNvPr>
        <xdr:cNvSpPr txBox="1"/>
      </xdr:nvSpPr>
      <xdr:spPr>
        <a:xfrm>
          <a:off x="12941300" y="654050"/>
          <a:ext cx="5524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自宅内</a:t>
          </a:r>
        </a:p>
      </xdr:txBody>
    </xdr:sp>
    <xdr:clientData fPrintsWithSheet="0"/>
  </xdr:twoCellAnchor>
  <xdr:twoCellAnchor>
    <xdr:from>
      <xdr:col>155</xdr:col>
      <xdr:colOff>0</xdr:colOff>
      <xdr:row>3</xdr:row>
      <xdr:rowOff>107950</xdr:rowOff>
    </xdr:from>
    <xdr:to>
      <xdr:col>169</xdr:col>
      <xdr:colOff>19050</xdr:colOff>
      <xdr:row>4</xdr:row>
      <xdr:rowOff>107950</xdr:rowOff>
    </xdr:to>
    <xdr:sp macro="" textlink="">
      <xdr:nvSpPr>
        <xdr:cNvPr id="21624" name="テキスト ボックス 21623">
          <a:extLst>
            <a:ext uri="{FF2B5EF4-FFF2-40B4-BE49-F238E27FC236}">
              <a16:creationId xmlns:a16="http://schemas.microsoft.com/office/drawing/2014/main" id="{16E1268A-2ABE-4561-AA66-0B9434199D72}"/>
            </a:ext>
          </a:extLst>
        </xdr:cNvPr>
        <xdr:cNvSpPr txBox="1"/>
      </xdr:nvSpPr>
      <xdr:spPr>
        <a:xfrm>
          <a:off x="13608050" y="641350"/>
          <a:ext cx="5524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自宅外</a:t>
          </a:r>
        </a:p>
      </xdr:txBody>
    </xdr:sp>
    <xdr:clientData fPrintsWithSheet="0"/>
  </xdr:twoCellAnchor>
  <xdr:twoCellAnchor>
    <xdr:from>
      <xdr:col>9</xdr:col>
      <xdr:colOff>19050</xdr:colOff>
      <xdr:row>5</xdr:row>
      <xdr:rowOff>95250</xdr:rowOff>
    </xdr:from>
    <xdr:to>
      <xdr:col>24</xdr:col>
      <xdr:colOff>0</xdr:colOff>
      <xdr:row>5</xdr:row>
      <xdr:rowOff>285750</xdr:rowOff>
    </xdr:to>
    <xdr:sp macro="" textlink="">
      <xdr:nvSpPr>
        <xdr:cNvPr id="21625" name="テキスト ボックス 21624">
          <a:extLst>
            <a:ext uri="{FF2B5EF4-FFF2-40B4-BE49-F238E27FC236}">
              <a16:creationId xmlns:a16="http://schemas.microsoft.com/office/drawing/2014/main" id="{6C5DC119-54F9-46EE-9806-15C4AC643495}"/>
            </a:ext>
          </a:extLst>
        </xdr:cNvPr>
        <xdr:cNvSpPr txBox="1"/>
      </xdr:nvSpPr>
      <xdr:spPr>
        <a:xfrm>
          <a:off x="8064500" y="1009650"/>
          <a:ext cx="5524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ふりがな</a:t>
          </a:r>
        </a:p>
      </xdr:txBody>
    </xdr:sp>
    <xdr:clientData fPrintsWithSheet="0"/>
  </xdr:twoCellAnchor>
  <xdr:twoCellAnchor>
    <xdr:from>
      <xdr:col>9</xdr:col>
      <xdr:colOff>31750</xdr:colOff>
      <xdr:row>6</xdr:row>
      <xdr:rowOff>69850</xdr:rowOff>
    </xdr:from>
    <xdr:to>
      <xdr:col>24</xdr:col>
      <xdr:colOff>12700</xdr:colOff>
      <xdr:row>6</xdr:row>
      <xdr:rowOff>260350</xdr:rowOff>
    </xdr:to>
    <xdr:sp macro="" textlink="">
      <xdr:nvSpPr>
        <xdr:cNvPr id="21626" name="テキスト ボックス 21625">
          <a:extLst>
            <a:ext uri="{FF2B5EF4-FFF2-40B4-BE49-F238E27FC236}">
              <a16:creationId xmlns:a16="http://schemas.microsoft.com/office/drawing/2014/main" id="{EF3B2788-B820-45E4-BCDA-77FA1CDC8FF6}"/>
            </a:ext>
          </a:extLst>
        </xdr:cNvPr>
        <xdr:cNvSpPr txBox="1"/>
      </xdr:nvSpPr>
      <xdr:spPr>
        <a:xfrm>
          <a:off x="8077200" y="1289050"/>
          <a:ext cx="5524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調査員名</a:t>
          </a:r>
        </a:p>
      </xdr:txBody>
    </xdr:sp>
    <xdr:clientData fPrintsWithSheet="0"/>
  </xdr:twoCellAnchor>
  <xdr:twoCellAnchor>
    <xdr:from>
      <xdr:col>72</xdr:col>
      <xdr:colOff>25400</xdr:colOff>
      <xdr:row>6</xdr:row>
      <xdr:rowOff>82550</xdr:rowOff>
    </xdr:from>
    <xdr:to>
      <xdr:col>93</xdr:col>
      <xdr:colOff>17300</xdr:colOff>
      <xdr:row>6</xdr:row>
      <xdr:rowOff>273050</xdr:rowOff>
    </xdr:to>
    <xdr:sp macro="" textlink="">
      <xdr:nvSpPr>
        <xdr:cNvPr id="21630" name="テキスト ボックス 21629">
          <a:extLst>
            <a:ext uri="{FF2B5EF4-FFF2-40B4-BE49-F238E27FC236}">
              <a16:creationId xmlns:a16="http://schemas.microsoft.com/office/drawing/2014/main" id="{C30B395F-3CA1-46E1-A742-81CC54119271}"/>
            </a:ext>
          </a:extLst>
        </xdr:cNvPr>
        <xdr:cNvSpPr txBox="1"/>
      </xdr:nvSpPr>
      <xdr:spPr>
        <a:xfrm>
          <a:off x="10471150" y="1301750"/>
          <a:ext cx="792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調査員コード</a:t>
          </a:r>
        </a:p>
      </xdr:txBody>
    </xdr:sp>
    <xdr:clientData fPrintsWithSheet="0"/>
  </xdr:twoCellAnchor>
  <xdr:twoCellAnchor>
    <xdr:from>
      <xdr:col>92</xdr:col>
      <xdr:colOff>12700</xdr:colOff>
      <xdr:row>5</xdr:row>
      <xdr:rowOff>19050</xdr:rowOff>
    </xdr:from>
    <xdr:to>
      <xdr:col>121</xdr:col>
      <xdr:colOff>4600</xdr:colOff>
      <xdr:row>5</xdr:row>
      <xdr:rowOff>228600</xdr:rowOff>
    </xdr:to>
    <xdr:sp macro="" textlink="">
      <xdr:nvSpPr>
        <xdr:cNvPr id="21632" name="テキスト ボックス 21631">
          <a:extLst>
            <a:ext uri="{FF2B5EF4-FFF2-40B4-BE49-F238E27FC236}">
              <a16:creationId xmlns:a16="http://schemas.microsoft.com/office/drawing/2014/main" id="{6BE15968-F94D-4002-9EA7-EA79A668D203}"/>
            </a:ext>
          </a:extLst>
        </xdr:cNvPr>
        <xdr:cNvSpPr txBox="1"/>
      </xdr:nvSpPr>
      <xdr:spPr>
        <a:xfrm>
          <a:off x="11220450" y="933450"/>
          <a:ext cx="10968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所属機関・電話番号</a:t>
          </a:r>
        </a:p>
      </xdr:txBody>
    </xdr:sp>
    <xdr:clientData fPrintsWithSheet="0"/>
  </xdr:twoCellAnchor>
  <xdr:twoCellAnchor>
    <xdr:from>
      <xdr:col>15</xdr:col>
      <xdr:colOff>31750</xdr:colOff>
      <xdr:row>8</xdr:row>
      <xdr:rowOff>50800</xdr:rowOff>
    </xdr:from>
    <xdr:to>
      <xdr:col>29</xdr:col>
      <xdr:colOff>19050</xdr:colOff>
      <xdr:row>8</xdr:row>
      <xdr:rowOff>254000</xdr:rowOff>
    </xdr:to>
    <xdr:sp macro="" textlink="">
      <xdr:nvSpPr>
        <xdr:cNvPr id="21684" name="テキスト ボックス 21683">
          <a:extLst>
            <a:ext uri="{FF2B5EF4-FFF2-40B4-BE49-F238E27FC236}">
              <a16:creationId xmlns:a16="http://schemas.microsoft.com/office/drawing/2014/main" id="{BEB2D67F-283E-40C1-B309-034517B99EF7}"/>
            </a:ext>
          </a:extLst>
        </xdr:cNvPr>
        <xdr:cNvSpPr txBox="1"/>
      </xdr:nvSpPr>
      <xdr:spPr>
        <a:xfrm>
          <a:off x="8305800" y="1765300"/>
          <a:ext cx="520700" cy="203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申請区分</a:t>
          </a:r>
        </a:p>
      </xdr:txBody>
    </xdr:sp>
    <xdr:clientData fPrintsWithSheet="0"/>
  </xdr:twoCellAnchor>
  <xdr:twoCellAnchor>
    <xdr:from>
      <xdr:col>104</xdr:col>
      <xdr:colOff>12700</xdr:colOff>
      <xdr:row>8</xdr:row>
      <xdr:rowOff>53975</xdr:rowOff>
    </xdr:from>
    <xdr:to>
      <xdr:col>121</xdr:col>
      <xdr:colOff>12700</xdr:colOff>
      <xdr:row>8</xdr:row>
      <xdr:rowOff>250825</xdr:rowOff>
    </xdr:to>
    <xdr:sp macro="" textlink="">
      <xdr:nvSpPr>
        <xdr:cNvPr id="21685" name="テキスト ボックス 21684">
          <a:extLst>
            <a:ext uri="{FF2B5EF4-FFF2-40B4-BE49-F238E27FC236}">
              <a16:creationId xmlns:a16="http://schemas.microsoft.com/office/drawing/2014/main" id="{118DA0CE-EF0B-47EB-8ABF-31BEA3ACFD0C}"/>
            </a:ext>
          </a:extLst>
        </xdr:cNvPr>
        <xdr:cNvSpPr txBox="1"/>
      </xdr:nvSpPr>
      <xdr:spPr>
        <a:xfrm>
          <a:off x="11677650" y="1768475"/>
          <a:ext cx="64770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申請年月日</a:t>
          </a:r>
        </a:p>
      </xdr:txBody>
    </xdr:sp>
    <xdr:clientData fPrintsWithSheet="0"/>
  </xdr:twoCellAnchor>
  <xdr:twoCellAnchor>
    <xdr:from>
      <xdr:col>39</xdr:col>
      <xdr:colOff>6350</xdr:colOff>
      <xdr:row>8</xdr:row>
      <xdr:rowOff>79375</xdr:rowOff>
    </xdr:from>
    <xdr:to>
      <xdr:col>46</xdr:col>
      <xdr:colOff>25400</xdr:colOff>
      <xdr:row>8</xdr:row>
      <xdr:rowOff>225425</xdr:rowOff>
    </xdr:to>
    <xdr:sp macro="" textlink="">
      <xdr:nvSpPr>
        <xdr:cNvPr id="21686" name="テキスト ボックス 21685">
          <a:extLst>
            <a:ext uri="{FF2B5EF4-FFF2-40B4-BE49-F238E27FC236}">
              <a16:creationId xmlns:a16="http://schemas.microsoft.com/office/drawing/2014/main" id="{C9C2BFE3-0FA8-452E-96FE-AFE96D21C40A}"/>
            </a:ext>
          </a:extLst>
        </xdr:cNvPr>
        <xdr:cNvSpPr txBox="1"/>
      </xdr:nvSpPr>
      <xdr:spPr>
        <a:xfrm>
          <a:off x="9194800" y="1793875"/>
          <a:ext cx="28575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新規</a:t>
          </a:r>
        </a:p>
      </xdr:txBody>
    </xdr:sp>
    <xdr:clientData fPrintsWithSheet="0"/>
  </xdr:twoCellAnchor>
  <xdr:twoCellAnchor>
    <xdr:from>
      <xdr:col>53</xdr:col>
      <xdr:colOff>6350</xdr:colOff>
      <xdr:row>8</xdr:row>
      <xdr:rowOff>79375</xdr:rowOff>
    </xdr:from>
    <xdr:to>
      <xdr:col>60</xdr:col>
      <xdr:colOff>25400</xdr:colOff>
      <xdr:row>8</xdr:row>
      <xdr:rowOff>225425</xdr:rowOff>
    </xdr:to>
    <xdr:sp macro="" textlink="">
      <xdr:nvSpPr>
        <xdr:cNvPr id="21687" name="テキスト ボックス 21686">
          <a:extLst>
            <a:ext uri="{FF2B5EF4-FFF2-40B4-BE49-F238E27FC236}">
              <a16:creationId xmlns:a16="http://schemas.microsoft.com/office/drawing/2014/main" id="{7EA89107-60D4-4B26-8F06-D7BC77613F2C}"/>
            </a:ext>
          </a:extLst>
        </xdr:cNvPr>
        <xdr:cNvSpPr txBox="1"/>
      </xdr:nvSpPr>
      <xdr:spPr>
        <a:xfrm>
          <a:off x="9728200" y="1793875"/>
          <a:ext cx="28575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更新</a:t>
          </a:r>
        </a:p>
      </xdr:txBody>
    </xdr:sp>
    <xdr:clientData fPrintsWithSheet="0"/>
  </xdr:twoCellAnchor>
  <xdr:twoCellAnchor>
    <xdr:from>
      <xdr:col>67</xdr:col>
      <xdr:colOff>25400</xdr:colOff>
      <xdr:row>8</xdr:row>
      <xdr:rowOff>66675</xdr:rowOff>
    </xdr:from>
    <xdr:to>
      <xdr:col>82</xdr:col>
      <xdr:colOff>6350</xdr:colOff>
      <xdr:row>8</xdr:row>
      <xdr:rowOff>238125</xdr:rowOff>
    </xdr:to>
    <xdr:sp macro="" textlink="">
      <xdr:nvSpPr>
        <xdr:cNvPr id="21688" name="テキスト ボックス 21687">
          <a:extLst>
            <a:ext uri="{FF2B5EF4-FFF2-40B4-BE49-F238E27FC236}">
              <a16:creationId xmlns:a16="http://schemas.microsoft.com/office/drawing/2014/main" id="{63B9177E-13FB-445D-AA83-CB5E6DFEEE7F}"/>
            </a:ext>
          </a:extLst>
        </xdr:cNvPr>
        <xdr:cNvSpPr txBox="1"/>
      </xdr:nvSpPr>
      <xdr:spPr>
        <a:xfrm>
          <a:off x="10280650" y="1781175"/>
          <a:ext cx="55245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区分変更</a:t>
          </a:r>
        </a:p>
      </xdr:txBody>
    </xdr:sp>
    <xdr:clientData fPrintsWithSheet="0"/>
  </xdr:twoCellAnchor>
  <xdr:twoCellAnchor>
    <xdr:from>
      <xdr:col>10</xdr:col>
      <xdr:colOff>12700</xdr:colOff>
      <xdr:row>9</xdr:row>
      <xdr:rowOff>146050</xdr:rowOff>
    </xdr:from>
    <xdr:to>
      <xdr:col>29</xdr:col>
      <xdr:colOff>19050</xdr:colOff>
      <xdr:row>10</xdr:row>
      <xdr:rowOff>323850</xdr:rowOff>
    </xdr:to>
    <xdr:sp macro="" textlink="">
      <xdr:nvSpPr>
        <xdr:cNvPr id="21689" name="テキスト ボックス 21688">
          <a:extLst>
            <a:ext uri="{FF2B5EF4-FFF2-40B4-BE49-F238E27FC236}">
              <a16:creationId xmlns:a16="http://schemas.microsoft.com/office/drawing/2014/main" id="{FE65E9E6-CDBA-4154-BED7-212B4DE4A38E}"/>
            </a:ext>
          </a:extLst>
        </xdr:cNvPr>
        <xdr:cNvSpPr txBox="1"/>
      </xdr:nvSpPr>
      <xdr:spPr>
        <a:xfrm>
          <a:off x="8096250" y="2139950"/>
          <a:ext cx="730250" cy="33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調査対象者氏名</a:t>
          </a:r>
        </a:p>
      </xdr:txBody>
    </xdr:sp>
    <xdr:clientData fPrintsWithSheet="0"/>
  </xdr:twoCellAnchor>
  <xdr:twoCellAnchor>
    <xdr:from>
      <xdr:col>13</xdr:col>
      <xdr:colOff>19050</xdr:colOff>
      <xdr:row>8</xdr:row>
      <xdr:rowOff>273050</xdr:rowOff>
    </xdr:from>
    <xdr:to>
      <xdr:col>28</xdr:col>
      <xdr:colOff>0</xdr:colOff>
      <xdr:row>9</xdr:row>
      <xdr:rowOff>146050</xdr:rowOff>
    </xdr:to>
    <xdr:sp macro="" textlink="">
      <xdr:nvSpPr>
        <xdr:cNvPr id="21690" name="テキスト ボックス 21689">
          <a:extLst>
            <a:ext uri="{FF2B5EF4-FFF2-40B4-BE49-F238E27FC236}">
              <a16:creationId xmlns:a16="http://schemas.microsoft.com/office/drawing/2014/main" id="{27A09D16-D3F2-416E-82E7-64CAE02AC328}"/>
            </a:ext>
          </a:extLst>
        </xdr:cNvPr>
        <xdr:cNvSpPr txBox="1"/>
      </xdr:nvSpPr>
      <xdr:spPr>
        <a:xfrm>
          <a:off x="8216900" y="1987550"/>
          <a:ext cx="55245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ふりがな</a:t>
          </a:r>
        </a:p>
      </xdr:txBody>
    </xdr:sp>
    <xdr:clientData fPrintsWithSheet="0"/>
  </xdr:twoCellAnchor>
  <xdr:twoCellAnchor>
    <xdr:from>
      <xdr:col>86</xdr:col>
      <xdr:colOff>25400</xdr:colOff>
      <xdr:row>9</xdr:row>
      <xdr:rowOff>146050</xdr:rowOff>
    </xdr:from>
    <xdr:to>
      <xdr:col>93</xdr:col>
      <xdr:colOff>31750</xdr:colOff>
      <xdr:row>10</xdr:row>
      <xdr:rowOff>171450</xdr:rowOff>
    </xdr:to>
    <xdr:sp macro="" textlink="">
      <xdr:nvSpPr>
        <xdr:cNvPr id="21691" name="テキスト ボックス 21690">
          <a:extLst>
            <a:ext uri="{FF2B5EF4-FFF2-40B4-BE49-F238E27FC236}">
              <a16:creationId xmlns:a16="http://schemas.microsoft.com/office/drawing/2014/main" id="{C44D4C9B-CD48-460F-A51A-070EC86DEC2D}"/>
            </a:ext>
          </a:extLst>
        </xdr:cNvPr>
        <xdr:cNvSpPr txBox="1"/>
      </xdr:nvSpPr>
      <xdr:spPr>
        <a:xfrm>
          <a:off x="11004550" y="2139950"/>
          <a:ext cx="273050" cy="17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性別</a:t>
          </a:r>
        </a:p>
      </xdr:txBody>
    </xdr:sp>
    <xdr:clientData fPrintsWithSheet="0"/>
  </xdr:twoCellAnchor>
  <xdr:twoCellAnchor>
    <xdr:from>
      <xdr:col>95</xdr:col>
      <xdr:colOff>31750</xdr:colOff>
      <xdr:row>10</xdr:row>
      <xdr:rowOff>12700</xdr:rowOff>
    </xdr:from>
    <xdr:to>
      <xdr:col>100</xdr:col>
      <xdr:colOff>0</xdr:colOff>
      <xdr:row>10</xdr:row>
      <xdr:rowOff>247650</xdr:rowOff>
    </xdr:to>
    <xdr:sp macro="" textlink="">
      <xdr:nvSpPr>
        <xdr:cNvPr id="21692" name="テキスト ボックス 21691">
          <a:extLst>
            <a:ext uri="{FF2B5EF4-FFF2-40B4-BE49-F238E27FC236}">
              <a16:creationId xmlns:a16="http://schemas.microsoft.com/office/drawing/2014/main" id="{0C8D9296-B849-4FE7-95DF-A4857AA2F5CB}"/>
            </a:ext>
          </a:extLst>
        </xdr:cNvPr>
        <xdr:cNvSpPr txBox="1"/>
      </xdr:nvSpPr>
      <xdr:spPr>
        <a:xfrm>
          <a:off x="11353800" y="2159000"/>
          <a:ext cx="158750"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男</a:t>
          </a:r>
        </a:p>
      </xdr:txBody>
    </xdr:sp>
    <xdr:clientData fPrintsWithSheet="0"/>
  </xdr:twoCellAnchor>
  <xdr:twoCellAnchor>
    <xdr:from>
      <xdr:col>102</xdr:col>
      <xdr:colOff>0</xdr:colOff>
      <xdr:row>10</xdr:row>
      <xdr:rowOff>0</xdr:rowOff>
    </xdr:from>
    <xdr:to>
      <xdr:col>106</xdr:col>
      <xdr:colOff>6350</xdr:colOff>
      <xdr:row>10</xdr:row>
      <xdr:rowOff>234950</xdr:rowOff>
    </xdr:to>
    <xdr:sp macro="" textlink="">
      <xdr:nvSpPr>
        <xdr:cNvPr id="21693" name="テキスト ボックス 21692">
          <a:extLst>
            <a:ext uri="{FF2B5EF4-FFF2-40B4-BE49-F238E27FC236}">
              <a16:creationId xmlns:a16="http://schemas.microsoft.com/office/drawing/2014/main" id="{5DE14583-21B0-40B8-8104-91A6E68FA12A}"/>
            </a:ext>
          </a:extLst>
        </xdr:cNvPr>
        <xdr:cNvSpPr txBox="1"/>
      </xdr:nvSpPr>
      <xdr:spPr>
        <a:xfrm>
          <a:off x="11588750" y="2146300"/>
          <a:ext cx="158750"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女</a:t>
          </a:r>
        </a:p>
      </xdr:txBody>
    </xdr:sp>
    <xdr:clientData fPrintsWithSheet="0"/>
  </xdr:twoCellAnchor>
  <xdr:twoCellAnchor>
    <xdr:from>
      <xdr:col>121</xdr:col>
      <xdr:colOff>12700</xdr:colOff>
      <xdr:row>9</xdr:row>
      <xdr:rowOff>69850</xdr:rowOff>
    </xdr:from>
    <xdr:to>
      <xdr:col>125</xdr:col>
      <xdr:colOff>12700</xdr:colOff>
      <xdr:row>10</xdr:row>
      <xdr:rowOff>254000</xdr:rowOff>
    </xdr:to>
    <xdr:sp macro="" textlink="">
      <xdr:nvSpPr>
        <xdr:cNvPr id="21694" name="テキスト ボックス 21693">
          <a:extLst>
            <a:ext uri="{FF2B5EF4-FFF2-40B4-BE49-F238E27FC236}">
              <a16:creationId xmlns:a16="http://schemas.microsoft.com/office/drawing/2014/main" id="{F109579A-E3FC-42D3-B151-98E05675808F}"/>
            </a:ext>
          </a:extLst>
        </xdr:cNvPr>
        <xdr:cNvSpPr txBox="1"/>
      </xdr:nvSpPr>
      <xdr:spPr>
        <a:xfrm>
          <a:off x="12325350" y="2063750"/>
          <a:ext cx="152400" cy="33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明治</a:t>
          </a:r>
        </a:p>
      </xdr:txBody>
    </xdr:sp>
    <xdr:clientData fPrintsWithSheet="0"/>
  </xdr:twoCellAnchor>
  <xdr:twoCellAnchor>
    <xdr:from>
      <xdr:col>127</xdr:col>
      <xdr:colOff>31750</xdr:colOff>
      <xdr:row>9</xdr:row>
      <xdr:rowOff>76200</xdr:rowOff>
    </xdr:from>
    <xdr:to>
      <xdr:col>131</xdr:col>
      <xdr:colOff>31750</xdr:colOff>
      <xdr:row>10</xdr:row>
      <xdr:rowOff>260350</xdr:rowOff>
    </xdr:to>
    <xdr:sp macro="" textlink="">
      <xdr:nvSpPr>
        <xdr:cNvPr id="21695" name="テキスト ボックス 21694">
          <a:extLst>
            <a:ext uri="{FF2B5EF4-FFF2-40B4-BE49-F238E27FC236}">
              <a16:creationId xmlns:a16="http://schemas.microsoft.com/office/drawing/2014/main" id="{2D9A2E20-B83A-4205-B721-8BC8C3392A21}"/>
            </a:ext>
          </a:extLst>
        </xdr:cNvPr>
        <xdr:cNvSpPr txBox="1"/>
      </xdr:nvSpPr>
      <xdr:spPr>
        <a:xfrm>
          <a:off x="12573000" y="2070100"/>
          <a:ext cx="152400" cy="33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大正</a:t>
          </a:r>
        </a:p>
      </xdr:txBody>
    </xdr:sp>
    <xdr:clientData fPrintsWithSheet="0"/>
  </xdr:twoCellAnchor>
  <xdr:twoCellAnchor>
    <xdr:from>
      <xdr:col>135</xdr:col>
      <xdr:colOff>25400</xdr:colOff>
      <xdr:row>9</xdr:row>
      <xdr:rowOff>76200</xdr:rowOff>
    </xdr:from>
    <xdr:to>
      <xdr:col>139</xdr:col>
      <xdr:colOff>25400</xdr:colOff>
      <xdr:row>10</xdr:row>
      <xdr:rowOff>260350</xdr:rowOff>
    </xdr:to>
    <xdr:sp macro="" textlink="">
      <xdr:nvSpPr>
        <xdr:cNvPr id="21696" name="テキスト ボックス 21695">
          <a:extLst>
            <a:ext uri="{FF2B5EF4-FFF2-40B4-BE49-F238E27FC236}">
              <a16:creationId xmlns:a16="http://schemas.microsoft.com/office/drawing/2014/main" id="{6B7FB851-6964-43D0-A222-883DA7685359}"/>
            </a:ext>
          </a:extLst>
        </xdr:cNvPr>
        <xdr:cNvSpPr txBox="1"/>
      </xdr:nvSpPr>
      <xdr:spPr>
        <a:xfrm>
          <a:off x="12871450" y="2070100"/>
          <a:ext cx="152400" cy="33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昭和</a:t>
          </a:r>
        </a:p>
      </xdr:txBody>
    </xdr:sp>
    <xdr:clientData fPrintsWithSheet="0"/>
  </xdr:twoCellAnchor>
  <xdr:twoCellAnchor>
    <xdr:from>
      <xdr:col>124</xdr:col>
      <xdr:colOff>31750</xdr:colOff>
      <xdr:row>8</xdr:row>
      <xdr:rowOff>69850</xdr:rowOff>
    </xdr:from>
    <xdr:to>
      <xdr:col>132</xdr:col>
      <xdr:colOff>31750</xdr:colOff>
      <xdr:row>8</xdr:row>
      <xdr:rowOff>234950</xdr:rowOff>
    </xdr:to>
    <xdr:sp macro="" textlink="">
      <xdr:nvSpPr>
        <xdr:cNvPr id="21697" name="テキスト ボックス 21696">
          <a:extLst>
            <a:ext uri="{FF2B5EF4-FFF2-40B4-BE49-F238E27FC236}">
              <a16:creationId xmlns:a16="http://schemas.microsoft.com/office/drawing/2014/main" id="{33C71FA6-C7ED-4A94-945A-EC96B107C03B}"/>
            </a:ext>
          </a:extLst>
        </xdr:cNvPr>
        <xdr:cNvSpPr txBox="1"/>
      </xdr:nvSpPr>
      <xdr:spPr>
        <a:xfrm>
          <a:off x="12458700" y="1784350"/>
          <a:ext cx="304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令和</a:t>
          </a:r>
        </a:p>
      </xdr:txBody>
    </xdr:sp>
    <xdr:clientData fPrintsWithSheet="0"/>
  </xdr:twoCellAnchor>
  <xdr:twoCellAnchor>
    <xdr:from>
      <xdr:col>142</xdr:col>
      <xdr:colOff>19050</xdr:colOff>
      <xdr:row>8</xdr:row>
      <xdr:rowOff>69850</xdr:rowOff>
    </xdr:from>
    <xdr:to>
      <xdr:col>146</xdr:col>
      <xdr:colOff>12700</xdr:colOff>
      <xdr:row>8</xdr:row>
      <xdr:rowOff>234950</xdr:rowOff>
    </xdr:to>
    <xdr:sp macro="" textlink="">
      <xdr:nvSpPr>
        <xdr:cNvPr id="21698" name="テキスト ボックス 21697">
          <a:extLst>
            <a:ext uri="{FF2B5EF4-FFF2-40B4-BE49-F238E27FC236}">
              <a16:creationId xmlns:a16="http://schemas.microsoft.com/office/drawing/2014/main" id="{CEC01451-539C-4E35-8B5A-1A0CEFA93422}"/>
            </a:ext>
          </a:extLst>
        </xdr:cNvPr>
        <xdr:cNvSpPr txBox="1"/>
      </xdr:nvSpPr>
      <xdr:spPr>
        <a:xfrm>
          <a:off x="13131800" y="17843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年</a:t>
          </a:r>
        </a:p>
      </xdr:txBody>
    </xdr:sp>
    <xdr:clientData fPrintsWithSheet="0"/>
  </xdr:twoCellAnchor>
  <xdr:twoCellAnchor>
    <xdr:from>
      <xdr:col>155</xdr:col>
      <xdr:colOff>0</xdr:colOff>
      <xdr:row>8</xdr:row>
      <xdr:rowOff>69850</xdr:rowOff>
    </xdr:from>
    <xdr:to>
      <xdr:col>158</xdr:col>
      <xdr:colOff>31750</xdr:colOff>
      <xdr:row>8</xdr:row>
      <xdr:rowOff>234950</xdr:rowOff>
    </xdr:to>
    <xdr:sp macro="" textlink="">
      <xdr:nvSpPr>
        <xdr:cNvPr id="21699" name="テキスト ボックス 21698">
          <a:extLst>
            <a:ext uri="{FF2B5EF4-FFF2-40B4-BE49-F238E27FC236}">
              <a16:creationId xmlns:a16="http://schemas.microsoft.com/office/drawing/2014/main" id="{47EBB7F9-D9F6-4FE4-AD85-177135CC0916}"/>
            </a:ext>
          </a:extLst>
        </xdr:cNvPr>
        <xdr:cNvSpPr txBox="1"/>
      </xdr:nvSpPr>
      <xdr:spPr>
        <a:xfrm>
          <a:off x="13608050" y="17843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167</xdr:col>
      <xdr:colOff>19050</xdr:colOff>
      <xdr:row>8</xdr:row>
      <xdr:rowOff>69850</xdr:rowOff>
    </xdr:from>
    <xdr:to>
      <xdr:col>171</xdr:col>
      <xdr:colOff>12700</xdr:colOff>
      <xdr:row>8</xdr:row>
      <xdr:rowOff>234950</xdr:rowOff>
    </xdr:to>
    <xdr:sp macro="" textlink="">
      <xdr:nvSpPr>
        <xdr:cNvPr id="21700" name="テキスト ボックス 21699">
          <a:extLst>
            <a:ext uri="{FF2B5EF4-FFF2-40B4-BE49-F238E27FC236}">
              <a16:creationId xmlns:a16="http://schemas.microsoft.com/office/drawing/2014/main" id="{517836CE-D253-497D-9EFE-7BCEB18ED04A}"/>
            </a:ext>
          </a:extLst>
        </xdr:cNvPr>
        <xdr:cNvSpPr txBox="1"/>
      </xdr:nvSpPr>
      <xdr:spPr>
        <a:xfrm>
          <a:off x="14084300" y="17843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147</xdr:col>
      <xdr:colOff>25400</xdr:colOff>
      <xdr:row>10</xdr:row>
      <xdr:rowOff>12700</xdr:rowOff>
    </xdr:from>
    <xdr:to>
      <xdr:col>151</xdr:col>
      <xdr:colOff>19050</xdr:colOff>
      <xdr:row>10</xdr:row>
      <xdr:rowOff>177800</xdr:rowOff>
    </xdr:to>
    <xdr:sp macro="" textlink="">
      <xdr:nvSpPr>
        <xdr:cNvPr id="21701" name="テキスト ボックス 21700">
          <a:extLst>
            <a:ext uri="{FF2B5EF4-FFF2-40B4-BE49-F238E27FC236}">
              <a16:creationId xmlns:a16="http://schemas.microsoft.com/office/drawing/2014/main" id="{65478D25-085E-48A8-8058-C083A977CC2B}"/>
            </a:ext>
          </a:extLst>
        </xdr:cNvPr>
        <xdr:cNvSpPr txBox="1"/>
      </xdr:nvSpPr>
      <xdr:spPr>
        <a:xfrm>
          <a:off x="13328650" y="215900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年</a:t>
          </a:r>
        </a:p>
      </xdr:txBody>
    </xdr:sp>
    <xdr:clientData fPrintsWithSheet="0"/>
  </xdr:twoCellAnchor>
  <xdr:twoCellAnchor>
    <xdr:from>
      <xdr:col>155</xdr:col>
      <xdr:colOff>31750</xdr:colOff>
      <xdr:row>10</xdr:row>
      <xdr:rowOff>25400</xdr:rowOff>
    </xdr:from>
    <xdr:to>
      <xdr:col>159</xdr:col>
      <xdr:colOff>25400</xdr:colOff>
      <xdr:row>10</xdr:row>
      <xdr:rowOff>190500</xdr:rowOff>
    </xdr:to>
    <xdr:sp macro="" textlink="">
      <xdr:nvSpPr>
        <xdr:cNvPr id="21702" name="テキスト ボックス 21701">
          <a:extLst>
            <a:ext uri="{FF2B5EF4-FFF2-40B4-BE49-F238E27FC236}">
              <a16:creationId xmlns:a16="http://schemas.microsoft.com/office/drawing/2014/main" id="{F6358CDB-CA7E-4EA9-B52F-2B03EB61893B}"/>
            </a:ext>
          </a:extLst>
        </xdr:cNvPr>
        <xdr:cNvSpPr txBox="1"/>
      </xdr:nvSpPr>
      <xdr:spPr>
        <a:xfrm>
          <a:off x="13639800" y="217170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164</xdr:col>
      <xdr:colOff>19050</xdr:colOff>
      <xdr:row>10</xdr:row>
      <xdr:rowOff>0</xdr:rowOff>
    </xdr:from>
    <xdr:to>
      <xdr:col>168</xdr:col>
      <xdr:colOff>12700</xdr:colOff>
      <xdr:row>10</xdr:row>
      <xdr:rowOff>165100</xdr:rowOff>
    </xdr:to>
    <xdr:sp macro="" textlink="">
      <xdr:nvSpPr>
        <xdr:cNvPr id="21703" name="テキスト ボックス 21702">
          <a:extLst>
            <a:ext uri="{FF2B5EF4-FFF2-40B4-BE49-F238E27FC236}">
              <a16:creationId xmlns:a16="http://schemas.microsoft.com/office/drawing/2014/main" id="{DA9BF706-3148-4C7C-9616-7E45E3A199CF}"/>
            </a:ext>
          </a:extLst>
        </xdr:cNvPr>
        <xdr:cNvSpPr txBox="1"/>
      </xdr:nvSpPr>
      <xdr:spPr>
        <a:xfrm>
          <a:off x="13970000" y="214630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176</xdr:col>
      <xdr:colOff>19050</xdr:colOff>
      <xdr:row>10</xdr:row>
      <xdr:rowOff>6350</xdr:rowOff>
    </xdr:from>
    <xdr:to>
      <xdr:col>180</xdr:col>
      <xdr:colOff>12700</xdr:colOff>
      <xdr:row>10</xdr:row>
      <xdr:rowOff>171450</xdr:rowOff>
    </xdr:to>
    <xdr:sp macro="" textlink="">
      <xdr:nvSpPr>
        <xdr:cNvPr id="21704" name="テキスト ボックス 21703">
          <a:extLst>
            <a:ext uri="{FF2B5EF4-FFF2-40B4-BE49-F238E27FC236}">
              <a16:creationId xmlns:a16="http://schemas.microsoft.com/office/drawing/2014/main" id="{4AB3D35C-69C5-499B-AC26-DCE4C4ECE920}"/>
            </a:ext>
          </a:extLst>
        </xdr:cNvPr>
        <xdr:cNvSpPr txBox="1"/>
      </xdr:nvSpPr>
      <xdr:spPr>
        <a:xfrm>
          <a:off x="14427200" y="21526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歳</a:t>
          </a:r>
        </a:p>
      </xdr:txBody>
    </xdr:sp>
    <xdr:clientData fPrintsWithSheet="0"/>
  </xdr:twoCellAnchor>
  <xdr:twoCellAnchor>
    <xdr:from>
      <xdr:col>4</xdr:col>
      <xdr:colOff>12700</xdr:colOff>
      <xdr:row>11</xdr:row>
      <xdr:rowOff>120650</xdr:rowOff>
    </xdr:from>
    <xdr:to>
      <xdr:col>27</xdr:col>
      <xdr:colOff>0</xdr:colOff>
      <xdr:row>11</xdr:row>
      <xdr:rowOff>469900</xdr:rowOff>
    </xdr:to>
    <xdr:sp macro="" textlink="">
      <xdr:nvSpPr>
        <xdr:cNvPr id="21705" name="テキスト ボックス 21704">
          <a:extLst>
            <a:ext uri="{FF2B5EF4-FFF2-40B4-BE49-F238E27FC236}">
              <a16:creationId xmlns:a16="http://schemas.microsoft.com/office/drawing/2014/main" id="{255FC345-EC54-4DE7-A916-ADBEB771CDF9}"/>
            </a:ext>
          </a:extLst>
        </xdr:cNvPr>
        <xdr:cNvSpPr txBox="1"/>
      </xdr:nvSpPr>
      <xdr:spPr>
        <a:xfrm>
          <a:off x="7867650" y="2597150"/>
          <a:ext cx="863600" cy="34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訪問調査先</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（施設・病院名含む）</a:t>
          </a:r>
        </a:p>
      </xdr:txBody>
    </xdr:sp>
    <xdr:clientData fPrintsWithSheet="0"/>
  </xdr:twoCellAnchor>
  <xdr:twoCellAnchor>
    <xdr:from>
      <xdr:col>120</xdr:col>
      <xdr:colOff>19050</xdr:colOff>
      <xdr:row>11</xdr:row>
      <xdr:rowOff>158750</xdr:rowOff>
    </xdr:from>
    <xdr:to>
      <xdr:col>128</xdr:col>
      <xdr:colOff>6350</xdr:colOff>
      <xdr:row>11</xdr:row>
      <xdr:rowOff>368300</xdr:rowOff>
    </xdr:to>
    <xdr:sp macro="" textlink="">
      <xdr:nvSpPr>
        <xdr:cNvPr id="21707" name="テキスト ボックス 21706">
          <a:extLst>
            <a:ext uri="{FF2B5EF4-FFF2-40B4-BE49-F238E27FC236}">
              <a16:creationId xmlns:a16="http://schemas.microsoft.com/office/drawing/2014/main" id="{356008C2-0E80-4ADB-9EB3-F10DEFB4A1C1}"/>
            </a:ext>
          </a:extLst>
        </xdr:cNvPr>
        <xdr:cNvSpPr txBox="1"/>
      </xdr:nvSpPr>
      <xdr:spPr>
        <a:xfrm>
          <a:off x="12293600" y="2635250"/>
          <a:ext cx="292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TEL</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118</xdr:col>
      <xdr:colOff>31750</xdr:colOff>
      <xdr:row>13</xdr:row>
      <xdr:rowOff>12700</xdr:rowOff>
    </xdr:from>
    <xdr:to>
      <xdr:col>126</xdr:col>
      <xdr:colOff>19050</xdr:colOff>
      <xdr:row>13</xdr:row>
      <xdr:rowOff>196850</xdr:rowOff>
    </xdr:to>
    <xdr:sp macro="" textlink="">
      <xdr:nvSpPr>
        <xdr:cNvPr id="21708" name="テキスト ボックス 21707">
          <a:extLst>
            <a:ext uri="{FF2B5EF4-FFF2-40B4-BE49-F238E27FC236}">
              <a16:creationId xmlns:a16="http://schemas.microsoft.com/office/drawing/2014/main" id="{3B017839-F5C6-4306-A45E-57832F6E3F15}"/>
            </a:ext>
          </a:extLst>
        </xdr:cNvPr>
        <xdr:cNvSpPr txBox="1"/>
      </xdr:nvSpPr>
      <xdr:spPr>
        <a:xfrm>
          <a:off x="12230100" y="3327400"/>
          <a:ext cx="292100" cy="184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TEL</a:t>
          </a:r>
          <a:endParaRPr kumimoji="1" lang="ja-JP" altLang="en-US" sz="10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25400</xdr:colOff>
      <xdr:row>12</xdr:row>
      <xdr:rowOff>82550</xdr:rowOff>
    </xdr:from>
    <xdr:to>
      <xdr:col>26</xdr:col>
      <xdr:colOff>0</xdr:colOff>
      <xdr:row>12</xdr:row>
      <xdr:rowOff>279400</xdr:rowOff>
    </xdr:to>
    <xdr:sp macro="" textlink="">
      <xdr:nvSpPr>
        <xdr:cNvPr id="21709" name="テキスト ボックス 21708">
          <a:extLst>
            <a:ext uri="{FF2B5EF4-FFF2-40B4-BE49-F238E27FC236}">
              <a16:creationId xmlns:a16="http://schemas.microsoft.com/office/drawing/2014/main" id="{108D0E20-84F6-4B67-9A1D-CDE1FDF93DC0}"/>
            </a:ext>
          </a:extLst>
        </xdr:cNvPr>
        <xdr:cNvSpPr txBox="1"/>
      </xdr:nvSpPr>
      <xdr:spPr>
        <a:xfrm>
          <a:off x="7918450" y="3079750"/>
          <a:ext cx="774700" cy="19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家族等連絡先</a:t>
          </a:r>
        </a:p>
      </xdr:txBody>
    </xdr:sp>
    <xdr:clientData fPrintsWithSheet="0"/>
  </xdr:twoCellAnchor>
  <xdr:twoCellAnchor>
    <xdr:from>
      <xdr:col>119</xdr:col>
      <xdr:colOff>31750</xdr:colOff>
      <xdr:row>12</xdr:row>
      <xdr:rowOff>69850</xdr:rowOff>
    </xdr:from>
    <xdr:to>
      <xdr:col>127</xdr:col>
      <xdr:colOff>0</xdr:colOff>
      <xdr:row>12</xdr:row>
      <xdr:rowOff>228600</xdr:rowOff>
    </xdr:to>
    <xdr:sp macro="" textlink="">
      <xdr:nvSpPr>
        <xdr:cNvPr id="21710" name="テキスト ボックス 21709">
          <a:extLst>
            <a:ext uri="{FF2B5EF4-FFF2-40B4-BE49-F238E27FC236}">
              <a16:creationId xmlns:a16="http://schemas.microsoft.com/office/drawing/2014/main" id="{235D90D4-815D-4C5D-B21E-5709AC1B9DCC}"/>
            </a:ext>
          </a:extLst>
        </xdr:cNvPr>
        <xdr:cNvSpPr txBox="1"/>
      </xdr:nvSpPr>
      <xdr:spPr>
        <a:xfrm>
          <a:off x="12268200" y="3067050"/>
          <a:ext cx="27305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独居</a:t>
          </a:r>
        </a:p>
      </xdr:txBody>
    </xdr:sp>
    <xdr:clientData fPrintsWithSheet="0"/>
  </xdr:twoCellAnchor>
  <xdr:twoCellAnchor>
    <xdr:from>
      <xdr:col>134</xdr:col>
      <xdr:colOff>31750</xdr:colOff>
      <xdr:row>12</xdr:row>
      <xdr:rowOff>12700</xdr:rowOff>
    </xdr:from>
    <xdr:to>
      <xdr:col>150</xdr:col>
      <xdr:colOff>6350</xdr:colOff>
      <xdr:row>12</xdr:row>
      <xdr:rowOff>311150</xdr:rowOff>
    </xdr:to>
    <xdr:sp macro="" textlink="">
      <xdr:nvSpPr>
        <xdr:cNvPr id="21711" name="テキスト ボックス 21710">
          <a:extLst>
            <a:ext uri="{FF2B5EF4-FFF2-40B4-BE49-F238E27FC236}">
              <a16:creationId xmlns:a16="http://schemas.microsoft.com/office/drawing/2014/main" id="{0F0E56C1-34EB-47BF-96FD-456977EDE86A}"/>
            </a:ext>
          </a:extLst>
        </xdr:cNvPr>
        <xdr:cNvSpPr txBox="1"/>
      </xdr:nvSpPr>
      <xdr:spPr>
        <a:xfrm>
          <a:off x="12839700" y="3009900"/>
          <a:ext cx="584200" cy="29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同居</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900">
              <a:solidFill>
                <a:schemeClr val="tx1"/>
              </a:solidFill>
              <a:latin typeface="BIZ UDPゴシック" panose="020B0400000000000000" pitchFamily="50" charset="-128"/>
              <a:ea typeface="BIZ UDPゴシック" panose="020B0400000000000000" pitchFamily="50" charset="-128"/>
            </a:rPr>
            <a:t>(</a:t>
          </a:r>
          <a:r>
            <a:rPr kumimoji="1" lang="ja-JP" altLang="en-US" sz="900">
              <a:solidFill>
                <a:schemeClr val="tx1"/>
              </a:solidFill>
              <a:latin typeface="BIZ UDPゴシック" panose="020B0400000000000000" pitchFamily="50" charset="-128"/>
              <a:ea typeface="BIZ UDPゴシック" panose="020B0400000000000000" pitchFamily="50" charset="-128"/>
            </a:rPr>
            <a:t>夫婦のみ</a:t>
          </a:r>
          <a:r>
            <a:rPr kumimoji="1" lang="en-US" altLang="ja-JP" sz="900">
              <a:solidFill>
                <a:schemeClr val="tx1"/>
              </a:solidFill>
              <a:latin typeface="BIZ UDPゴシック" panose="020B0400000000000000" pitchFamily="50" charset="-128"/>
              <a:ea typeface="BIZ UDPゴシック" panose="020B0400000000000000" pitchFamily="50" charset="-128"/>
            </a:rPr>
            <a:t>)</a:t>
          </a:r>
          <a:endParaRPr kumimoji="1" lang="ja-JP" altLang="en-US" sz="9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157</xdr:col>
      <xdr:colOff>12700</xdr:colOff>
      <xdr:row>12</xdr:row>
      <xdr:rowOff>25400</xdr:rowOff>
    </xdr:from>
    <xdr:to>
      <xdr:col>170</xdr:col>
      <xdr:colOff>0</xdr:colOff>
      <xdr:row>13</xdr:row>
      <xdr:rowOff>6350</xdr:rowOff>
    </xdr:to>
    <xdr:sp macro="" textlink="">
      <xdr:nvSpPr>
        <xdr:cNvPr id="21712" name="テキスト ボックス 21711">
          <a:extLst>
            <a:ext uri="{FF2B5EF4-FFF2-40B4-BE49-F238E27FC236}">
              <a16:creationId xmlns:a16="http://schemas.microsoft.com/office/drawing/2014/main" id="{53A0062F-FC43-466A-B7F9-6D358ECC4134}"/>
            </a:ext>
          </a:extLst>
        </xdr:cNvPr>
        <xdr:cNvSpPr txBox="1"/>
      </xdr:nvSpPr>
      <xdr:spPr>
        <a:xfrm>
          <a:off x="13696950" y="3022600"/>
          <a:ext cx="482600" cy="298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同居</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900">
              <a:solidFill>
                <a:schemeClr val="tx1"/>
              </a:solidFill>
              <a:latin typeface="BIZ UDPゴシック" panose="020B0400000000000000" pitchFamily="50" charset="-128"/>
              <a:ea typeface="BIZ UDPゴシック" panose="020B0400000000000000" pitchFamily="50" charset="-128"/>
            </a:rPr>
            <a:t>(</a:t>
          </a:r>
          <a:r>
            <a:rPr kumimoji="1" lang="ja-JP" altLang="en-US" sz="900">
              <a:solidFill>
                <a:schemeClr val="tx1"/>
              </a:solidFill>
              <a:latin typeface="BIZ UDPゴシック" panose="020B0400000000000000" pitchFamily="50" charset="-128"/>
              <a:ea typeface="BIZ UDPゴシック" panose="020B0400000000000000" pitchFamily="50" charset="-128"/>
            </a:rPr>
            <a:t>その他</a:t>
          </a:r>
          <a:r>
            <a:rPr kumimoji="1" lang="en-US" altLang="ja-JP" sz="900">
              <a:solidFill>
                <a:schemeClr val="tx1"/>
              </a:solidFill>
              <a:latin typeface="BIZ UDPゴシック" panose="020B0400000000000000" pitchFamily="50" charset="-128"/>
              <a:ea typeface="BIZ UDPゴシック" panose="020B0400000000000000" pitchFamily="50" charset="-128"/>
            </a:rPr>
            <a:t>)</a:t>
          </a:r>
          <a:endParaRPr kumimoji="1" lang="ja-JP" altLang="en-US" sz="9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xdr:col>
      <xdr:colOff>19050</xdr:colOff>
      <xdr:row>15</xdr:row>
      <xdr:rowOff>57150</xdr:rowOff>
    </xdr:from>
    <xdr:to>
      <xdr:col>13</xdr:col>
      <xdr:colOff>31750</xdr:colOff>
      <xdr:row>15</xdr:row>
      <xdr:rowOff>215900</xdr:rowOff>
    </xdr:to>
    <xdr:sp macro="" textlink="">
      <xdr:nvSpPr>
        <xdr:cNvPr id="21713" name="テキスト ボックス 21712">
          <a:extLst>
            <a:ext uri="{FF2B5EF4-FFF2-40B4-BE49-F238E27FC236}">
              <a16:creationId xmlns:a16="http://schemas.microsoft.com/office/drawing/2014/main" id="{39517F92-0F36-417F-8C8B-3D3227F1A170}"/>
            </a:ext>
          </a:extLst>
        </xdr:cNvPr>
        <xdr:cNvSpPr txBox="1"/>
      </xdr:nvSpPr>
      <xdr:spPr>
        <a:xfrm>
          <a:off x="7912100" y="3905250"/>
          <a:ext cx="317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なし</a:t>
          </a:r>
        </a:p>
      </xdr:txBody>
    </xdr:sp>
    <xdr:clientData fPrintsWithSheet="0"/>
  </xdr:twoCellAnchor>
  <xdr:twoCellAnchor>
    <xdr:from>
      <xdr:col>70</xdr:col>
      <xdr:colOff>6350</xdr:colOff>
      <xdr:row>13</xdr:row>
      <xdr:rowOff>44450</xdr:rowOff>
    </xdr:from>
    <xdr:to>
      <xdr:col>100</xdr:col>
      <xdr:colOff>12700</xdr:colOff>
      <xdr:row>13</xdr:row>
      <xdr:rowOff>190500</xdr:rowOff>
    </xdr:to>
    <xdr:sp macro="" textlink="">
      <xdr:nvSpPr>
        <xdr:cNvPr id="21714" name="テキスト ボックス 21713">
          <a:extLst>
            <a:ext uri="{FF2B5EF4-FFF2-40B4-BE49-F238E27FC236}">
              <a16:creationId xmlns:a16="http://schemas.microsoft.com/office/drawing/2014/main" id="{BB3D5431-9FAF-4A15-AD36-93F6CDE4E4F1}"/>
            </a:ext>
          </a:extLst>
        </xdr:cNvPr>
        <xdr:cNvSpPr txBox="1"/>
      </xdr:nvSpPr>
      <xdr:spPr>
        <a:xfrm>
          <a:off x="10375900" y="3359150"/>
          <a:ext cx="114935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調査対象者との関係</a:t>
          </a:r>
        </a:p>
      </xdr:txBody>
    </xdr:sp>
    <xdr:clientData fPrintsWithSheet="0"/>
  </xdr:twoCellAnchor>
  <xdr:twoCellAnchor>
    <xdr:from>
      <xdr:col>6</xdr:col>
      <xdr:colOff>6350</xdr:colOff>
      <xdr:row>14</xdr:row>
      <xdr:rowOff>44450</xdr:rowOff>
    </xdr:from>
    <xdr:to>
      <xdr:col>177</xdr:col>
      <xdr:colOff>6350</xdr:colOff>
      <xdr:row>14</xdr:row>
      <xdr:rowOff>215900</xdr:rowOff>
    </xdr:to>
    <xdr:sp macro="" textlink="">
      <xdr:nvSpPr>
        <xdr:cNvPr id="21715" name="テキスト ボックス 21714">
          <a:extLst>
            <a:ext uri="{FF2B5EF4-FFF2-40B4-BE49-F238E27FC236}">
              <a16:creationId xmlns:a16="http://schemas.microsoft.com/office/drawing/2014/main" id="{82783C3C-D93A-4995-B0E7-91DF5DEDC2AA}"/>
            </a:ext>
          </a:extLst>
        </xdr:cNvPr>
        <xdr:cNvSpPr txBox="1"/>
      </xdr:nvSpPr>
      <xdr:spPr>
        <a:xfrm>
          <a:off x="7937500" y="3613150"/>
          <a:ext cx="6515100" cy="171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ja-JP" altLang="en-US" sz="1000" b="1">
              <a:solidFill>
                <a:schemeClr val="tx1"/>
              </a:solidFill>
              <a:latin typeface="BIZ UDPゴシック" panose="020B0400000000000000" pitchFamily="50" charset="-128"/>
              <a:ea typeface="BIZ UDPゴシック" panose="020B0400000000000000" pitchFamily="50" charset="-128"/>
            </a:rPr>
            <a:t>在宅サービス利用（調査を行った月のサービス利用回数</a:t>
          </a:r>
          <a:r>
            <a:rPr kumimoji="1" lang="en-US" altLang="ja-JP" sz="1000" b="1">
              <a:solidFill>
                <a:schemeClr val="tx1"/>
              </a:solidFill>
              <a:latin typeface="BIZ UDPゴシック" panose="020B0400000000000000" pitchFamily="50" charset="-128"/>
              <a:ea typeface="BIZ UDPゴシック" panose="020B0400000000000000" pitchFamily="50" charset="-128"/>
            </a:rPr>
            <a:t>)</a:t>
          </a:r>
          <a:r>
            <a:rPr kumimoji="1" lang="ja-JP" altLang="en-US" sz="1000" b="1">
              <a:solidFill>
                <a:schemeClr val="tx1"/>
              </a:solidFill>
              <a:latin typeface="BIZ UDPゴシック" panose="020B0400000000000000" pitchFamily="50" charset="-128"/>
              <a:ea typeface="BIZ UDPゴシック" panose="020B0400000000000000" pitchFamily="50" charset="-128"/>
            </a:rPr>
            <a:t>　</a:t>
          </a:r>
          <a:r>
            <a:rPr kumimoji="1" lang="en-US" altLang="ja-JP" sz="900" b="1">
              <a:solidFill>
                <a:schemeClr val="tx1"/>
              </a:solidFill>
              <a:latin typeface="BIZ UDPゴシック" panose="020B0400000000000000" pitchFamily="50" charset="-128"/>
              <a:ea typeface="BIZ UDPゴシック" panose="020B0400000000000000" pitchFamily="50" charset="-128"/>
            </a:rPr>
            <a:t>※</a:t>
          </a:r>
          <a:r>
            <a:rPr kumimoji="1" lang="ja-JP" altLang="en-US" sz="900" b="1">
              <a:solidFill>
                <a:schemeClr val="tx1"/>
              </a:solidFill>
              <a:latin typeface="BIZ UDPゴシック" panose="020B0400000000000000" pitchFamily="50" charset="-128"/>
              <a:ea typeface="BIZ UDPゴシック" panose="020B0400000000000000" pitchFamily="50" charset="-128"/>
            </a:rPr>
            <a:t>福祉用具貸与は調査日時点、福祉用具販売直近</a:t>
          </a:r>
          <a:r>
            <a:rPr kumimoji="1" lang="en-US" altLang="ja-JP" sz="900" b="1">
              <a:solidFill>
                <a:schemeClr val="tx1"/>
              </a:solidFill>
              <a:latin typeface="BIZ UDPゴシック" panose="020B0400000000000000" pitchFamily="50" charset="-128"/>
              <a:ea typeface="BIZ UDPゴシック" panose="020B0400000000000000" pitchFamily="50" charset="-128"/>
            </a:rPr>
            <a:t>6</a:t>
          </a:r>
          <a:r>
            <a:rPr kumimoji="1" lang="ja-JP" altLang="en-US" sz="900" b="1">
              <a:solidFill>
                <a:schemeClr val="tx1"/>
              </a:solidFill>
              <a:latin typeface="BIZ UDPゴシック" panose="020B0400000000000000" pitchFamily="50" charset="-128"/>
              <a:ea typeface="BIZ UDPゴシック" panose="020B0400000000000000" pitchFamily="50" charset="-128"/>
            </a:rPr>
            <a:t>か月の品目数</a:t>
          </a:r>
          <a:endParaRPr kumimoji="1" lang="ja-JP" altLang="en-US" sz="1000" b="1">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18</xdr:col>
      <xdr:colOff>25400</xdr:colOff>
      <xdr:row>15</xdr:row>
      <xdr:rowOff>0</xdr:rowOff>
    </xdr:from>
    <xdr:to>
      <xdr:col>25</xdr:col>
      <xdr:colOff>25400</xdr:colOff>
      <xdr:row>16</xdr:row>
      <xdr:rowOff>0</xdr:rowOff>
    </xdr:to>
    <xdr:sp macro="" textlink="">
      <xdr:nvSpPr>
        <xdr:cNvPr id="21717" name="テキスト ボックス 21716">
          <a:extLst>
            <a:ext uri="{FF2B5EF4-FFF2-40B4-BE49-F238E27FC236}">
              <a16:creationId xmlns:a16="http://schemas.microsoft.com/office/drawing/2014/main" id="{87B01D4D-32D8-4220-BEA4-BBE0E45BFEA5}"/>
            </a:ext>
          </a:extLst>
        </xdr:cNvPr>
        <xdr:cNvSpPr txBox="1"/>
      </xdr:nvSpPr>
      <xdr:spPr>
        <a:xfrm>
          <a:off x="8413750" y="3848100"/>
          <a:ext cx="2667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予防給付</a:t>
          </a:r>
        </a:p>
      </xdr:txBody>
    </xdr:sp>
    <xdr:clientData fPrintsWithSheet="0"/>
  </xdr:twoCellAnchor>
  <xdr:twoCellAnchor>
    <xdr:from>
      <xdr:col>29</xdr:col>
      <xdr:colOff>31750</xdr:colOff>
      <xdr:row>15</xdr:row>
      <xdr:rowOff>6350</xdr:rowOff>
    </xdr:from>
    <xdr:to>
      <xdr:col>36</xdr:col>
      <xdr:colOff>31750</xdr:colOff>
      <xdr:row>16</xdr:row>
      <xdr:rowOff>6350</xdr:rowOff>
    </xdr:to>
    <xdr:sp macro="" textlink="">
      <xdr:nvSpPr>
        <xdr:cNvPr id="21718" name="テキスト ボックス 21717">
          <a:extLst>
            <a:ext uri="{FF2B5EF4-FFF2-40B4-BE49-F238E27FC236}">
              <a16:creationId xmlns:a16="http://schemas.microsoft.com/office/drawing/2014/main" id="{B5453C6C-47D9-44E1-AEB4-C564A8F383C9}"/>
            </a:ext>
          </a:extLst>
        </xdr:cNvPr>
        <xdr:cNvSpPr txBox="1"/>
      </xdr:nvSpPr>
      <xdr:spPr>
        <a:xfrm>
          <a:off x="8839200" y="3854450"/>
          <a:ext cx="2667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介護給付</a:t>
          </a:r>
        </a:p>
      </xdr:txBody>
    </xdr:sp>
    <xdr:clientData fPrintsWithSheet="0"/>
  </xdr:twoCellAnchor>
  <xdr:twoCellAnchor>
    <xdr:from>
      <xdr:col>42</xdr:col>
      <xdr:colOff>19050</xdr:colOff>
      <xdr:row>15</xdr:row>
      <xdr:rowOff>50800</xdr:rowOff>
    </xdr:from>
    <xdr:to>
      <xdr:col>55</xdr:col>
      <xdr:colOff>0</xdr:colOff>
      <xdr:row>15</xdr:row>
      <xdr:rowOff>190500</xdr:rowOff>
    </xdr:to>
    <xdr:sp macro="" textlink="">
      <xdr:nvSpPr>
        <xdr:cNvPr id="21719" name="テキスト ボックス 21718">
          <a:extLst>
            <a:ext uri="{FF2B5EF4-FFF2-40B4-BE49-F238E27FC236}">
              <a16:creationId xmlns:a16="http://schemas.microsoft.com/office/drawing/2014/main" id="{25CC1D48-F457-4F79-BEFE-C7B8E7F052E9}"/>
            </a:ext>
          </a:extLst>
        </xdr:cNvPr>
        <xdr:cNvSpPr txBox="1"/>
      </xdr:nvSpPr>
      <xdr:spPr>
        <a:xfrm>
          <a:off x="9321800" y="3898900"/>
          <a:ext cx="476250" cy="13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訪問介護</a:t>
          </a:r>
        </a:p>
      </xdr:txBody>
    </xdr:sp>
    <xdr:clientData fPrintsWithSheet="0"/>
  </xdr:twoCellAnchor>
  <xdr:twoCellAnchor>
    <xdr:from>
      <xdr:col>55</xdr:col>
      <xdr:colOff>12700</xdr:colOff>
      <xdr:row>15</xdr:row>
      <xdr:rowOff>44450</xdr:rowOff>
    </xdr:from>
    <xdr:to>
      <xdr:col>59</xdr:col>
      <xdr:colOff>6350</xdr:colOff>
      <xdr:row>15</xdr:row>
      <xdr:rowOff>209550</xdr:rowOff>
    </xdr:to>
    <xdr:sp macro="" textlink="">
      <xdr:nvSpPr>
        <xdr:cNvPr id="21720" name="テキスト ボックス 21719">
          <a:extLst>
            <a:ext uri="{FF2B5EF4-FFF2-40B4-BE49-F238E27FC236}">
              <a16:creationId xmlns:a16="http://schemas.microsoft.com/office/drawing/2014/main" id="{53A040F1-3DD9-4364-A225-C84DCC6CE363}"/>
            </a:ext>
          </a:extLst>
        </xdr:cNvPr>
        <xdr:cNvSpPr txBox="1"/>
      </xdr:nvSpPr>
      <xdr:spPr>
        <a:xfrm>
          <a:off x="9810750" y="38925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74</xdr:col>
      <xdr:colOff>12700</xdr:colOff>
      <xdr:row>15</xdr:row>
      <xdr:rowOff>57150</xdr:rowOff>
    </xdr:from>
    <xdr:to>
      <xdr:col>78</xdr:col>
      <xdr:colOff>6350</xdr:colOff>
      <xdr:row>15</xdr:row>
      <xdr:rowOff>222250</xdr:rowOff>
    </xdr:to>
    <xdr:sp macro="" textlink="">
      <xdr:nvSpPr>
        <xdr:cNvPr id="21721" name="テキスト ボックス 21720">
          <a:extLst>
            <a:ext uri="{FF2B5EF4-FFF2-40B4-BE49-F238E27FC236}">
              <a16:creationId xmlns:a16="http://schemas.microsoft.com/office/drawing/2014/main" id="{F6E3C2F6-911F-4AF4-A302-6E72D7E84827}"/>
            </a:ext>
          </a:extLst>
        </xdr:cNvPr>
        <xdr:cNvSpPr txBox="1"/>
      </xdr:nvSpPr>
      <xdr:spPr>
        <a:xfrm>
          <a:off x="10534650" y="3905250"/>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80</xdr:col>
      <xdr:colOff>25400</xdr:colOff>
      <xdr:row>15</xdr:row>
      <xdr:rowOff>12700</xdr:rowOff>
    </xdr:from>
    <xdr:to>
      <xdr:col>93</xdr:col>
      <xdr:colOff>6350</xdr:colOff>
      <xdr:row>16</xdr:row>
      <xdr:rowOff>34000</xdr:rowOff>
    </xdr:to>
    <xdr:sp macro="" textlink="">
      <xdr:nvSpPr>
        <xdr:cNvPr id="21722" name="テキスト ボックス 21721">
          <a:extLst>
            <a:ext uri="{FF2B5EF4-FFF2-40B4-BE49-F238E27FC236}">
              <a16:creationId xmlns:a16="http://schemas.microsoft.com/office/drawing/2014/main" id="{B4F61CDD-4F5B-4027-81AC-FFF4D82DFD39}"/>
            </a:ext>
          </a:extLst>
        </xdr:cNvPr>
        <xdr:cNvSpPr txBox="1"/>
      </xdr:nvSpPr>
      <xdr:spPr>
        <a:xfrm>
          <a:off x="10775950" y="3860800"/>
          <a:ext cx="47625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訪問入浴介護</a:t>
          </a:r>
        </a:p>
      </xdr:txBody>
    </xdr:sp>
    <xdr:clientData fPrintsWithSheet="0"/>
  </xdr:twoCellAnchor>
  <xdr:twoCellAnchor>
    <xdr:from>
      <xdr:col>95</xdr:col>
      <xdr:colOff>19050</xdr:colOff>
      <xdr:row>15</xdr:row>
      <xdr:rowOff>60325</xdr:rowOff>
    </xdr:from>
    <xdr:to>
      <xdr:col>99</xdr:col>
      <xdr:colOff>12700</xdr:colOff>
      <xdr:row>15</xdr:row>
      <xdr:rowOff>225425</xdr:rowOff>
    </xdr:to>
    <xdr:sp macro="" textlink="">
      <xdr:nvSpPr>
        <xdr:cNvPr id="21725" name="テキスト ボックス 21724">
          <a:extLst>
            <a:ext uri="{FF2B5EF4-FFF2-40B4-BE49-F238E27FC236}">
              <a16:creationId xmlns:a16="http://schemas.microsoft.com/office/drawing/2014/main" id="{67318D72-2A3C-4E62-8E55-22C94F944548}"/>
            </a:ext>
          </a:extLst>
        </xdr:cNvPr>
        <xdr:cNvSpPr txBox="1"/>
      </xdr:nvSpPr>
      <xdr:spPr>
        <a:xfrm>
          <a:off x="11341100" y="39084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109</xdr:col>
      <xdr:colOff>6350</xdr:colOff>
      <xdr:row>15</xdr:row>
      <xdr:rowOff>60325</xdr:rowOff>
    </xdr:from>
    <xdr:to>
      <xdr:col>113</xdr:col>
      <xdr:colOff>0</xdr:colOff>
      <xdr:row>15</xdr:row>
      <xdr:rowOff>225425</xdr:rowOff>
    </xdr:to>
    <xdr:sp macro="" textlink="">
      <xdr:nvSpPr>
        <xdr:cNvPr id="21726" name="テキスト ボックス 21725">
          <a:extLst>
            <a:ext uri="{FF2B5EF4-FFF2-40B4-BE49-F238E27FC236}">
              <a16:creationId xmlns:a16="http://schemas.microsoft.com/office/drawing/2014/main" id="{796FC267-1E7A-41B6-A614-DD0507C7A62E}"/>
            </a:ext>
          </a:extLst>
        </xdr:cNvPr>
        <xdr:cNvSpPr txBox="1"/>
      </xdr:nvSpPr>
      <xdr:spPr>
        <a:xfrm>
          <a:off x="11861800" y="39084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129</xdr:col>
      <xdr:colOff>25400</xdr:colOff>
      <xdr:row>15</xdr:row>
      <xdr:rowOff>41275</xdr:rowOff>
    </xdr:from>
    <xdr:to>
      <xdr:col>133</xdr:col>
      <xdr:colOff>19050</xdr:colOff>
      <xdr:row>15</xdr:row>
      <xdr:rowOff>206375</xdr:rowOff>
    </xdr:to>
    <xdr:sp macro="" textlink="">
      <xdr:nvSpPr>
        <xdr:cNvPr id="21727" name="テキスト ボックス 21726">
          <a:extLst>
            <a:ext uri="{FF2B5EF4-FFF2-40B4-BE49-F238E27FC236}">
              <a16:creationId xmlns:a16="http://schemas.microsoft.com/office/drawing/2014/main" id="{6146D4F4-98AD-4B28-8E5D-A5973753E42A}"/>
            </a:ext>
          </a:extLst>
        </xdr:cNvPr>
        <xdr:cNvSpPr txBox="1"/>
      </xdr:nvSpPr>
      <xdr:spPr>
        <a:xfrm>
          <a:off x="12642850" y="38893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143</xdr:col>
      <xdr:colOff>12700</xdr:colOff>
      <xdr:row>15</xdr:row>
      <xdr:rowOff>41275</xdr:rowOff>
    </xdr:from>
    <xdr:to>
      <xdr:col>147</xdr:col>
      <xdr:colOff>6350</xdr:colOff>
      <xdr:row>15</xdr:row>
      <xdr:rowOff>206375</xdr:rowOff>
    </xdr:to>
    <xdr:sp macro="" textlink="">
      <xdr:nvSpPr>
        <xdr:cNvPr id="21728" name="テキスト ボックス 21727">
          <a:extLst>
            <a:ext uri="{FF2B5EF4-FFF2-40B4-BE49-F238E27FC236}">
              <a16:creationId xmlns:a16="http://schemas.microsoft.com/office/drawing/2014/main" id="{AB7FD934-B680-4142-A83F-3A1F59448F20}"/>
            </a:ext>
          </a:extLst>
        </xdr:cNvPr>
        <xdr:cNvSpPr txBox="1"/>
      </xdr:nvSpPr>
      <xdr:spPr>
        <a:xfrm>
          <a:off x="13163550" y="38893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164</xdr:col>
      <xdr:colOff>19050</xdr:colOff>
      <xdr:row>15</xdr:row>
      <xdr:rowOff>53975</xdr:rowOff>
    </xdr:from>
    <xdr:to>
      <xdr:col>168</xdr:col>
      <xdr:colOff>12700</xdr:colOff>
      <xdr:row>15</xdr:row>
      <xdr:rowOff>219075</xdr:rowOff>
    </xdr:to>
    <xdr:sp macro="" textlink="">
      <xdr:nvSpPr>
        <xdr:cNvPr id="21729" name="テキスト ボックス 21728">
          <a:extLst>
            <a:ext uri="{FF2B5EF4-FFF2-40B4-BE49-F238E27FC236}">
              <a16:creationId xmlns:a16="http://schemas.microsoft.com/office/drawing/2014/main" id="{CCA7AB95-CBD5-4A90-842F-F4A4C76AF58A}"/>
            </a:ext>
          </a:extLst>
        </xdr:cNvPr>
        <xdr:cNvSpPr txBox="1"/>
      </xdr:nvSpPr>
      <xdr:spPr>
        <a:xfrm>
          <a:off x="13970000" y="39020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178</xdr:col>
      <xdr:colOff>6350</xdr:colOff>
      <xdr:row>15</xdr:row>
      <xdr:rowOff>53975</xdr:rowOff>
    </xdr:from>
    <xdr:to>
      <xdr:col>182</xdr:col>
      <xdr:colOff>0</xdr:colOff>
      <xdr:row>15</xdr:row>
      <xdr:rowOff>219075</xdr:rowOff>
    </xdr:to>
    <xdr:sp macro="" textlink="">
      <xdr:nvSpPr>
        <xdr:cNvPr id="21730" name="テキスト ボックス 21729">
          <a:extLst>
            <a:ext uri="{FF2B5EF4-FFF2-40B4-BE49-F238E27FC236}">
              <a16:creationId xmlns:a16="http://schemas.microsoft.com/office/drawing/2014/main" id="{FEB46399-4925-49E9-818C-35C02330878F}"/>
            </a:ext>
          </a:extLst>
        </xdr:cNvPr>
        <xdr:cNvSpPr txBox="1"/>
      </xdr:nvSpPr>
      <xdr:spPr>
        <a:xfrm>
          <a:off x="14490700" y="39020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164</xdr:col>
      <xdr:colOff>25400</xdr:colOff>
      <xdr:row>16</xdr:row>
      <xdr:rowOff>130175</xdr:rowOff>
    </xdr:from>
    <xdr:to>
      <xdr:col>168</xdr:col>
      <xdr:colOff>19050</xdr:colOff>
      <xdr:row>16</xdr:row>
      <xdr:rowOff>295275</xdr:rowOff>
    </xdr:to>
    <xdr:sp macro="" textlink="">
      <xdr:nvSpPr>
        <xdr:cNvPr id="21731" name="テキスト ボックス 21730">
          <a:extLst>
            <a:ext uri="{FF2B5EF4-FFF2-40B4-BE49-F238E27FC236}">
              <a16:creationId xmlns:a16="http://schemas.microsoft.com/office/drawing/2014/main" id="{01A72606-E822-43EF-8347-134D1A8D8CFD}"/>
            </a:ext>
          </a:extLst>
        </xdr:cNvPr>
        <xdr:cNvSpPr txBox="1"/>
      </xdr:nvSpPr>
      <xdr:spPr>
        <a:xfrm>
          <a:off x="13976350" y="42449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178</xdr:col>
      <xdr:colOff>12700</xdr:colOff>
      <xdr:row>16</xdr:row>
      <xdr:rowOff>130175</xdr:rowOff>
    </xdr:from>
    <xdr:to>
      <xdr:col>182</xdr:col>
      <xdr:colOff>6350</xdr:colOff>
      <xdr:row>16</xdr:row>
      <xdr:rowOff>295275</xdr:rowOff>
    </xdr:to>
    <xdr:sp macro="" textlink="">
      <xdr:nvSpPr>
        <xdr:cNvPr id="21732" name="テキスト ボックス 21731">
          <a:extLst>
            <a:ext uri="{FF2B5EF4-FFF2-40B4-BE49-F238E27FC236}">
              <a16:creationId xmlns:a16="http://schemas.microsoft.com/office/drawing/2014/main" id="{4D1A64A9-47E1-445B-834F-3BFF46233351}"/>
            </a:ext>
          </a:extLst>
        </xdr:cNvPr>
        <xdr:cNvSpPr txBox="1"/>
      </xdr:nvSpPr>
      <xdr:spPr>
        <a:xfrm>
          <a:off x="14497050" y="42449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165</xdr:col>
      <xdr:colOff>0</xdr:colOff>
      <xdr:row>17</xdr:row>
      <xdr:rowOff>66675</xdr:rowOff>
    </xdr:from>
    <xdr:to>
      <xdr:col>168</xdr:col>
      <xdr:colOff>31750</xdr:colOff>
      <xdr:row>17</xdr:row>
      <xdr:rowOff>231775</xdr:rowOff>
    </xdr:to>
    <xdr:sp macro="" textlink="">
      <xdr:nvSpPr>
        <xdr:cNvPr id="21733" name="テキスト ボックス 21732">
          <a:extLst>
            <a:ext uri="{FF2B5EF4-FFF2-40B4-BE49-F238E27FC236}">
              <a16:creationId xmlns:a16="http://schemas.microsoft.com/office/drawing/2014/main" id="{45D4477C-FACA-4786-B192-18E8BF8742F1}"/>
            </a:ext>
          </a:extLst>
        </xdr:cNvPr>
        <xdr:cNvSpPr txBox="1"/>
      </xdr:nvSpPr>
      <xdr:spPr>
        <a:xfrm>
          <a:off x="13989050" y="46005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178</xdr:col>
      <xdr:colOff>25400</xdr:colOff>
      <xdr:row>17</xdr:row>
      <xdr:rowOff>66675</xdr:rowOff>
    </xdr:from>
    <xdr:to>
      <xdr:col>182</xdr:col>
      <xdr:colOff>19050</xdr:colOff>
      <xdr:row>17</xdr:row>
      <xdr:rowOff>231775</xdr:rowOff>
    </xdr:to>
    <xdr:sp macro="" textlink="">
      <xdr:nvSpPr>
        <xdr:cNvPr id="21734" name="テキスト ボックス 21733">
          <a:extLst>
            <a:ext uri="{FF2B5EF4-FFF2-40B4-BE49-F238E27FC236}">
              <a16:creationId xmlns:a16="http://schemas.microsoft.com/office/drawing/2014/main" id="{0DB3A6E2-97C3-431C-ACC9-586A0C747C2C}"/>
            </a:ext>
          </a:extLst>
        </xdr:cNvPr>
        <xdr:cNvSpPr txBox="1"/>
      </xdr:nvSpPr>
      <xdr:spPr>
        <a:xfrm>
          <a:off x="14509750" y="46005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165</xdr:col>
      <xdr:colOff>0</xdr:colOff>
      <xdr:row>18</xdr:row>
      <xdr:rowOff>66675</xdr:rowOff>
    </xdr:from>
    <xdr:to>
      <xdr:col>168</xdr:col>
      <xdr:colOff>31750</xdr:colOff>
      <xdr:row>18</xdr:row>
      <xdr:rowOff>231775</xdr:rowOff>
    </xdr:to>
    <xdr:sp macro="" textlink="">
      <xdr:nvSpPr>
        <xdr:cNvPr id="21735" name="テキスト ボックス 21734">
          <a:extLst>
            <a:ext uri="{FF2B5EF4-FFF2-40B4-BE49-F238E27FC236}">
              <a16:creationId xmlns:a16="http://schemas.microsoft.com/office/drawing/2014/main" id="{9B53A95F-01EA-442A-96D4-ECA90E698234}"/>
            </a:ext>
          </a:extLst>
        </xdr:cNvPr>
        <xdr:cNvSpPr txBox="1"/>
      </xdr:nvSpPr>
      <xdr:spPr>
        <a:xfrm>
          <a:off x="13989050" y="49053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178</xdr:col>
      <xdr:colOff>25400</xdr:colOff>
      <xdr:row>18</xdr:row>
      <xdr:rowOff>66675</xdr:rowOff>
    </xdr:from>
    <xdr:to>
      <xdr:col>182</xdr:col>
      <xdr:colOff>19050</xdr:colOff>
      <xdr:row>18</xdr:row>
      <xdr:rowOff>231775</xdr:rowOff>
    </xdr:to>
    <xdr:sp macro="" textlink="">
      <xdr:nvSpPr>
        <xdr:cNvPr id="21736" name="テキスト ボックス 21735">
          <a:extLst>
            <a:ext uri="{FF2B5EF4-FFF2-40B4-BE49-F238E27FC236}">
              <a16:creationId xmlns:a16="http://schemas.microsoft.com/office/drawing/2014/main" id="{CF370F44-2FFE-46F5-B199-C8D19B3E2F8A}"/>
            </a:ext>
          </a:extLst>
        </xdr:cNvPr>
        <xdr:cNvSpPr txBox="1"/>
      </xdr:nvSpPr>
      <xdr:spPr>
        <a:xfrm>
          <a:off x="14509750" y="49053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129</xdr:col>
      <xdr:colOff>31750</xdr:colOff>
      <xdr:row>16</xdr:row>
      <xdr:rowOff>92075</xdr:rowOff>
    </xdr:from>
    <xdr:to>
      <xdr:col>133</xdr:col>
      <xdr:colOff>25400</xdr:colOff>
      <xdr:row>16</xdr:row>
      <xdr:rowOff>257175</xdr:rowOff>
    </xdr:to>
    <xdr:sp macro="" textlink="">
      <xdr:nvSpPr>
        <xdr:cNvPr id="21737" name="テキスト ボックス 21736">
          <a:extLst>
            <a:ext uri="{FF2B5EF4-FFF2-40B4-BE49-F238E27FC236}">
              <a16:creationId xmlns:a16="http://schemas.microsoft.com/office/drawing/2014/main" id="{3B1018AC-74B0-4BA0-AD3C-4D554CB685BE}"/>
            </a:ext>
          </a:extLst>
        </xdr:cNvPr>
        <xdr:cNvSpPr txBox="1"/>
      </xdr:nvSpPr>
      <xdr:spPr>
        <a:xfrm>
          <a:off x="12649200" y="42068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143</xdr:col>
      <xdr:colOff>6350</xdr:colOff>
      <xdr:row>16</xdr:row>
      <xdr:rowOff>92075</xdr:rowOff>
    </xdr:from>
    <xdr:to>
      <xdr:col>147</xdr:col>
      <xdr:colOff>0</xdr:colOff>
      <xdr:row>16</xdr:row>
      <xdr:rowOff>257175</xdr:rowOff>
    </xdr:to>
    <xdr:sp macro="" textlink="">
      <xdr:nvSpPr>
        <xdr:cNvPr id="21738" name="テキスト ボックス 21737">
          <a:extLst>
            <a:ext uri="{FF2B5EF4-FFF2-40B4-BE49-F238E27FC236}">
              <a16:creationId xmlns:a16="http://schemas.microsoft.com/office/drawing/2014/main" id="{6EEA12DB-0D04-40FE-8F2A-0AD43298F3B1}"/>
            </a:ext>
          </a:extLst>
        </xdr:cNvPr>
        <xdr:cNvSpPr txBox="1"/>
      </xdr:nvSpPr>
      <xdr:spPr>
        <a:xfrm>
          <a:off x="13157200" y="42068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129</xdr:col>
      <xdr:colOff>31750</xdr:colOff>
      <xdr:row>18</xdr:row>
      <xdr:rowOff>60325</xdr:rowOff>
    </xdr:from>
    <xdr:to>
      <xdr:col>133</xdr:col>
      <xdr:colOff>25400</xdr:colOff>
      <xdr:row>18</xdr:row>
      <xdr:rowOff>225425</xdr:rowOff>
    </xdr:to>
    <xdr:sp macro="" textlink="">
      <xdr:nvSpPr>
        <xdr:cNvPr id="21739" name="テキスト ボックス 21738">
          <a:extLst>
            <a:ext uri="{FF2B5EF4-FFF2-40B4-BE49-F238E27FC236}">
              <a16:creationId xmlns:a16="http://schemas.microsoft.com/office/drawing/2014/main" id="{659EF469-B29B-4C5A-B9AA-03E44B36D0C0}"/>
            </a:ext>
          </a:extLst>
        </xdr:cNvPr>
        <xdr:cNvSpPr txBox="1"/>
      </xdr:nvSpPr>
      <xdr:spPr>
        <a:xfrm>
          <a:off x="12649200" y="48990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143</xdr:col>
      <xdr:colOff>19050</xdr:colOff>
      <xdr:row>18</xdr:row>
      <xdr:rowOff>60325</xdr:rowOff>
    </xdr:from>
    <xdr:to>
      <xdr:col>147</xdr:col>
      <xdr:colOff>12700</xdr:colOff>
      <xdr:row>18</xdr:row>
      <xdr:rowOff>225425</xdr:rowOff>
    </xdr:to>
    <xdr:sp macro="" textlink="">
      <xdr:nvSpPr>
        <xdr:cNvPr id="21740" name="テキスト ボックス 21739">
          <a:extLst>
            <a:ext uri="{FF2B5EF4-FFF2-40B4-BE49-F238E27FC236}">
              <a16:creationId xmlns:a16="http://schemas.microsoft.com/office/drawing/2014/main" id="{19EEDB1F-57BE-45C8-B823-B497B94BFEC9}"/>
            </a:ext>
          </a:extLst>
        </xdr:cNvPr>
        <xdr:cNvSpPr txBox="1"/>
      </xdr:nvSpPr>
      <xdr:spPr>
        <a:xfrm>
          <a:off x="13169900" y="48990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95</xdr:col>
      <xdr:colOff>6350</xdr:colOff>
      <xdr:row>16</xdr:row>
      <xdr:rowOff>98425</xdr:rowOff>
    </xdr:from>
    <xdr:to>
      <xdr:col>99</xdr:col>
      <xdr:colOff>0</xdr:colOff>
      <xdr:row>16</xdr:row>
      <xdr:rowOff>263525</xdr:rowOff>
    </xdr:to>
    <xdr:sp macro="" textlink="">
      <xdr:nvSpPr>
        <xdr:cNvPr id="21741" name="テキスト ボックス 21740">
          <a:extLst>
            <a:ext uri="{FF2B5EF4-FFF2-40B4-BE49-F238E27FC236}">
              <a16:creationId xmlns:a16="http://schemas.microsoft.com/office/drawing/2014/main" id="{322F50F1-92B3-4D7E-AD69-518DB7533681}"/>
            </a:ext>
          </a:extLst>
        </xdr:cNvPr>
        <xdr:cNvSpPr txBox="1"/>
      </xdr:nvSpPr>
      <xdr:spPr>
        <a:xfrm>
          <a:off x="11328400" y="42132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108</xdr:col>
      <xdr:colOff>31750</xdr:colOff>
      <xdr:row>16</xdr:row>
      <xdr:rowOff>98425</xdr:rowOff>
    </xdr:from>
    <xdr:to>
      <xdr:col>112</xdr:col>
      <xdr:colOff>25400</xdr:colOff>
      <xdr:row>16</xdr:row>
      <xdr:rowOff>263525</xdr:rowOff>
    </xdr:to>
    <xdr:sp macro="" textlink="">
      <xdr:nvSpPr>
        <xdr:cNvPr id="21742" name="テキスト ボックス 21741">
          <a:extLst>
            <a:ext uri="{FF2B5EF4-FFF2-40B4-BE49-F238E27FC236}">
              <a16:creationId xmlns:a16="http://schemas.microsoft.com/office/drawing/2014/main" id="{929D57C0-7C8B-4B73-A184-7B9FB6CEAB9D}"/>
            </a:ext>
          </a:extLst>
        </xdr:cNvPr>
        <xdr:cNvSpPr txBox="1"/>
      </xdr:nvSpPr>
      <xdr:spPr>
        <a:xfrm>
          <a:off x="11849100" y="42132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94</xdr:col>
      <xdr:colOff>6350</xdr:colOff>
      <xdr:row>18</xdr:row>
      <xdr:rowOff>85725</xdr:rowOff>
    </xdr:from>
    <xdr:to>
      <xdr:col>98</xdr:col>
      <xdr:colOff>0</xdr:colOff>
      <xdr:row>18</xdr:row>
      <xdr:rowOff>250825</xdr:rowOff>
    </xdr:to>
    <xdr:sp macro="" textlink="">
      <xdr:nvSpPr>
        <xdr:cNvPr id="21743" name="テキスト ボックス 21742">
          <a:extLst>
            <a:ext uri="{FF2B5EF4-FFF2-40B4-BE49-F238E27FC236}">
              <a16:creationId xmlns:a16="http://schemas.microsoft.com/office/drawing/2014/main" id="{9BE21475-48B8-4BF9-AB2D-CA49E2BE10EA}"/>
            </a:ext>
          </a:extLst>
        </xdr:cNvPr>
        <xdr:cNvSpPr txBox="1"/>
      </xdr:nvSpPr>
      <xdr:spPr>
        <a:xfrm>
          <a:off x="11290300" y="49244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107</xdr:col>
      <xdr:colOff>31750</xdr:colOff>
      <xdr:row>18</xdr:row>
      <xdr:rowOff>85725</xdr:rowOff>
    </xdr:from>
    <xdr:to>
      <xdr:col>111</xdr:col>
      <xdr:colOff>25400</xdr:colOff>
      <xdr:row>18</xdr:row>
      <xdr:rowOff>250825</xdr:rowOff>
    </xdr:to>
    <xdr:sp macro="" textlink="">
      <xdr:nvSpPr>
        <xdr:cNvPr id="21744" name="テキスト ボックス 21743">
          <a:extLst>
            <a:ext uri="{FF2B5EF4-FFF2-40B4-BE49-F238E27FC236}">
              <a16:creationId xmlns:a16="http://schemas.microsoft.com/office/drawing/2014/main" id="{5A59E520-067F-490C-AEA4-6D6A9193BAC6}"/>
            </a:ext>
          </a:extLst>
        </xdr:cNvPr>
        <xdr:cNvSpPr txBox="1"/>
      </xdr:nvSpPr>
      <xdr:spPr>
        <a:xfrm>
          <a:off x="11811000" y="49244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61</xdr:col>
      <xdr:colOff>0</xdr:colOff>
      <xdr:row>16</xdr:row>
      <xdr:rowOff>123825</xdr:rowOff>
    </xdr:from>
    <xdr:to>
      <xdr:col>64</xdr:col>
      <xdr:colOff>31750</xdr:colOff>
      <xdr:row>16</xdr:row>
      <xdr:rowOff>288925</xdr:rowOff>
    </xdr:to>
    <xdr:sp macro="" textlink="">
      <xdr:nvSpPr>
        <xdr:cNvPr id="21745" name="テキスト ボックス 21744">
          <a:extLst>
            <a:ext uri="{FF2B5EF4-FFF2-40B4-BE49-F238E27FC236}">
              <a16:creationId xmlns:a16="http://schemas.microsoft.com/office/drawing/2014/main" id="{137C9A4B-C99E-450E-8DB3-DDC4BAC9D029}"/>
            </a:ext>
          </a:extLst>
        </xdr:cNvPr>
        <xdr:cNvSpPr txBox="1"/>
      </xdr:nvSpPr>
      <xdr:spPr>
        <a:xfrm>
          <a:off x="10026650" y="42386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74</xdr:col>
      <xdr:colOff>25400</xdr:colOff>
      <xdr:row>16</xdr:row>
      <xdr:rowOff>123825</xdr:rowOff>
    </xdr:from>
    <xdr:to>
      <xdr:col>78</xdr:col>
      <xdr:colOff>19050</xdr:colOff>
      <xdr:row>16</xdr:row>
      <xdr:rowOff>288925</xdr:rowOff>
    </xdr:to>
    <xdr:sp macro="" textlink="">
      <xdr:nvSpPr>
        <xdr:cNvPr id="21746" name="テキスト ボックス 21745">
          <a:extLst>
            <a:ext uri="{FF2B5EF4-FFF2-40B4-BE49-F238E27FC236}">
              <a16:creationId xmlns:a16="http://schemas.microsoft.com/office/drawing/2014/main" id="{48C6A570-8913-49E3-B93E-15571E8720CC}"/>
            </a:ext>
          </a:extLst>
        </xdr:cNvPr>
        <xdr:cNvSpPr txBox="1"/>
      </xdr:nvSpPr>
      <xdr:spPr>
        <a:xfrm>
          <a:off x="10547350" y="42386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60</xdr:col>
      <xdr:colOff>31750</xdr:colOff>
      <xdr:row>18</xdr:row>
      <xdr:rowOff>47625</xdr:rowOff>
    </xdr:from>
    <xdr:to>
      <xdr:col>64</xdr:col>
      <xdr:colOff>25400</xdr:colOff>
      <xdr:row>18</xdr:row>
      <xdr:rowOff>212725</xdr:rowOff>
    </xdr:to>
    <xdr:sp macro="" textlink="">
      <xdr:nvSpPr>
        <xdr:cNvPr id="21747" name="テキスト ボックス 21746">
          <a:extLst>
            <a:ext uri="{FF2B5EF4-FFF2-40B4-BE49-F238E27FC236}">
              <a16:creationId xmlns:a16="http://schemas.microsoft.com/office/drawing/2014/main" id="{D8AFA4E7-6700-4CA0-BBD0-6E87E2AF2990}"/>
            </a:ext>
          </a:extLst>
        </xdr:cNvPr>
        <xdr:cNvSpPr txBox="1"/>
      </xdr:nvSpPr>
      <xdr:spPr>
        <a:xfrm>
          <a:off x="10020300" y="48863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74</xdr:col>
      <xdr:colOff>19050</xdr:colOff>
      <xdr:row>18</xdr:row>
      <xdr:rowOff>47625</xdr:rowOff>
    </xdr:from>
    <xdr:to>
      <xdr:col>78</xdr:col>
      <xdr:colOff>12700</xdr:colOff>
      <xdr:row>18</xdr:row>
      <xdr:rowOff>212725</xdr:rowOff>
    </xdr:to>
    <xdr:sp macro="" textlink="">
      <xdr:nvSpPr>
        <xdr:cNvPr id="21748" name="テキスト ボックス 21747">
          <a:extLst>
            <a:ext uri="{FF2B5EF4-FFF2-40B4-BE49-F238E27FC236}">
              <a16:creationId xmlns:a16="http://schemas.microsoft.com/office/drawing/2014/main" id="{4DF97D35-0E38-40CB-B483-15420CB7FC54}"/>
            </a:ext>
          </a:extLst>
        </xdr:cNvPr>
        <xdr:cNvSpPr txBox="1"/>
      </xdr:nvSpPr>
      <xdr:spPr>
        <a:xfrm>
          <a:off x="10541000" y="48863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59</xdr:col>
      <xdr:colOff>31750</xdr:colOff>
      <xdr:row>19</xdr:row>
      <xdr:rowOff>53975</xdr:rowOff>
    </xdr:from>
    <xdr:to>
      <xdr:col>63</xdr:col>
      <xdr:colOff>25400</xdr:colOff>
      <xdr:row>19</xdr:row>
      <xdr:rowOff>219075</xdr:rowOff>
    </xdr:to>
    <xdr:sp macro="" textlink="">
      <xdr:nvSpPr>
        <xdr:cNvPr id="21749" name="テキスト ボックス 21748">
          <a:extLst>
            <a:ext uri="{FF2B5EF4-FFF2-40B4-BE49-F238E27FC236}">
              <a16:creationId xmlns:a16="http://schemas.microsoft.com/office/drawing/2014/main" id="{2C60267C-ED91-4099-8843-F46CB71B211E}"/>
            </a:ext>
          </a:extLst>
        </xdr:cNvPr>
        <xdr:cNvSpPr txBox="1"/>
      </xdr:nvSpPr>
      <xdr:spPr>
        <a:xfrm>
          <a:off x="9982200" y="51974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73</xdr:col>
      <xdr:colOff>19050</xdr:colOff>
      <xdr:row>19</xdr:row>
      <xdr:rowOff>53975</xdr:rowOff>
    </xdr:from>
    <xdr:to>
      <xdr:col>77</xdr:col>
      <xdr:colOff>12700</xdr:colOff>
      <xdr:row>19</xdr:row>
      <xdr:rowOff>219075</xdr:rowOff>
    </xdr:to>
    <xdr:sp macro="" textlink="">
      <xdr:nvSpPr>
        <xdr:cNvPr id="21750" name="テキスト ボックス 21749">
          <a:extLst>
            <a:ext uri="{FF2B5EF4-FFF2-40B4-BE49-F238E27FC236}">
              <a16:creationId xmlns:a16="http://schemas.microsoft.com/office/drawing/2014/main" id="{E588EBB1-2493-4D62-94CD-66A3B866D2DF}"/>
            </a:ext>
          </a:extLst>
        </xdr:cNvPr>
        <xdr:cNvSpPr txBox="1"/>
      </xdr:nvSpPr>
      <xdr:spPr>
        <a:xfrm>
          <a:off x="10502900" y="51974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25</xdr:col>
      <xdr:colOff>25400</xdr:colOff>
      <xdr:row>19</xdr:row>
      <xdr:rowOff>22225</xdr:rowOff>
    </xdr:from>
    <xdr:to>
      <xdr:col>29</xdr:col>
      <xdr:colOff>19050</xdr:colOff>
      <xdr:row>19</xdr:row>
      <xdr:rowOff>187325</xdr:rowOff>
    </xdr:to>
    <xdr:sp macro="" textlink="">
      <xdr:nvSpPr>
        <xdr:cNvPr id="21751" name="テキスト ボックス 21750">
          <a:extLst>
            <a:ext uri="{FF2B5EF4-FFF2-40B4-BE49-F238E27FC236}">
              <a16:creationId xmlns:a16="http://schemas.microsoft.com/office/drawing/2014/main" id="{F80C949F-F510-43DD-95C1-2FF77370F2F1}"/>
            </a:ext>
          </a:extLst>
        </xdr:cNvPr>
        <xdr:cNvSpPr txBox="1"/>
      </xdr:nvSpPr>
      <xdr:spPr>
        <a:xfrm>
          <a:off x="8680450" y="51657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39</xdr:col>
      <xdr:colOff>12700</xdr:colOff>
      <xdr:row>19</xdr:row>
      <xdr:rowOff>22225</xdr:rowOff>
    </xdr:from>
    <xdr:to>
      <xdr:col>43</xdr:col>
      <xdr:colOff>6350</xdr:colOff>
      <xdr:row>19</xdr:row>
      <xdr:rowOff>187325</xdr:rowOff>
    </xdr:to>
    <xdr:sp macro="" textlink="">
      <xdr:nvSpPr>
        <xdr:cNvPr id="21752" name="テキスト ボックス 21751">
          <a:extLst>
            <a:ext uri="{FF2B5EF4-FFF2-40B4-BE49-F238E27FC236}">
              <a16:creationId xmlns:a16="http://schemas.microsoft.com/office/drawing/2014/main" id="{47C3A2FA-5F3C-486D-9525-EA5B83735146}"/>
            </a:ext>
          </a:extLst>
        </xdr:cNvPr>
        <xdr:cNvSpPr txBox="1"/>
      </xdr:nvSpPr>
      <xdr:spPr>
        <a:xfrm>
          <a:off x="9201150" y="51657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25</xdr:col>
      <xdr:colOff>25400</xdr:colOff>
      <xdr:row>16</xdr:row>
      <xdr:rowOff>104775</xdr:rowOff>
    </xdr:from>
    <xdr:to>
      <xdr:col>29</xdr:col>
      <xdr:colOff>19050</xdr:colOff>
      <xdr:row>16</xdr:row>
      <xdr:rowOff>269875</xdr:rowOff>
    </xdr:to>
    <xdr:sp macro="" textlink="">
      <xdr:nvSpPr>
        <xdr:cNvPr id="21755" name="テキスト ボックス 21754">
          <a:extLst>
            <a:ext uri="{FF2B5EF4-FFF2-40B4-BE49-F238E27FC236}">
              <a16:creationId xmlns:a16="http://schemas.microsoft.com/office/drawing/2014/main" id="{DF51D109-F4C6-48B9-8B83-521F8B3BA3F4}"/>
            </a:ext>
          </a:extLst>
        </xdr:cNvPr>
        <xdr:cNvSpPr txBox="1"/>
      </xdr:nvSpPr>
      <xdr:spPr>
        <a:xfrm>
          <a:off x="8680450" y="42195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39</xdr:col>
      <xdr:colOff>12700</xdr:colOff>
      <xdr:row>16</xdr:row>
      <xdr:rowOff>104775</xdr:rowOff>
    </xdr:from>
    <xdr:to>
      <xdr:col>43</xdr:col>
      <xdr:colOff>6350</xdr:colOff>
      <xdr:row>16</xdr:row>
      <xdr:rowOff>269875</xdr:rowOff>
    </xdr:to>
    <xdr:sp macro="" textlink="">
      <xdr:nvSpPr>
        <xdr:cNvPr id="21756" name="テキスト ボックス 21755">
          <a:extLst>
            <a:ext uri="{FF2B5EF4-FFF2-40B4-BE49-F238E27FC236}">
              <a16:creationId xmlns:a16="http://schemas.microsoft.com/office/drawing/2014/main" id="{DB7DAC0E-BFE4-4058-9F36-DCA1E98A8C19}"/>
            </a:ext>
          </a:extLst>
        </xdr:cNvPr>
        <xdr:cNvSpPr txBox="1"/>
      </xdr:nvSpPr>
      <xdr:spPr>
        <a:xfrm>
          <a:off x="9201150" y="421957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回</a:t>
          </a:r>
        </a:p>
      </xdr:txBody>
    </xdr:sp>
    <xdr:clientData fPrintsWithSheet="0"/>
  </xdr:twoCellAnchor>
  <xdr:twoCellAnchor>
    <xdr:from>
      <xdr:col>26</xdr:col>
      <xdr:colOff>0</xdr:colOff>
      <xdr:row>17</xdr:row>
      <xdr:rowOff>60325</xdr:rowOff>
    </xdr:from>
    <xdr:to>
      <xdr:col>29</xdr:col>
      <xdr:colOff>31750</xdr:colOff>
      <xdr:row>17</xdr:row>
      <xdr:rowOff>225425</xdr:rowOff>
    </xdr:to>
    <xdr:sp macro="" textlink="">
      <xdr:nvSpPr>
        <xdr:cNvPr id="21757" name="テキスト ボックス 21756">
          <a:extLst>
            <a:ext uri="{FF2B5EF4-FFF2-40B4-BE49-F238E27FC236}">
              <a16:creationId xmlns:a16="http://schemas.microsoft.com/office/drawing/2014/main" id="{599A60B0-878E-4742-81D8-C1A67C280970}"/>
            </a:ext>
          </a:extLst>
        </xdr:cNvPr>
        <xdr:cNvSpPr txBox="1"/>
      </xdr:nvSpPr>
      <xdr:spPr>
        <a:xfrm>
          <a:off x="8693150" y="45942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39</xdr:col>
      <xdr:colOff>25400</xdr:colOff>
      <xdr:row>17</xdr:row>
      <xdr:rowOff>60325</xdr:rowOff>
    </xdr:from>
    <xdr:to>
      <xdr:col>43</xdr:col>
      <xdr:colOff>19050</xdr:colOff>
      <xdr:row>17</xdr:row>
      <xdr:rowOff>225425</xdr:rowOff>
    </xdr:to>
    <xdr:sp macro="" textlink="">
      <xdr:nvSpPr>
        <xdr:cNvPr id="21758" name="テキスト ボックス 21757">
          <a:extLst>
            <a:ext uri="{FF2B5EF4-FFF2-40B4-BE49-F238E27FC236}">
              <a16:creationId xmlns:a16="http://schemas.microsoft.com/office/drawing/2014/main" id="{DE31DB76-25F2-46CC-A8B7-A8341E439A17}"/>
            </a:ext>
          </a:extLst>
        </xdr:cNvPr>
        <xdr:cNvSpPr txBox="1"/>
      </xdr:nvSpPr>
      <xdr:spPr>
        <a:xfrm>
          <a:off x="9213850" y="45942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25</xdr:col>
      <xdr:colOff>19050</xdr:colOff>
      <xdr:row>18</xdr:row>
      <xdr:rowOff>60325</xdr:rowOff>
    </xdr:from>
    <xdr:to>
      <xdr:col>29</xdr:col>
      <xdr:colOff>12700</xdr:colOff>
      <xdr:row>18</xdr:row>
      <xdr:rowOff>225425</xdr:rowOff>
    </xdr:to>
    <xdr:sp macro="" textlink="">
      <xdr:nvSpPr>
        <xdr:cNvPr id="21759" name="テキスト ボックス 21758">
          <a:extLst>
            <a:ext uri="{FF2B5EF4-FFF2-40B4-BE49-F238E27FC236}">
              <a16:creationId xmlns:a16="http://schemas.microsoft.com/office/drawing/2014/main" id="{4FDCEE90-B1BA-4AB3-A88D-D3C75754B443}"/>
            </a:ext>
          </a:extLst>
        </xdr:cNvPr>
        <xdr:cNvSpPr txBox="1"/>
      </xdr:nvSpPr>
      <xdr:spPr>
        <a:xfrm>
          <a:off x="8674100" y="48990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月</a:t>
          </a:r>
        </a:p>
      </xdr:txBody>
    </xdr:sp>
    <xdr:clientData fPrintsWithSheet="0"/>
  </xdr:twoCellAnchor>
  <xdr:twoCellAnchor>
    <xdr:from>
      <xdr:col>39</xdr:col>
      <xdr:colOff>6350</xdr:colOff>
      <xdr:row>18</xdr:row>
      <xdr:rowOff>60325</xdr:rowOff>
    </xdr:from>
    <xdr:to>
      <xdr:col>43</xdr:col>
      <xdr:colOff>0</xdr:colOff>
      <xdr:row>18</xdr:row>
      <xdr:rowOff>225425</xdr:rowOff>
    </xdr:to>
    <xdr:sp macro="" textlink="">
      <xdr:nvSpPr>
        <xdr:cNvPr id="21760" name="テキスト ボックス 21759">
          <a:extLst>
            <a:ext uri="{FF2B5EF4-FFF2-40B4-BE49-F238E27FC236}">
              <a16:creationId xmlns:a16="http://schemas.microsoft.com/office/drawing/2014/main" id="{42F3B15F-8E6F-429B-AF47-8ADA83A323C3}"/>
            </a:ext>
          </a:extLst>
        </xdr:cNvPr>
        <xdr:cNvSpPr txBox="1"/>
      </xdr:nvSpPr>
      <xdr:spPr>
        <a:xfrm>
          <a:off x="9194800" y="4899025"/>
          <a:ext cx="14605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日</a:t>
          </a:r>
        </a:p>
      </xdr:txBody>
    </xdr:sp>
    <xdr:clientData fPrintsWithSheet="0"/>
  </xdr:twoCellAnchor>
  <xdr:twoCellAnchor>
    <xdr:from>
      <xdr:col>71</xdr:col>
      <xdr:colOff>0</xdr:colOff>
      <xdr:row>17</xdr:row>
      <xdr:rowOff>60325</xdr:rowOff>
    </xdr:from>
    <xdr:to>
      <xdr:col>78</xdr:col>
      <xdr:colOff>0</xdr:colOff>
      <xdr:row>17</xdr:row>
      <xdr:rowOff>209551</xdr:rowOff>
    </xdr:to>
    <xdr:sp macro="" textlink="">
      <xdr:nvSpPr>
        <xdr:cNvPr id="21761" name="テキスト ボックス 21760">
          <a:extLst>
            <a:ext uri="{FF2B5EF4-FFF2-40B4-BE49-F238E27FC236}">
              <a16:creationId xmlns:a16="http://schemas.microsoft.com/office/drawing/2014/main" id="{0071E023-F06A-4046-90DA-706C69D25F66}"/>
            </a:ext>
          </a:extLst>
        </xdr:cNvPr>
        <xdr:cNvSpPr txBox="1"/>
      </xdr:nvSpPr>
      <xdr:spPr>
        <a:xfrm>
          <a:off x="10407650" y="4594225"/>
          <a:ext cx="266700" cy="149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品目</a:t>
          </a:r>
        </a:p>
      </xdr:txBody>
    </xdr:sp>
    <xdr:clientData fPrintsWithSheet="0"/>
  </xdr:twoCellAnchor>
  <xdr:twoCellAnchor>
    <xdr:from>
      <xdr:col>104</xdr:col>
      <xdr:colOff>25400</xdr:colOff>
      <xdr:row>17</xdr:row>
      <xdr:rowOff>79375</xdr:rowOff>
    </xdr:from>
    <xdr:to>
      <xdr:col>111</xdr:col>
      <xdr:colOff>25400</xdr:colOff>
      <xdr:row>17</xdr:row>
      <xdr:rowOff>228601</xdr:rowOff>
    </xdr:to>
    <xdr:sp macro="" textlink="">
      <xdr:nvSpPr>
        <xdr:cNvPr id="21762" name="テキスト ボックス 21761">
          <a:extLst>
            <a:ext uri="{FF2B5EF4-FFF2-40B4-BE49-F238E27FC236}">
              <a16:creationId xmlns:a16="http://schemas.microsoft.com/office/drawing/2014/main" id="{427AABD1-7494-45C4-98AC-161294466C32}"/>
            </a:ext>
          </a:extLst>
        </xdr:cNvPr>
        <xdr:cNvSpPr txBox="1"/>
      </xdr:nvSpPr>
      <xdr:spPr>
        <a:xfrm>
          <a:off x="11690350" y="4613275"/>
          <a:ext cx="266700" cy="149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品目</a:t>
          </a:r>
        </a:p>
      </xdr:txBody>
    </xdr:sp>
    <xdr:clientData fPrintsWithSheet="0"/>
  </xdr:twoCellAnchor>
  <xdr:twoCellAnchor>
    <xdr:from>
      <xdr:col>117</xdr:col>
      <xdr:colOff>25400</xdr:colOff>
      <xdr:row>17</xdr:row>
      <xdr:rowOff>12700</xdr:rowOff>
    </xdr:from>
    <xdr:to>
      <xdr:col>124</xdr:col>
      <xdr:colOff>25400</xdr:colOff>
      <xdr:row>17</xdr:row>
      <xdr:rowOff>300700</xdr:rowOff>
    </xdr:to>
    <xdr:sp macro="" textlink="">
      <xdr:nvSpPr>
        <xdr:cNvPr id="21763" name="テキスト ボックス 21762">
          <a:extLst>
            <a:ext uri="{FF2B5EF4-FFF2-40B4-BE49-F238E27FC236}">
              <a16:creationId xmlns:a16="http://schemas.microsoft.com/office/drawing/2014/main" id="{99BFA850-AE67-44CD-A54B-1C701BB5D545}"/>
            </a:ext>
          </a:extLst>
        </xdr:cNvPr>
        <xdr:cNvSpPr txBox="1"/>
      </xdr:nvSpPr>
      <xdr:spPr>
        <a:xfrm>
          <a:off x="12185650" y="4546600"/>
          <a:ext cx="2667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住宅改修</a:t>
          </a:r>
        </a:p>
      </xdr:txBody>
    </xdr:sp>
    <xdr:clientData fPrintsWithSheet="0"/>
  </xdr:twoCellAnchor>
  <xdr:twoCellAnchor>
    <xdr:from>
      <xdr:col>135</xdr:col>
      <xdr:colOff>0</xdr:colOff>
      <xdr:row>17</xdr:row>
      <xdr:rowOff>76200</xdr:rowOff>
    </xdr:from>
    <xdr:to>
      <xdr:col>143</xdr:col>
      <xdr:colOff>12700</xdr:colOff>
      <xdr:row>17</xdr:row>
      <xdr:rowOff>234950</xdr:rowOff>
    </xdr:to>
    <xdr:sp macro="" textlink="">
      <xdr:nvSpPr>
        <xdr:cNvPr id="21764" name="テキスト ボックス 21763">
          <a:extLst>
            <a:ext uri="{FF2B5EF4-FFF2-40B4-BE49-F238E27FC236}">
              <a16:creationId xmlns:a16="http://schemas.microsoft.com/office/drawing/2014/main" id="{4EF12E53-4855-427F-9E8A-CF107C4E683B}"/>
            </a:ext>
          </a:extLst>
        </xdr:cNvPr>
        <xdr:cNvSpPr txBox="1"/>
      </xdr:nvSpPr>
      <xdr:spPr>
        <a:xfrm>
          <a:off x="12846050" y="4610100"/>
          <a:ext cx="317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なし</a:t>
          </a:r>
        </a:p>
      </xdr:txBody>
    </xdr:sp>
    <xdr:clientData fPrintsWithSheet="0"/>
  </xdr:twoCellAnchor>
  <xdr:twoCellAnchor>
    <xdr:from>
      <xdr:col>123</xdr:col>
      <xdr:colOff>31750</xdr:colOff>
      <xdr:row>17</xdr:row>
      <xdr:rowOff>69850</xdr:rowOff>
    </xdr:from>
    <xdr:to>
      <xdr:col>132</xdr:col>
      <xdr:colOff>6350</xdr:colOff>
      <xdr:row>17</xdr:row>
      <xdr:rowOff>228600</xdr:rowOff>
    </xdr:to>
    <xdr:sp macro="" textlink="">
      <xdr:nvSpPr>
        <xdr:cNvPr id="21765" name="テキスト ボックス 21764">
          <a:extLst>
            <a:ext uri="{FF2B5EF4-FFF2-40B4-BE49-F238E27FC236}">
              <a16:creationId xmlns:a16="http://schemas.microsoft.com/office/drawing/2014/main" id="{A9A1F3AD-C0F4-474A-851B-040F44E8288D}"/>
            </a:ext>
          </a:extLst>
        </xdr:cNvPr>
        <xdr:cNvSpPr txBox="1"/>
      </xdr:nvSpPr>
      <xdr:spPr>
        <a:xfrm>
          <a:off x="12420600" y="4603750"/>
          <a:ext cx="317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あり</a:t>
          </a:r>
        </a:p>
      </xdr:txBody>
    </xdr:sp>
    <xdr:clientData fPrintsWithSheet="0"/>
  </xdr:twoCellAnchor>
  <xdr:twoCellAnchor>
    <xdr:from>
      <xdr:col>8</xdr:col>
      <xdr:colOff>12700</xdr:colOff>
      <xdr:row>16</xdr:row>
      <xdr:rowOff>57150</xdr:rowOff>
    </xdr:from>
    <xdr:to>
      <xdr:col>22</xdr:col>
      <xdr:colOff>0</xdr:colOff>
      <xdr:row>16</xdr:row>
      <xdr:rowOff>381000</xdr:rowOff>
    </xdr:to>
    <xdr:sp macro="" textlink="">
      <xdr:nvSpPr>
        <xdr:cNvPr id="21766" name="テキスト ボックス 21765">
          <a:extLst>
            <a:ext uri="{FF2B5EF4-FFF2-40B4-BE49-F238E27FC236}">
              <a16:creationId xmlns:a16="http://schemas.microsoft.com/office/drawing/2014/main" id="{F60506DB-417F-4186-9DB1-266903A563E7}"/>
            </a:ext>
          </a:extLst>
        </xdr:cNvPr>
        <xdr:cNvSpPr txBox="1"/>
      </xdr:nvSpPr>
      <xdr:spPr>
        <a:xfrm>
          <a:off x="8020050" y="4171950"/>
          <a:ext cx="5207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居宅療養管理指導</a:t>
          </a:r>
        </a:p>
      </xdr:txBody>
    </xdr:sp>
    <xdr:clientData fPrintsWithSheet="0"/>
  </xdr:twoCellAnchor>
  <xdr:twoCellAnchor>
    <xdr:from>
      <xdr:col>5</xdr:col>
      <xdr:colOff>0</xdr:colOff>
      <xdr:row>16</xdr:row>
      <xdr:rowOff>412750</xdr:rowOff>
    </xdr:from>
    <xdr:to>
      <xdr:col>23</xdr:col>
      <xdr:colOff>34200</xdr:colOff>
      <xdr:row>17</xdr:row>
      <xdr:rowOff>281650</xdr:rowOff>
    </xdr:to>
    <xdr:sp macro="" textlink="">
      <xdr:nvSpPr>
        <xdr:cNvPr id="21767" name="テキスト ボックス 21766">
          <a:extLst>
            <a:ext uri="{FF2B5EF4-FFF2-40B4-BE49-F238E27FC236}">
              <a16:creationId xmlns:a16="http://schemas.microsoft.com/office/drawing/2014/main" id="{5711A194-A12F-46CB-BCB9-BEDD7CDCBEF4}"/>
            </a:ext>
          </a:extLst>
        </xdr:cNvPr>
        <xdr:cNvSpPr txBox="1"/>
      </xdr:nvSpPr>
      <xdr:spPr>
        <a:xfrm>
          <a:off x="7893050" y="4527550"/>
          <a:ext cx="720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特定施設入居者生活介護</a:t>
          </a:r>
        </a:p>
      </xdr:txBody>
    </xdr:sp>
    <xdr:clientData fPrintsWithSheet="0"/>
  </xdr:twoCellAnchor>
  <xdr:twoCellAnchor>
    <xdr:from>
      <xdr:col>6</xdr:col>
      <xdr:colOff>0</xdr:colOff>
      <xdr:row>17</xdr:row>
      <xdr:rowOff>298450</xdr:rowOff>
    </xdr:from>
    <xdr:to>
      <xdr:col>23</xdr:col>
      <xdr:colOff>25400</xdr:colOff>
      <xdr:row>18</xdr:row>
      <xdr:rowOff>281650</xdr:rowOff>
    </xdr:to>
    <xdr:sp macro="" textlink="">
      <xdr:nvSpPr>
        <xdr:cNvPr id="21768" name="テキスト ボックス 21767">
          <a:extLst>
            <a:ext uri="{FF2B5EF4-FFF2-40B4-BE49-F238E27FC236}">
              <a16:creationId xmlns:a16="http://schemas.microsoft.com/office/drawing/2014/main" id="{BC8A8663-1791-4AA2-AA90-6DB1249648F3}"/>
            </a:ext>
          </a:extLst>
        </xdr:cNvPr>
        <xdr:cNvSpPr txBox="1"/>
      </xdr:nvSpPr>
      <xdr:spPr>
        <a:xfrm>
          <a:off x="7931150" y="4832350"/>
          <a:ext cx="6731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認知症対応型通所介護</a:t>
          </a:r>
        </a:p>
      </xdr:txBody>
    </xdr:sp>
    <xdr:clientData fPrintsWithSheet="0"/>
  </xdr:twoCellAnchor>
  <xdr:twoCellAnchor>
    <xdr:from>
      <xdr:col>5</xdr:col>
      <xdr:colOff>31750</xdr:colOff>
      <xdr:row>18</xdr:row>
      <xdr:rowOff>273050</xdr:rowOff>
    </xdr:from>
    <xdr:to>
      <xdr:col>23</xdr:col>
      <xdr:colOff>19050</xdr:colOff>
      <xdr:row>20</xdr:row>
      <xdr:rowOff>19050</xdr:rowOff>
    </xdr:to>
    <xdr:sp macro="" textlink="">
      <xdr:nvSpPr>
        <xdr:cNvPr id="21769" name="テキスト ボックス 21768">
          <a:extLst>
            <a:ext uri="{FF2B5EF4-FFF2-40B4-BE49-F238E27FC236}">
              <a16:creationId xmlns:a16="http://schemas.microsoft.com/office/drawing/2014/main" id="{7A2D0B0F-70FE-49E9-9361-78D4A765C6D3}"/>
            </a:ext>
          </a:extLst>
        </xdr:cNvPr>
        <xdr:cNvSpPr txBox="1"/>
      </xdr:nvSpPr>
      <xdr:spPr>
        <a:xfrm>
          <a:off x="7924800" y="5111750"/>
          <a:ext cx="6731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定期巡回・</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随時対応型</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訪問介護看護</a:t>
          </a:r>
        </a:p>
      </xdr:txBody>
    </xdr:sp>
    <xdr:clientData fPrintsWithSheet="0"/>
  </xdr:twoCellAnchor>
  <xdr:twoCellAnchor>
    <xdr:from>
      <xdr:col>46</xdr:col>
      <xdr:colOff>12700</xdr:colOff>
      <xdr:row>16</xdr:row>
      <xdr:rowOff>114300</xdr:rowOff>
    </xdr:from>
    <xdr:to>
      <xdr:col>58</xdr:col>
      <xdr:colOff>31750</xdr:colOff>
      <xdr:row>16</xdr:row>
      <xdr:rowOff>254000</xdr:rowOff>
    </xdr:to>
    <xdr:sp macro="" textlink="">
      <xdr:nvSpPr>
        <xdr:cNvPr id="21770" name="テキスト ボックス 21769">
          <a:extLst>
            <a:ext uri="{FF2B5EF4-FFF2-40B4-BE49-F238E27FC236}">
              <a16:creationId xmlns:a16="http://schemas.microsoft.com/office/drawing/2014/main" id="{1B080F6E-FD91-4BC5-ADC6-A6C9F95B40DC}"/>
            </a:ext>
          </a:extLst>
        </xdr:cNvPr>
        <xdr:cNvSpPr txBox="1"/>
      </xdr:nvSpPr>
      <xdr:spPr>
        <a:xfrm>
          <a:off x="9467850" y="4229100"/>
          <a:ext cx="476250" cy="13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通所介護</a:t>
          </a:r>
        </a:p>
      </xdr:txBody>
    </xdr:sp>
    <xdr:clientData fPrintsWithSheet="0"/>
  </xdr:twoCellAnchor>
  <xdr:twoCellAnchor>
    <xdr:from>
      <xdr:col>81</xdr:col>
      <xdr:colOff>25400</xdr:colOff>
      <xdr:row>16</xdr:row>
      <xdr:rowOff>88900</xdr:rowOff>
    </xdr:from>
    <xdr:to>
      <xdr:col>94</xdr:col>
      <xdr:colOff>6350</xdr:colOff>
      <xdr:row>16</xdr:row>
      <xdr:rowOff>355600</xdr:rowOff>
    </xdr:to>
    <xdr:sp macro="" textlink="">
      <xdr:nvSpPr>
        <xdr:cNvPr id="21771" name="テキスト ボックス 21770">
          <a:extLst>
            <a:ext uri="{FF2B5EF4-FFF2-40B4-BE49-F238E27FC236}">
              <a16:creationId xmlns:a16="http://schemas.microsoft.com/office/drawing/2014/main" id="{6AA6D99F-4B10-4A25-B9AE-D8927187E60E}"/>
            </a:ext>
          </a:extLst>
        </xdr:cNvPr>
        <xdr:cNvSpPr txBox="1"/>
      </xdr:nvSpPr>
      <xdr:spPr>
        <a:xfrm>
          <a:off x="10814050" y="4203700"/>
          <a:ext cx="4762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通所</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ﾘﾊﾋﾞﾘﾃｰｼｮﾝ</a:t>
          </a:r>
        </a:p>
      </xdr:txBody>
    </xdr:sp>
    <xdr:clientData fPrintsWithSheet="0"/>
  </xdr:twoCellAnchor>
  <xdr:twoCellAnchor>
    <xdr:from>
      <xdr:col>115</xdr:col>
      <xdr:colOff>25400</xdr:colOff>
      <xdr:row>15</xdr:row>
      <xdr:rowOff>57150</xdr:rowOff>
    </xdr:from>
    <xdr:to>
      <xdr:col>128</xdr:col>
      <xdr:colOff>6350</xdr:colOff>
      <xdr:row>15</xdr:row>
      <xdr:rowOff>196850</xdr:rowOff>
    </xdr:to>
    <xdr:sp macro="" textlink="">
      <xdr:nvSpPr>
        <xdr:cNvPr id="21772" name="テキスト ボックス 21771">
          <a:extLst>
            <a:ext uri="{FF2B5EF4-FFF2-40B4-BE49-F238E27FC236}">
              <a16:creationId xmlns:a16="http://schemas.microsoft.com/office/drawing/2014/main" id="{CE724AD0-F138-48E9-A7F6-0499AFD2DD97}"/>
            </a:ext>
          </a:extLst>
        </xdr:cNvPr>
        <xdr:cNvSpPr txBox="1"/>
      </xdr:nvSpPr>
      <xdr:spPr>
        <a:xfrm>
          <a:off x="12109450" y="3905250"/>
          <a:ext cx="476250" cy="13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訪問看護</a:t>
          </a:r>
        </a:p>
      </xdr:txBody>
    </xdr:sp>
    <xdr:clientData fPrintsWithSheet="0"/>
  </xdr:twoCellAnchor>
  <xdr:twoCellAnchor>
    <xdr:from>
      <xdr:col>148</xdr:col>
      <xdr:colOff>28575</xdr:colOff>
      <xdr:row>15</xdr:row>
      <xdr:rowOff>19050</xdr:rowOff>
    </xdr:from>
    <xdr:to>
      <xdr:col>161</xdr:col>
      <xdr:colOff>9525</xdr:colOff>
      <xdr:row>16</xdr:row>
      <xdr:rowOff>19050</xdr:rowOff>
    </xdr:to>
    <xdr:sp macro="" textlink="">
      <xdr:nvSpPr>
        <xdr:cNvPr id="21773" name="テキスト ボックス 21772">
          <a:extLst>
            <a:ext uri="{FF2B5EF4-FFF2-40B4-BE49-F238E27FC236}">
              <a16:creationId xmlns:a16="http://schemas.microsoft.com/office/drawing/2014/main" id="{72B85B6F-7977-4869-A1E7-60043A6BAA64}"/>
            </a:ext>
          </a:extLst>
        </xdr:cNvPr>
        <xdr:cNvSpPr txBox="1"/>
      </xdr:nvSpPr>
      <xdr:spPr>
        <a:xfrm>
          <a:off x="13369925" y="3867150"/>
          <a:ext cx="4762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訪問</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ﾘﾊﾋﾞﾘﾃｰｼｮﾝ</a:t>
          </a:r>
        </a:p>
      </xdr:txBody>
    </xdr:sp>
    <xdr:clientData fPrintsWithSheet="0"/>
  </xdr:twoCellAnchor>
  <xdr:twoCellAnchor>
    <xdr:from>
      <xdr:col>112</xdr:col>
      <xdr:colOff>6350</xdr:colOff>
      <xdr:row>16</xdr:row>
      <xdr:rowOff>63500</xdr:rowOff>
    </xdr:from>
    <xdr:to>
      <xdr:col>129</xdr:col>
      <xdr:colOff>31750</xdr:colOff>
      <xdr:row>16</xdr:row>
      <xdr:rowOff>351500</xdr:rowOff>
    </xdr:to>
    <xdr:sp macro="" textlink="">
      <xdr:nvSpPr>
        <xdr:cNvPr id="21774" name="テキスト ボックス 21773">
          <a:extLst>
            <a:ext uri="{FF2B5EF4-FFF2-40B4-BE49-F238E27FC236}">
              <a16:creationId xmlns:a16="http://schemas.microsoft.com/office/drawing/2014/main" id="{28A400C1-CD35-4D34-B402-46E5DA267575}"/>
            </a:ext>
          </a:extLst>
        </xdr:cNvPr>
        <xdr:cNvSpPr txBox="1"/>
      </xdr:nvSpPr>
      <xdr:spPr>
        <a:xfrm>
          <a:off x="11976100" y="4178300"/>
          <a:ext cx="6731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短期入所生活介護（特養等）</a:t>
          </a:r>
        </a:p>
      </xdr:txBody>
    </xdr:sp>
    <xdr:clientData fPrintsWithSheet="0"/>
  </xdr:twoCellAnchor>
  <xdr:twoCellAnchor>
    <xdr:from>
      <xdr:col>146</xdr:col>
      <xdr:colOff>34925</xdr:colOff>
      <xdr:row>16</xdr:row>
      <xdr:rowOff>38100</xdr:rowOff>
    </xdr:from>
    <xdr:to>
      <xdr:col>163</xdr:col>
      <xdr:colOff>3175</xdr:colOff>
      <xdr:row>16</xdr:row>
      <xdr:rowOff>398100</xdr:rowOff>
    </xdr:to>
    <xdr:sp macro="" textlink="">
      <xdr:nvSpPr>
        <xdr:cNvPr id="21776" name="テキスト ボックス 21775">
          <a:extLst>
            <a:ext uri="{FF2B5EF4-FFF2-40B4-BE49-F238E27FC236}">
              <a16:creationId xmlns:a16="http://schemas.microsoft.com/office/drawing/2014/main" id="{35DAF889-ADE8-4303-BCE3-C37C14AEA3CF}"/>
            </a:ext>
          </a:extLst>
        </xdr:cNvPr>
        <xdr:cNvSpPr txBox="1"/>
      </xdr:nvSpPr>
      <xdr:spPr>
        <a:xfrm>
          <a:off x="13300075" y="4152900"/>
          <a:ext cx="615950" cy="36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短期入所</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療養介護</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（療養ショート）</a:t>
          </a:r>
        </a:p>
      </xdr:txBody>
    </xdr:sp>
    <xdr:clientData fPrintsWithSheet="0"/>
  </xdr:twoCellAnchor>
  <xdr:twoCellAnchor>
    <xdr:from>
      <xdr:col>148</xdr:col>
      <xdr:colOff>14700</xdr:colOff>
      <xdr:row>17</xdr:row>
      <xdr:rowOff>31750</xdr:rowOff>
    </xdr:from>
    <xdr:to>
      <xdr:col>161</xdr:col>
      <xdr:colOff>23400</xdr:colOff>
      <xdr:row>17</xdr:row>
      <xdr:rowOff>283750</xdr:rowOff>
    </xdr:to>
    <xdr:sp macro="" textlink="">
      <xdr:nvSpPr>
        <xdr:cNvPr id="21777" name="テキスト ボックス 21776">
          <a:extLst>
            <a:ext uri="{FF2B5EF4-FFF2-40B4-BE49-F238E27FC236}">
              <a16:creationId xmlns:a16="http://schemas.microsoft.com/office/drawing/2014/main" id="{39BE45B7-889A-488B-AE05-20CA7D2A800D}"/>
            </a:ext>
          </a:extLst>
        </xdr:cNvPr>
        <xdr:cNvSpPr txBox="1"/>
      </xdr:nvSpPr>
      <xdr:spPr>
        <a:xfrm>
          <a:off x="13356050" y="4565650"/>
          <a:ext cx="504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夜間対応型</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通所介護</a:t>
          </a:r>
        </a:p>
      </xdr:txBody>
    </xdr:sp>
    <xdr:clientData fPrintsWithSheet="0"/>
  </xdr:twoCellAnchor>
  <xdr:twoCellAnchor>
    <xdr:from>
      <xdr:col>146</xdr:col>
      <xdr:colOff>12700</xdr:colOff>
      <xdr:row>17</xdr:row>
      <xdr:rowOff>298450</xdr:rowOff>
    </xdr:from>
    <xdr:to>
      <xdr:col>165</xdr:col>
      <xdr:colOff>6350</xdr:colOff>
      <xdr:row>18</xdr:row>
      <xdr:rowOff>298450</xdr:rowOff>
    </xdr:to>
    <xdr:sp macro="" textlink="">
      <xdr:nvSpPr>
        <xdr:cNvPr id="21779" name="テキスト ボックス 21778">
          <a:extLst>
            <a:ext uri="{FF2B5EF4-FFF2-40B4-BE49-F238E27FC236}">
              <a16:creationId xmlns:a16="http://schemas.microsoft.com/office/drawing/2014/main" id="{80484BB1-75D4-4FA5-869C-ED2D021CD49C}"/>
            </a:ext>
          </a:extLst>
        </xdr:cNvPr>
        <xdr:cNvSpPr txBox="1"/>
      </xdr:nvSpPr>
      <xdr:spPr>
        <a:xfrm>
          <a:off x="13277850" y="4832350"/>
          <a:ext cx="7175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地域密着型介護</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老人福祉施設入所者生活介護</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46</xdr:col>
      <xdr:colOff>12700</xdr:colOff>
      <xdr:row>17</xdr:row>
      <xdr:rowOff>6350</xdr:rowOff>
    </xdr:from>
    <xdr:to>
      <xdr:col>57</xdr:col>
      <xdr:colOff>25600</xdr:colOff>
      <xdr:row>17</xdr:row>
      <xdr:rowOff>294350</xdr:rowOff>
    </xdr:to>
    <xdr:sp macro="" textlink="">
      <xdr:nvSpPr>
        <xdr:cNvPr id="21780" name="テキスト ボックス 21779">
          <a:extLst>
            <a:ext uri="{FF2B5EF4-FFF2-40B4-BE49-F238E27FC236}">
              <a16:creationId xmlns:a16="http://schemas.microsoft.com/office/drawing/2014/main" id="{69658921-5F08-4E21-9BA8-BACB8706FECC}"/>
            </a:ext>
          </a:extLst>
        </xdr:cNvPr>
        <xdr:cNvSpPr txBox="1"/>
      </xdr:nvSpPr>
      <xdr:spPr>
        <a:xfrm>
          <a:off x="9467850" y="4540250"/>
          <a:ext cx="432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福祉用具貸与</a:t>
          </a:r>
        </a:p>
      </xdr:txBody>
    </xdr:sp>
    <xdr:clientData fPrintsWithSheet="0"/>
  </xdr:twoCellAnchor>
  <xdr:twoCellAnchor>
    <xdr:from>
      <xdr:col>46</xdr:col>
      <xdr:colOff>12700</xdr:colOff>
      <xdr:row>17</xdr:row>
      <xdr:rowOff>298450</xdr:rowOff>
    </xdr:from>
    <xdr:to>
      <xdr:col>57</xdr:col>
      <xdr:colOff>25600</xdr:colOff>
      <xdr:row>19</xdr:row>
      <xdr:rowOff>12850</xdr:rowOff>
    </xdr:to>
    <xdr:sp macro="" textlink="">
      <xdr:nvSpPr>
        <xdr:cNvPr id="21781" name="テキスト ボックス 21780">
          <a:extLst>
            <a:ext uri="{FF2B5EF4-FFF2-40B4-BE49-F238E27FC236}">
              <a16:creationId xmlns:a16="http://schemas.microsoft.com/office/drawing/2014/main" id="{11C776ED-D95A-4D2B-9019-3BB6BEF02E30}"/>
            </a:ext>
          </a:extLst>
        </xdr:cNvPr>
        <xdr:cNvSpPr txBox="1"/>
      </xdr:nvSpPr>
      <xdr:spPr>
        <a:xfrm>
          <a:off x="9467850" y="4832350"/>
          <a:ext cx="432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小規模</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多機能型</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居宅介護</a:t>
          </a:r>
        </a:p>
      </xdr:txBody>
    </xdr:sp>
    <xdr:clientData fPrintsWithSheet="0"/>
  </xdr:twoCellAnchor>
  <xdr:twoCellAnchor>
    <xdr:from>
      <xdr:col>45</xdr:col>
      <xdr:colOff>19050</xdr:colOff>
      <xdr:row>18</xdr:row>
      <xdr:rowOff>292100</xdr:rowOff>
    </xdr:from>
    <xdr:to>
      <xdr:col>59</xdr:col>
      <xdr:colOff>200</xdr:colOff>
      <xdr:row>20</xdr:row>
      <xdr:rowOff>57300</xdr:rowOff>
    </xdr:to>
    <xdr:sp macro="" textlink="">
      <xdr:nvSpPr>
        <xdr:cNvPr id="21782" name="テキスト ボックス 21781">
          <a:extLst>
            <a:ext uri="{FF2B5EF4-FFF2-40B4-BE49-F238E27FC236}">
              <a16:creationId xmlns:a16="http://schemas.microsoft.com/office/drawing/2014/main" id="{F8E24EA7-17EA-4540-B49F-52D42781FE9F}"/>
            </a:ext>
          </a:extLst>
        </xdr:cNvPr>
        <xdr:cNvSpPr txBox="1"/>
      </xdr:nvSpPr>
      <xdr:spPr>
        <a:xfrm>
          <a:off x="9436100" y="5130800"/>
          <a:ext cx="51455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看護小規模</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多機能型</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居宅介護</a:t>
          </a:r>
        </a:p>
      </xdr:txBody>
    </xdr:sp>
    <xdr:clientData fPrintsWithSheet="0"/>
  </xdr:twoCellAnchor>
  <xdr:twoCellAnchor>
    <xdr:from>
      <xdr:col>78</xdr:col>
      <xdr:colOff>12700</xdr:colOff>
      <xdr:row>17</xdr:row>
      <xdr:rowOff>19050</xdr:rowOff>
    </xdr:from>
    <xdr:to>
      <xdr:col>94</xdr:col>
      <xdr:colOff>15100</xdr:colOff>
      <xdr:row>18</xdr:row>
      <xdr:rowOff>2250</xdr:rowOff>
    </xdr:to>
    <xdr:sp macro="" textlink="">
      <xdr:nvSpPr>
        <xdr:cNvPr id="21783" name="テキスト ボックス 21782">
          <a:extLst>
            <a:ext uri="{FF2B5EF4-FFF2-40B4-BE49-F238E27FC236}">
              <a16:creationId xmlns:a16="http://schemas.microsoft.com/office/drawing/2014/main" id="{F55D6A13-1C4F-401A-8698-C17419012C92}"/>
            </a:ext>
          </a:extLst>
        </xdr:cNvPr>
        <xdr:cNvSpPr txBox="1"/>
      </xdr:nvSpPr>
      <xdr:spPr>
        <a:xfrm>
          <a:off x="10687050" y="4552950"/>
          <a:ext cx="612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特定福祉用具</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販売</a:t>
          </a:r>
        </a:p>
      </xdr:txBody>
    </xdr:sp>
    <xdr:clientData fPrintsWithSheet="0"/>
  </xdr:twoCellAnchor>
  <xdr:twoCellAnchor>
    <xdr:from>
      <xdr:col>77</xdr:col>
      <xdr:colOff>31750</xdr:colOff>
      <xdr:row>18</xdr:row>
      <xdr:rowOff>31750</xdr:rowOff>
    </xdr:from>
    <xdr:to>
      <xdr:col>92</xdr:col>
      <xdr:colOff>36250</xdr:colOff>
      <xdr:row>19</xdr:row>
      <xdr:rowOff>14950</xdr:rowOff>
    </xdr:to>
    <xdr:sp macro="" textlink="">
      <xdr:nvSpPr>
        <xdr:cNvPr id="21784" name="テキスト ボックス 21783">
          <a:extLst>
            <a:ext uri="{FF2B5EF4-FFF2-40B4-BE49-F238E27FC236}">
              <a16:creationId xmlns:a16="http://schemas.microsoft.com/office/drawing/2014/main" id="{65331640-32CA-4663-BD1C-A92F377B828E}"/>
            </a:ext>
          </a:extLst>
        </xdr:cNvPr>
        <xdr:cNvSpPr txBox="1"/>
      </xdr:nvSpPr>
      <xdr:spPr>
        <a:xfrm>
          <a:off x="10668000" y="4870450"/>
          <a:ext cx="576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認知症対応型</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共同生活介護</a:t>
          </a:r>
        </a:p>
      </xdr:txBody>
    </xdr:sp>
    <xdr:clientData fPrintsWithSheet="0"/>
  </xdr:twoCellAnchor>
  <xdr:twoCellAnchor>
    <xdr:from>
      <xdr:col>111</xdr:col>
      <xdr:colOff>6350</xdr:colOff>
      <xdr:row>18</xdr:row>
      <xdr:rowOff>6350</xdr:rowOff>
    </xdr:from>
    <xdr:to>
      <xdr:col>128</xdr:col>
      <xdr:colOff>31750</xdr:colOff>
      <xdr:row>19</xdr:row>
      <xdr:rowOff>6350</xdr:rowOff>
    </xdr:to>
    <xdr:sp macro="" textlink="">
      <xdr:nvSpPr>
        <xdr:cNvPr id="21785" name="テキスト ボックス 21784">
          <a:extLst>
            <a:ext uri="{FF2B5EF4-FFF2-40B4-BE49-F238E27FC236}">
              <a16:creationId xmlns:a16="http://schemas.microsoft.com/office/drawing/2014/main" id="{496CBAAB-7D2E-40B2-A223-DBA07C21E31F}"/>
            </a:ext>
          </a:extLst>
        </xdr:cNvPr>
        <xdr:cNvSpPr txBox="1"/>
      </xdr:nvSpPr>
      <xdr:spPr>
        <a:xfrm>
          <a:off x="11938000" y="4845050"/>
          <a:ext cx="6731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地域密着型</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特定施設入居者</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生活介護</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77</xdr:col>
      <xdr:colOff>6350</xdr:colOff>
      <xdr:row>19</xdr:row>
      <xdr:rowOff>12700</xdr:rowOff>
    </xdr:from>
    <xdr:to>
      <xdr:col>92</xdr:col>
      <xdr:colOff>10850</xdr:colOff>
      <xdr:row>19</xdr:row>
      <xdr:rowOff>247650</xdr:rowOff>
    </xdr:to>
    <xdr:sp macro="" textlink="">
      <xdr:nvSpPr>
        <xdr:cNvPr id="21786" name="テキスト ボックス 21785">
          <a:extLst>
            <a:ext uri="{FF2B5EF4-FFF2-40B4-BE49-F238E27FC236}">
              <a16:creationId xmlns:a16="http://schemas.microsoft.com/office/drawing/2014/main" id="{4A47009A-1FFA-4A4F-B4CB-30AFA7FEA521}"/>
            </a:ext>
          </a:extLst>
        </xdr:cNvPr>
        <xdr:cNvSpPr txBox="1"/>
      </xdr:nvSpPr>
      <xdr:spPr>
        <a:xfrm>
          <a:off x="10642600" y="5156200"/>
          <a:ext cx="576000" cy="23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介護給付以外</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サービス</a:t>
          </a:r>
        </a:p>
      </xdr:txBody>
    </xdr:sp>
    <xdr:clientData fPrintsWithSheet="0"/>
  </xdr:twoCellAnchor>
  <xdr:twoCellAnchor>
    <xdr:from>
      <xdr:col>31</xdr:col>
      <xdr:colOff>6350</xdr:colOff>
      <xdr:row>20</xdr:row>
      <xdr:rowOff>12700</xdr:rowOff>
    </xdr:from>
    <xdr:to>
      <xdr:col>45</xdr:col>
      <xdr:colOff>12950</xdr:colOff>
      <xdr:row>20</xdr:row>
      <xdr:rowOff>336700</xdr:rowOff>
    </xdr:to>
    <xdr:sp macro="" textlink="">
      <xdr:nvSpPr>
        <xdr:cNvPr id="21787" name="テキスト ボックス 21786">
          <a:extLst>
            <a:ext uri="{FF2B5EF4-FFF2-40B4-BE49-F238E27FC236}">
              <a16:creationId xmlns:a16="http://schemas.microsoft.com/office/drawing/2014/main" id="{70E8B271-4743-4C5C-8173-6AF2003071CF}"/>
            </a:ext>
          </a:extLst>
        </xdr:cNvPr>
        <xdr:cNvSpPr txBox="1"/>
      </xdr:nvSpPr>
      <xdr:spPr>
        <a:xfrm>
          <a:off x="8890000" y="5410200"/>
          <a:ext cx="54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介護老人</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福祉施設</a:t>
          </a:r>
        </a:p>
      </xdr:txBody>
    </xdr:sp>
    <xdr:clientData fPrintsWithSheet="0"/>
  </xdr:twoCellAnchor>
  <xdr:twoCellAnchor>
    <xdr:from>
      <xdr:col>83</xdr:col>
      <xdr:colOff>25400</xdr:colOff>
      <xdr:row>20</xdr:row>
      <xdr:rowOff>76200</xdr:rowOff>
    </xdr:from>
    <xdr:to>
      <xdr:col>101</xdr:col>
      <xdr:colOff>23600</xdr:colOff>
      <xdr:row>20</xdr:row>
      <xdr:rowOff>256200</xdr:rowOff>
    </xdr:to>
    <xdr:sp macro="" textlink="">
      <xdr:nvSpPr>
        <xdr:cNvPr id="21789" name="テキスト ボックス 21788">
          <a:extLst>
            <a:ext uri="{FF2B5EF4-FFF2-40B4-BE49-F238E27FC236}">
              <a16:creationId xmlns:a16="http://schemas.microsoft.com/office/drawing/2014/main" id="{F1D16DD4-73C9-4209-948F-CF0FA61B2BB1}"/>
            </a:ext>
          </a:extLst>
        </xdr:cNvPr>
        <xdr:cNvSpPr txBox="1"/>
      </xdr:nvSpPr>
      <xdr:spPr>
        <a:xfrm>
          <a:off x="10890250" y="5473700"/>
          <a:ext cx="68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介護医療院</a:t>
          </a:r>
        </a:p>
      </xdr:txBody>
    </xdr:sp>
    <xdr:clientData fPrintsWithSheet="0"/>
  </xdr:twoCellAnchor>
  <xdr:twoCellAnchor>
    <xdr:from>
      <xdr:col>108</xdr:col>
      <xdr:colOff>6350</xdr:colOff>
      <xdr:row>20</xdr:row>
      <xdr:rowOff>63500</xdr:rowOff>
    </xdr:from>
    <xdr:to>
      <xdr:col>130</xdr:col>
      <xdr:colOff>32150</xdr:colOff>
      <xdr:row>20</xdr:row>
      <xdr:rowOff>243500</xdr:rowOff>
    </xdr:to>
    <xdr:sp macro="" textlink="">
      <xdr:nvSpPr>
        <xdr:cNvPr id="21790" name="テキスト ボックス 21789">
          <a:extLst>
            <a:ext uri="{FF2B5EF4-FFF2-40B4-BE49-F238E27FC236}">
              <a16:creationId xmlns:a16="http://schemas.microsoft.com/office/drawing/2014/main" id="{17633561-64BD-4964-8569-37AFD0E698B6}"/>
            </a:ext>
          </a:extLst>
        </xdr:cNvPr>
        <xdr:cNvSpPr txBox="1"/>
      </xdr:nvSpPr>
      <xdr:spPr>
        <a:xfrm>
          <a:off x="11823700" y="5461000"/>
          <a:ext cx="86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グループホーム</a:t>
          </a:r>
        </a:p>
      </xdr:txBody>
    </xdr:sp>
    <xdr:clientData fPrintsWithSheet="0"/>
  </xdr:twoCellAnchor>
  <xdr:twoCellAnchor>
    <xdr:from>
      <xdr:col>6</xdr:col>
      <xdr:colOff>6350</xdr:colOff>
      <xdr:row>20</xdr:row>
      <xdr:rowOff>69850</xdr:rowOff>
    </xdr:from>
    <xdr:to>
      <xdr:col>23</xdr:col>
      <xdr:colOff>0</xdr:colOff>
      <xdr:row>20</xdr:row>
      <xdr:rowOff>234950</xdr:rowOff>
    </xdr:to>
    <xdr:sp macro="" textlink="">
      <xdr:nvSpPr>
        <xdr:cNvPr id="21791" name="テキスト ボックス 21790">
          <a:extLst>
            <a:ext uri="{FF2B5EF4-FFF2-40B4-BE49-F238E27FC236}">
              <a16:creationId xmlns:a16="http://schemas.microsoft.com/office/drawing/2014/main" id="{BE13A435-8941-4A8F-BB08-FD3984F0DEA9}"/>
            </a:ext>
          </a:extLst>
        </xdr:cNvPr>
        <xdr:cNvSpPr txBox="1"/>
      </xdr:nvSpPr>
      <xdr:spPr>
        <a:xfrm>
          <a:off x="7937500" y="5467350"/>
          <a:ext cx="641350" cy="165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ja-JP" altLang="en-US" sz="1000" b="1">
              <a:solidFill>
                <a:schemeClr val="tx1"/>
              </a:solidFill>
              <a:latin typeface="BIZ UDPゴシック" panose="020B0400000000000000" pitchFamily="50" charset="-128"/>
              <a:ea typeface="BIZ UDPゴシック" panose="020B0400000000000000" pitchFamily="50" charset="-128"/>
            </a:rPr>
            <a:t>施設等利用</a:t>
          </a:r>
        </a:p>
      </xdr:txBody>
    </xdr:sp>
    <xdr:clientData fPrintsWithSheet="0"/>
  </xdr:twoCellAnchor>
  <xdr:twoCellAnchor>
    <xdr:from>
      <xdr:col>31</xdr:col>
      <xdr:colOff>6350</xdr:colOff>
      <xdr:row>21</xdr:row>
      <xdr:rowOff>0</xdr:rowOff>
    </xdr:from>
    <xdr:to>
      <xdr:col>64</xdr:col>
      <xdr:colOff>9050</xdr:colOff>
      <xdr:row>22</xdr:row>
      <xdr:rowOff>19200</xdr:rowOff>
    </xdr:to>
    <xdr:sp macro="" textlink="">
      <xdr:nvSpPr>
        <xdr:cNvPr id="21792" name="テキスト ボックス 21791">
          <a:extLst>
            <a:ext uri="{FF2B5EF4-FFF2-40B4-BE49-F238E27FC236}">
              <a16:creationId xmlns:a16="http://schemas.microsoft.com/office/drawing/2014/main" id="{50A5EEF5-3F57-4DCE-95F5-74DEC255D3BD}"/>
            </a:ext>
          </a:extLst>
        </xdr:cNvPr>
        <xdr:cNvSpPr txBox="1"/>
      </xdr:nvSpPr>
      <xdr:spPr>
        <a:xfrm>
          <a:off x="8890000" y="5740400"/>
          <a:ext cx="126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特定施設入居者生活介護</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適用施設</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80</xdr:col>
      <xdr:colOff>0</xdr:colOff>
      <xdr:row>20</xdr:row>
      <xdr:rowOff>323850</xdr:rowOff>
    </xdr:from>
    <xdr:to>
      <xdr:col>113</xdr:col>
      <xdr:colOff>2700</xdr:colOff>
      <xdr:row>22</xdr:row>
      <xdr:rowOff>150</xdr:rowOff>
    </xdr:to>
    <xdr:sp macro="" textlink="">
      <xdr:nvSpPr>
        <xdr:cNvPr id="21793" name="テキスト ボックス 21792">
          <a:extLst>
            <a:ext uri="{FF2B5EF4-FFF2-40B4-BE49-F238E27FC236}">
              <a16:creationId xmlns:a16="http://schemas.microsoft.com/office/drawing/2014/main" id="{E0846AAD-18A7-41E6-B1C0-1C70E1A5756A}"/>
            </a:ext>
          </a:extLst>
        </xdr:cNvPr>
        <xdr:cNvSpPr txBox="1"/>
      </xdr:nvSpPr>
      <xdr:spPr>
        <a:xfrm>
          <a:off x="10750550" y="5721350"/>
          <a:ext cx="126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医療機関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（医療保険適用療養病床）</a:t>
          </a:r>
        </a:p>
      </xdr:txBody>
    </xdr:sp>
    <xdr:clientData fPrintsWithSheet="0"/>
  </xdr:twoCellAnchor>
  <xdr:twoCellAnchor>
    <xdr:from>
      <xdr:col>125</xdr:col>
      <xdr:colOff>19050</xdr:colOff>
      <xdr:row>21</xdr:row>
      <xdr:rowOff>0</xdr:rowOff>
    </xdr:from>
    <xdr:to>
      <xdr:col>158</xdr:col>
      <xdr:colOff>21750</xdr:colOff>
      <xdr:row>22</xdr:row>
      <xdr:rowOff>19200</xdr:rowOff>
    </xdr:to>
    <xdr:sp macro="" textlink="">
      <xdr:nvSpPr>
        <xdr:cNvPr id="21794" name="テキスト ボックス 21793">
          <a:extLst>
            <a:ext uri="{FF2B5EF4-FFF2-40B4-BE49-F238E27FC236}">
              <a16:creationId xmlns:a16="http://schemas.microsoft.com/office/drawing/2014/main" id="{2782F160-9139-44B2-BB10-1FBD2E2697BF}"/>
            </a:ext>
          </a:extLst>
        </xdr:cNvPr>
        <xdr:cNvSpPr txBox="1"/>
      </xdr:nvSpPr>
      <xdr:spPr>
        <a:xfrm>
          <a:off x="12484100" y="5740400"/>
          <a:ext cx="126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医療機関</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en-US" altLang="ja-JP" sz="900">
              <a:solidFill>
                <a:schemeClr val="tx1"/>
              </a:solidFill>
              <a:latin typeface="BIZ UDPゴシック" panose="020B0400000000000000" pitchFamily="50" charset="-128"/>
              <a:ea typeface="BIZ UDPゴシック" panose="020B0400000000000000" pitchFamily="50" charset="-128"/>
            </a:rPr>
            <a:t>(</a:t>
          </a:r>
          <a:r>
            <a:rPr kumimoji="1" lang="ja-JP" altLang="en-US" sz="900">
              <a:solidFill>
                <a:schemeClr val="tx1"/>
              </a:solidFill>
              <a:latin typeface="BIZ UDPゴシック" panose="020B0400000000000000" pitchFamily="50" charset="-128"/>
              <a:ea typeface="BIZ UDPゴシック" panose="020B0400000000000000" pitchFamily="50" charset="-128"/>
            </a:rPr>
            <a:t>療養病床以外）</a:t>
          </a:r>
        </a:p>
      </xdr:txBody>
    </xdr:sp>
    <xdr:clientData fPrintsWithSheet="0"/>
  </xdr:twoCellAnchor>
  <xdr:twoCellAnchor>
    <xdr:from>
      <xdr:col>59</xdr:col>
      <xdr:colOff>0</xdr:colOff>
      <xdr:row>20</xdr:row>
      <xdr:rowOff>0</xdr:rowOff>
    </xdr:from>
    <xdr:to>
      <xdr:col>73</xdr:col>
      <xdr:colOff>6600</xdr:colOff>
      <xdr:row>20</xdr:row>
      <xdr:rowOff>324000</xdr:rowOff>
    </xdr:to>
    <xdr:sp macro="" textlink="">
      <xdr:nvSpPr>
        <xdr:cNvPr id="21795" name="テキスト ボックス 21794">
          <a:extLst>
            <a:ext uri="{FF2B5EF4-FFF2-40B4-BE49-F238E27FC236}">
              <a16:creationId xmlns:a16="http://schemas.microsoft.com/office/drawing/2014/main" id="{7B6AA689-03E6-49CA-9286-A5469CE0BC8E}"/>
            </a:ext>
          </a:extLst>
        </xdr:cNvPr>
        <xdr:cNvSpPr txBox="1"/>
      </xdr:nvSpPr>
      <xdr:spPr>
        <a:xfrm>
          <a:off x="9950450" y="5397500"/>
          <a:ext cx="54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介護老人</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保健施設</a:t>
          </a:r>
        </a:p>
      </xdr:txBody>
    </xdr:sp>
    <xdr:clientData fPrintsWithSheet="0"/>
  </xdr:twoCellAnchor>
  <xdr:twoCellAnchor>
    <xdr:from>
      <xdr:col>30</xdr:col>
      <xdr:colOff>6350</xdr:colOff>
      <xdr:row>22</xdr:row>
      <xdr:rowOff>88900</xdr:rowOff>
    </xdr:from>
    <xdr:to>
      <xdr:col>52</xdr:col>
      <xdr:colOff>32150</xdr:colOff>
      <xdr:row>22</xdr:row>
      <xdr:rowOff>268900</xdr:rowOff>
    </xdr:to>
    <xdr:sp macro="" textlink="">
      <xdr:nvSpPr>
        <xdr:cNvPr id="21797" name="テキスト ボックス 21796">
          <a:extLst>
            <a:ext uri="{FF2B5EF4-FFF2-40B4-BE49-F238E27FC236}">
              <a16:creationId xmlns:a16="http://schemas.microsoft.com/office/drawing/2014/main" id="{64ED351A-6A05-4FF2-94C4-514BD5A3E693}"/>
            </a:ext>
          </a:extLst>
        </xdr:cNvPr>
        <xdr:cNvSpPr txBox="1"/>
      </xdr:nvSpPr>
      <xdr:spPr>
        <a:xfrm>
          <a:off x="8851900" y="6134100"/>
          <a:ext cx="86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養護老人ホーム</a:t>
          </a:r>
        </a:p>
      </xdr:txBody>
    </xdr:sp>
    <xdr:clientData fPrintsWithSheet="0"/>
  </xdr:twoCellAnchor>
  <xdr:twoCellAnchor>
    <xdr:from>
      <xdr:col>56</xdr:col>
      <xdr:colOff>19050</xdr:colOff>
      <xdr:row>22</xdr:row>
      <xdr:rowOff>82550</xdr:rowOff>
    </xdr:from>
    <xdr:to>
      <xdr:col>79</xdr:col>
      <xdr:colOff>6750</xdr:colOff>
      <xdr:row>22</xdr:row>
      <xdr:rowOff>262550</xdr:rowOff>
    </xdr:to>
    <xdr:sp macro="" textlink="">
      <xdr:nvSpPr>
        <xdr:cNvPr id="21798" name="テキスト ボックス 21797">
          <a:extLst>
            <a:ext uri="{FF2B5EF4-FFF2-40B4-BE49-F238E27FC236}">
              <a16:creationId xmlns:a16="http://schemas.microsoft.com/office/drawing/2014/main" id="{760B084E-D3F0-4001-8661-E8E3F98E570C}"/>
            </a:ext>
          </a:extLst>
        </xdr:cNvPr>
        <xdr:cNvSpPr txBox="1"/>
      </xdr:nvSpPr>
      <xdr:spPr>
        <a:xfrm>
          <a:off x="9855200" y="6127750"/>
          <a:ext cx="86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軽費老人ホーム</a:t>
          </a:r>
        </a:p>
      </xdr:txBody>
    </xdr:sp>
    <xdr:clientData fPrintsWithSheet="0"/>
  </xdr:twoCellAnchor>
  <xdr:twoCellAnchor>
    <xdr:from>
      <xdr:col>83</xdr:col>
      <xdr:colOff>12700</xdr:colOff>
      <xdr:row>22</xdr:row>
      <xdr:rowOff>76200</xdr:rowOff>
    </xdr:from>
    <xdr:to>
      <xdr:col>106</xdr:col>
      <xdr:colOff>400</xdr:colOff>
      <xdr:row>22</xdr:row>
      <xdr:rowOff>256200</xdr:rowOff>
    </xdr:to>
    <xdr:sp macro="" textlink="">
      <xdr:nvSpPr>
        <xdr:cNvPr id="21799" name="テキスト ボックス 21798">
          <a:extLst>
            <a:ext uri="{FF2B5EF4-FFF2-40B4-BE49-F238E27FC236}">
              <a16:creationId xmlns:a16="http://schemas.microsoft.com/office/drawing/2014/main" id="{38E836C4-8DAC-4E88-94D0-526DAC781BC8}"/>
            </a:ext>
          </a:extLst>
        </xdr:cNvPr>
        <xdr:cNvSpPr txBox="1"/>
      </xdr:nvSpPr>
      <xdr:spPr>
        <a:xfrm>
          <a:off x="10877550" y="6121400"/>
          <a:ext cx="86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有料老人ホーム</a:t>
          </a:r>
        </a:p>
      </xdr:txBody>
    </xdr:sp>
    <xdr:clientData fPrintsWithSheet="0"/>
  </xdr:twoCellAnchor>
  <xdr:twoCellAnchor>
    <xdr:from>
      <xdr:col>117</xdr:col>
      <xdr:colOff>25400</xdr:colOff>
      <xdr:row>22</xdr:row>
      <xdr:rowOff>12700</xdr:rowOff>
    </xdr:from>
    <xdr:to>
      <xdr:col>138</xdr:col>
      <xdr:colOff>17300</xdr:colOff>
      <xdr:row>22</xdr:row>
      <xdr:rowOff>300700</xdr:rowOff>
    </xdr:to>
    <xdr:sp macro="" textlink="">
      <xdr:nvSpPr>
        <xdr:cNvPr id="21800" name="テキスト ボックス 21799">
          <a:extLst>
            <a:ext uri="{FF2B5EF4-FFF2-40B4-BE49-F238E27FC236}">
              <a16:creationId xmlns:a16="http://schemas.microsoft.com/office/drawing/2014/main" id="{15BEE305-918D-4B32-A85E-620030E690BC}"/>
            </a:ext>
          </a:extLst>
        </xdr:cNvPr>
        <xdr:cNvSpPr txBox="1"/>
      </xdr:nvSpPr>
      <xdr:spPr>
        <a:xfrm>
          <a:off x="12185650" y="6057900"/>
          <a:ext cx="792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サービス付き</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高齢者向け住宅</a:t>
          </a:r>
        </a:p>
      </xdr:txBody>
    </xdr:sp>
    <xdr:clientData fPrintsWithSheet="0"/>
  </xdr:twoCellAnchor>
  <xdr:twoCellAnchor>
    <xdr:from>
      <xdr:col>159</xdr:col>
      <xdr:colOff>6350</xdr:colOff>
      <xdr:row>22</xdr:row>
      <xdr:rowOff>19050</xdr:rowOff>
    </xdr:from>
    <xdr:to>
      <xdr:col>174</xdr:col>
      <xdr:colOff>10850</xdr:colOff>
      <xdr:row>23</xdr:row>
      <xdr:rowOff>38250</xdr:rowOff>
    </xdr:to>
    <xdr:sp macro="" textlink="">
      <xdr:nvSpPr>
        <xdr:cNvPr id="21801" name="テキスト ボックス 21800">
          <a:extLst>
            <a:ext uri="{FF2B5EF4-FFF2-40B4-BE49-F238E27FC236}">
              <a16:creationId xmlns:a16="http://schemas.microsoft.com/office/drawing/2014/main" id="{A6430A27-D18D-477F-8AF6-0568CDF32B63}"/>
            </a:ext>
          </a:extLst>
        </xdr:cNvPr>
        <xdr:cNvSpPr txBox="1"/>
      </xdr:nvSpPr>
      <xdr:spPr>
        <a:xfrm>
          <a:off x="13766800" y="6064250"/>
          <a:ext cx="576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その他の</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施設等</a:t>
          </a:r>
        </a:p>
      </xdr:txBody>
    </xdr:sp>
    <xdr:clientData fPrintsWithSheet="0"/>
  </xdr:twoCellAnchor>
  <xdr:twoCellAnchor>
    <xdr:from>
      <xdr:col>6</xdr:col>
      <xdr:colOff>6350</xdr:colOff>
      <xdr:row>23</xdr:row>
      <xdr:rowOff>12700</xdr:rowOff>
    </xdr:from>
    <xdr:to>
      <xdr:col>27</xdr:col>
      <xdr:colOff>34250</xdr:colOff>
      <xdr:row>23</xdr:row>
      <xdr:rowOff>192700</xdr:rowOff>
    </xdr:to>
    <xdr:sp macro="" textlink="">
      <xdr:nvSpPr>
        <xdr:cNvPr id="21803" name="テキスト ボックス 21802">
          <a:extLst>
            <a:ext uri="{FF2B5EF4-FFF2-40B4-BE49-F238E27FC236}">
              <a16:creationId xmlns:a16="http://schemas.microsoft.com/office/drawing/2014/main" id="{014ECED1-45B4-480F-A617-314BC899625B}"/>
            </a:ext>
          </a:extLst>
        </xdr:cNvPr>
        <xdr:cNvSpPr txBox="1"/>
      </xdr:nvSpPr>
      <xdr:spPr>
        <a:xfrm>
          <a:off x="7937500" y="6362700"/>
          <a:ext cx="828000" cy="1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ja-JP" altLang="en-US" sz="1000" b="1">
              <a:solidFill>
                <a:schemeClr val="tx1"/>
              </a:solidFill>
              <a:latin typeface="BIZ UDPゴシック" panose="020B0400000000000000" pitchFamily="50" charset="-128"/>
              <a:ea typeface="BIZ UDPゴシック" panose="020B0400000000000000" pitchFamily="50" charset="-128"/>
            </a:rPr>
            <a:t>施設等連絡先</a:t>
          </a:r>
        </a:p>
      </xdr:txBody>
    </xdr:sp>
    <xdr:clientData fPrintsWithSheet="0"/>
  </xdr:twoCellAnchor>
  <xdr:twoCellAnchor>
    <xdr:from>
      <xdr:col>33</xdr:col>
      <xdr:colOff>12700</xdr:colOff>
      <xdr:row>23</xdr:row>
      <xdr:rowOff>25400</xdr:rowOff>
    </xdr:from>
    <xdr:to>
      <xdr:col>47</xdr:col>
      <xdr:colOff>19300</xdr:colOff>
      <xdr:row>23</xdr:row>
      <xdr:rowOff>205400</xdr:rowOff>
    </xdr:to>
    <xdr:sp macro="" textlink="">
      <xdr:nvSpPr>
        <xdr:cNvPr id="21804" name="テキスト ボックス 21803">
          <a:extLst>
            <a:ext uri="{FF2B5EF4-FFF2-40B4-BE49-F238E27FC236}">
              <a16:creationId xmlns:a16="http://schemas.microsoft.com/office/drawing/2014/main" id="{F7C63B65-0B35-4927-9246-4FD2281A3EA8}"/>
            </a:ext>
          </a:extLst>
        </xdr:cNvPr>
        <xdr:cNvSpPr txBox="1"/>
      </xdr:nvSpPr>
      <xdr:spPr>
        <a:xfrm>
          <a:off x="8972550" y="6375400"/>
          <a:ext cx="54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施設等名</a:t>
          </a:r>
        </a:p>
      </xdr:txBody>
    </xdr:sp>
    <xdr:clientData fPrintsWithSheet="0"/>
  </xdr:twoCellAnchor>
  <xdr:twoCellAnchor>
    <xdr:from>
      <xdr:col>7</xdr:col>
      <xdr:colOff>6350</xdr:colOff>
      <xdr:row>24</xdr:row>
      <xdr:rowOff>38100</xdr:rowOff>
    </xdr:from>
    <xdr:to>
      <xdr:col>16</xdr:col>
      <xdr:colOff>23450</xdr:colOff>
      <xdr:row>24</xdr:row>
      <xdr:rowOff>184150</xdr:rowOff>
    </xdr:to>
    <xdr:sp macro="" textlink="">
      <xdr:nvSpPr>
        <xdr:cNvPr id="21805" name="テキスト ボックス 21804">
          <a:extLst>
            <a:ext uri="{FF2B5EF4-FFF2-40B4-BE49-F238E27FC236}">
              <a16:creationId xmlns:a16="http://schemas.microsoft.com/office/drawing/2014/main" id="{DBF3A533-B998-4BA6-BE6B-352FC17B7C94}"/>
            </a:ext>
          </a:extLst>
        </xdr:cNvPr>
        <xdr:cNvSpPr txBox="1"/>
      </xdr:nvSpPr>
      <xdr:spPr>
        <a:xfrm>
          <a:off x="7975600" y="6597650"/>
          <a:ext cx="3600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住所</a:t>
          </a:r>
        </a:p>
      </xdr:txBody>
    </xdr:sp>
    <xdr:clientData fPrintsWithSheet="0"/>
  </xdr:twoCellAnchor>
  <xdr:twoCellAnchor>
    <xdr:from>
      <xdr:col>116</xdr:col>
      <xdr:colOff>12700</xdr:colOff>
      <xdr:row>24</xdr:row>
      <xdr:rowOff>31750</xdr:rowOff>
    </xdr:from>
    <xdr:to>
      <xdr:col>126</xdr:col>
      <xdr:colOff>27700</xdr:colOff>
      <xdr:row>24</xdr:row>
      <xdr:rowOff>175750</xdr:rowOff>
    </xdr:to>
    <xdr:sp macro="" textlink="">
      <xdr:nvSpPr>
        <xdr:cNvPr id="21806" name="テキスト ボックス 21805">
          <a:extLst>
            <a:ext uri="{FF2B5EF4-FFF2-40B4-BE49-F238E27FC236}">
              <a16:creationId xmlns:a16="http://schemas.microsoft.com/office/drawing/2014/main" id="{B4DF2D71-0535-4782-B418-12A3D7E3E646}"/>
            </a:ext>
          </a:extLst>
        </xdr:cNvPr>
        <xdr:cNvSpPr txBox="1"/>
      </xdr:nvSpPr>
      <xdr:spPr>
        <a:xfrm>
          <a:off x="12134850" y="6591300"/>
          <a:ext cx="396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en-US" altLang="ja-JP" sz="1000">
              <a:solidFill>
                <a:schemeClr val="tx1"/>
              </a:solidFill>
              <a:latin typeface="BIZ UDPゴシック" panose="020B0400000000000000" pitchFamily="50" charset="-128"/>
              <a:ea typeface="BIZ UDPゴシック" panose="020B0400000000000000" pitchFamily="50" charset="-128"/>
            </a:rPr>
            <a:t>TEL</a:t>
          </a:r>
          <a:endParaRPr kumimoji="1" lang="ja-JP" altLang="en-US" sz="9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6</xdr:col>
      <xdr:colOff>12700</xdr:colOff>
      <xdr:row>25</xdr:row>
      <xdr:rowOff>19050</xdr:rowOff>
    </xdr:from>
    <xdr:to>
      <xdr:col>25</xdr:col>
      <xdr:colOff>8800</xdr:colOff>
      <xdr:row>25</xdr:row>
      <xdr:rowOff>235050</xdr:rowOff>
    </xdr:to>
    <xdr:sp macro="" textlink="">
      <xdr:nvSpPr>
        <xdr:cNvPr id="21807" name="テキスト ボックス 21806">
          <a:extLst>
            <a:ext uri="{FF2B5EF4-FFF2-40B4-BE49-F238E27FC236}">
              <a16:creationId xmlns:a16="http://schemas.microsoft.com/office/drawing/2014/main" id="{935EC5B8-9EB1-4096-9D54-FD275DDD53F1}"/>
            </a:ext>
          </a:extLst>
        </xdr:cNvPr>
        <xdr:cNvSpPr txBox="1"/>
      </xdr:nvSpPr>
      <xdr:spPr>
        <a:xfrm>
          <a:off x="7943850" y="6807200"/>
          <a:ext cx="720000" cy="216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l"/>
          <a:r>
            <a:rPr kumimoji="1" lang="ja-JP" altLang="en-US" sz="1200" b="1">
              <a:solidFill>
                <a:schemeClr val="tx1"/>
              </a:solidFill>
              <a:latin typeface="BIZ UDPゴシック" panose="020B0400000000000000" pitchFamily="50" charset="-128"/>
              <a:ea typeface="BIZ UDPゴシック" panose="020B0400000000000000" pitchFamily="50" charset="-128"/>
            </a:rPr>
            <a:t> 基本調査</a:t>
          </a:r>
        </a:p>
      </xdr:txBody>
    </xdr:sp>
    <xdr:clientData fPrintsWithSheet="0"/>
  </xdr:twoCellAnchor>
  <xdr:twoCellAnchor>
    <xdr:from>
      <xdr:col>6</xdr:col>
      <xdr:colOff>6350</xdr:colOff>
      <xdr:row>26</xdr:row>
      <xdr:rowOff>38101</xdr:rowOff>
    </xdr:from>
    <xdr:to>
      <xdr:col>58</xdr:col>
      <xdr:colOff>6350</xdr:colOff>
      <xdr:row>27</xdr:row>
      <xdr:rowOff>19051</xdr:rowOff>
    </xdr:to>
    <xdr:sp macro="" textlink="">
      <xdr:nvSpPr>
        <xdr:cNvPr id="21810" name="テキスト ボックス 21809">
          <a:extLst>
            <a:ext uri="{FF2B5EF4-FFF2-40B4-BE49-F238E27FC236}">
              <a16:creationId xmlns:a16="http://schemas.microsoft.com/office/drawing/2014/main" id="{4E598A93-BCC7-4E44-AE06-80B110704F21}"/>
            </a:ext>
          </a:extLst>
        </xdr:cNvPr>
        <xdr:cNvSpPr txBox="1"/>
      </xdr:nvSpPr>
      <xdr:spPr>
        <a:xfrm>
          <a:off x="7937500" y="7080251"/>
          <a:ext cx="19812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1-1</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麻痺等の有無（複数回答可）</a:t>
          </a:r>
        </a:p>
      </xdr:txBody>
    </xdr:sp>
    <xdr:clientData fPrintsWithSheet="0"/>
  </xdr:twoCellAnchor>
  <xdr:twoCellAnchor>
    <xdr:from>
      <xdr:col>6</xdr:col>
      <xdr:colOff>6350</xdr:colOff>
      <xdr:row>29</xdr:row>
      <xdr:rowOff>63501</xdr:rowOff>
    </xdr:from>
    <xdr:to>
      <xdr:col>58</xdr:col>
      <xdr:colOff>6350</xdr:colOff>
      <xdr:row>29</xdr:row>
      <xdr:rowOff>273051</xdr:rowOff>
    </xdr:to>
    <xdr:sp macro="" textlink="">
      <xdr:nvSpPr>
        <xdr:cNvPr id="21811" name="テキスト ボックス 21810">
          <a:extLst>
            <a:ext uri="{FF2B5EF4-FFF2-40B4-BE49-F238E27FC236}">
              <a16:creationId xmlns:a16="http://schemas.microsoft.com/office/drawing/2014/main" id="{2BC3F803-6577-4E48-9DEC-D82C8F7AE203}"/>
            </a:ext>
          </a:extLst>
        </xdr:cNvPr>
        <xdr:cNvSpPr txBox="1"/>
      </xdr:nvSpPr>
      <xdr:spPr>
        <a:xfrm>
          <a:off x="7937500" y="7943851"/>
          <a:ext cx="19812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1-2</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拘縮の有無（複数回答可）</a:t>
          </a:r>
        </a:p>
      </xdr:txBody>
    </xdr:sp>
    <xdr:clientData fPrintsWithSheet="0"/>
  </xdr:twoCellAnchor>
  <xdr:twoCellAnchor>
    <xdr:from>
      <xdr:col>6</xdr:col>
      <xdr:colOff>6350</xdr:colOff>
      <xdr:row>32</xdr:row>
      <xdr:rowOff>82551</xdr:rowOff>
    </xdr:from>
    <xdr:to>
      <xdr:col>26</xdr:col>
      <xdr:colOff>12700</xdr:colOff>
      <xdr:row>32</xdr:row>
      <xdr:rowOff>254000</xdr:rowOff>
    </xdr:to>
    <xdr:sp macro="" textlink="">
      <xdr:nvSpPr>
        <xdr:cNvPr id="21812" name="テキスト ボックス 21811">
          <a:extLst>
            <a:ext uri="{FF2B5EF4-FFF2-40B4-BE49-F238E27FC236}">
              <a16:creationId xmlns:a16="http://schemas.microsoft.com/office/drawing/2014/main" id="{D68A247E-6F63-463A-8874-7D0D3F28DA05}"/>
            </a:ext>
          </a:extLst>
        </xdr:cNvPr>
        <xdr:cNvSpPr txBox="1"/>
      </xdr:nvSpPr>
      <xdr:spPr>
        <a:xfrm>
          <a:off x="7937500" y="8813801"/>
          <a:ext cx="768350"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1-3</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寝返り</a:t>
          </a:r>
        </a:p>
      </xdr:txBody>
    </xdr:sp>
    <xdr:clientData fPrintsWithSheet="0"/>
  </xdr:twoCellAnchor>
  <xdr:twoCellAnchor>
    <xdr:from>
      <xdr:col>6</xdr:col>
      <xdr:colOff>6350</xdr:colOff>
      <xdr:row>33</xdr:row>
      <xdr:rowOff>101601</xdr:rowOff>
    </xdr:from>
    <xdr:to>
      <xdr:col>33</xdr:col>
      <xdr:colOff>0</xdr:colOff>
      <xdr:row>33</xdr:row>
      <xdr:rowOff>260350</xdr:rowOff>
    </xdr:to>
    <xdr:sp macro="" textlink="">
      <xdr:nvSpPr>
        <xdr:cNvPr id="21813" name="テキスト ボックス 21812">
          <a:extLst>
            <a:ext uri="{FF2B5EF4-FFF2-40B4-BE49-F238E27FC236}">
              <a16:creationId xmlns:a16="http://schemas.microsoft.com/office/drawing/2014/main" id="{72E24027-6BB5-44C4-9474-412B6245DC58}"/>
            </a:ext>
          </a:extLst>
        </xdr:cNvPr>
        <xdr:cNvSpPr txBox="1"/>
      </xdr:nvSpPr>
      <xdr:spPr>
        <a:xfrm>
          <a:off x="7937500" y="9112251"/>
          <a:ext cx="1022350" cy="158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1-4</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起き上がり</a:t>
          </a:r>
        </a:p>
      </xdr:txBody>
    </xdr:sp>
    <xdr:clientData fPrintsWithSheet="0"/>
  </xdr:twoCellAnchor>
  <xdr:twoCellAnchor>
    <xdr:from>
      <xdr:col>6</xdr:col>
      <xdr:colOff>6350</xdr:colOff>
      <xdr:row>34</xdr:row>
      <xdr:rowOff>76276</xdr:rowOff>
    </xdr:from>
    <xdr:to>
      <xdr:col>33</xdr:col>
      <xdr:colOff>0</xdr:colOff>
      <xdr:row>34</xdr:row>
      <xdr:rowOff>235025</xdr:rowOff>
    </xdr:to>
    <xdr:sp macro="" textlink="">
      <xdr:nvSpPr>
        <xdr:cNvPr id="21814" name="テキスト ボックス 21813">
          <a:extLst>
            <a:ext uri="{FF2B5EF4-FFF2-40B4-BE49-F238E27FC236}">
              <a16:creationId xmlns:a16="http://schemas.microsoft.com/office/drawing/2014/main" id="{F24AD5B0-E1D7-479F-92F7-B09A2AAEADA6}"/>
            </a:ext>
          </a:extLst>
        </xdr:cNvPr>
        <xdr:cNvSpPr txBox="1"/>
      </xdr:nvSpPr>
      <xdr:spPr>
        <a:xfrm>
          <a:off x="7937500" y="9391726"/>
          <a:ext cx="1022350" cy="158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1-5</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座位保持</a:t>
          </a:r>
        </a:p>
      </xdr:txBody>
    </xdr:sp>
    <xdr:clientData fPrintsWithSheet="0"/>
  </xdr:twoCellAnchor>
  <xdr:twoCellAnchor>
    <xdr:from>
      <xdr:col>6</xdr:col>
      <xdr:colOff>6350</xdr:colOff>
      <xdr:row>35</xdr:row>
      <xdr:rowOff>50325</xdr:rowOff>
    </xdr:from>
    <xdr:to>
      <xdr:col>43</xdr:col>
      <xdr:colOff>650</xdr:colOff>
      <xdr:row>35</xdr:row>
      <xdr:rowOff>230325</xdr:rowOff>
    </xdr:to>
    <xdr:sp macro="" textlink="">
      <xdr:nvSpPr>
        <xdr:cNvPr id="21815" name="テキスト ボックス 21814">
          <a:extLst>
            <a:ext uri="{FF2B5EF4-FFF2-40B4-BE49-F238E27FC236}">
              <a16:creationId xmlns:a16="http://schemas.microsoft.com/office/drawing/2014/main" id="{DDDE46FC-55D8-4C10-BD4B-C02ABD526A75}"/>
            </a:ext>
          </a:extLst>
        </xdr:cNvPr>
        <xdr:cNvSpPr txBox="1"/>
      </xdr:nvSpPr>
      <xdr:spPr>
        <a:xfrm>
          <a:off x="7937500" y="9670575"/>
          <a:ext cx="140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rPr>
            <a:t>1-6</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両足での立位保持</a:t>
          </a:r>
        </a:p>
      </xdr:txBody>
    </xdr:sp>
    <xdr:clientData fPrintsWithSheet="0"/>
  </xdr:twoCellAnchor>
  <xdr:twoCellAnchor>
    <xdr:from>
      <xdr:col>98</xdr:col>
      <xdr:colOff>0</xdr:colOff>
      <xdr:row>26</xdr:row>
      <xdr:rowOff>38101</xdr:rowOff>
    </xdr:from>
    <xdr:to>
      <xdr:col>118</xdr:col>
      <xdr:colOff>6350</xdr:colOff>
      <xdr:row>26</xdr:row>
      <xdr:rowOff>209550</xdr:rowOff>
    </xdr:to>
    <xdr:sp macro="" textlink="">
      <xdr:nvSpPr>
        <xdr:cNvPr id="21816" name="テキスト ボックス 21815">
          <a:extLst>
            <a:ext uri="{FF2B5EF4-FFF2-40B4-BE49-F238E27FC236}">
              <a16:creationId xmlns:a16="http://schemas.microsoft.com/office/drawing/2014/main" id="{5A13ED29-F3A2-450B-93B6-9EA9B5BDFD44}"/>
            </a:ext>
          </a:extLst>
        </xdr:cNvPr>
        <xdr:cNvSpPr txBox="1"/>
      </xdr:nvSpPr>
      <xdr:spPr>
        <a:xfrm>
          <a:off x="11436350" y="7080251"/>
          <a:ext cx="768350"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1-7</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歩行</a:t>
          </a:r>
        </a:p>
      </xdr:txBody>
    </xdr:sp>
    <xdr:clientData fPrintsWithSheet="0"/>
  </xdr:twoCellAnchor>
  <xdr:twoCellAnchor>
    <xdr:from>
      <xdr:col>98</xdr:col>
      <xdr:colOff>0</xdr:colOff>
      <xdr:row>27</xdr:row>
      <xdr:rowOff>82551</xdr:rowOff>
    </xdr:from>
    <xdr:to>
      <xdr:col>124</xdr:col>
      <xdr:colOff>6350</xdr:colOff>
      <xdr:row>27</xdr:row>
      <xdr:rowOff>254000</xdr:rowOff>
    </xdr:to>
    <xdr:sp macro="" textlink="">
      <xdr:nvSpPr>
        <xdr:cNvPr id="21817" name="テキスト ボックス 21816">
          <a:extLst>
            <a:ext uri="{FF2B5EF4-FFF2-40B4-BE49-F238E27FC236}">
              <a16:creationId xmlns:a16="http://schemas.microsoft.com/office/drawing/2014/main" id="{264481C8-8679-4BCA-8B8E-AA6A50A2C7AC}"/>
            </a:ext>
          </a:extLst>
        </xdr:cNvPr>
        <xdr:cNvSpPr txBox="1"/>
      </xdr:nvSpPr>
      <xdr:spPr>
        <a:xfrm>
          <a:off x="11436350" y="7353301"/>
          <a:ext cx="996950" cy="1714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1-8</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立ち上がり</a:t>
          </a:r>
        </a:p>
      </xdr:txBody>
    </xdr:sp>
    <xdr:clientData fPrintsWithSheet="0"/>
  </xdr:twoCellAnchor>
  <xdr:twoCellAnchor>
    <xdr:from>
      <xdr:col>98</xdr:col>
      <xdr:colOff>0</xdr:colOff>
      <xdr:row>28</xdr:row>
      <xdr:rowOff>69851</xdr:rowOff>
    </xdr:from>
    <xdr:to>
      <xdr:col>128</xdr:col>
      <xdr:colOff>19050</xdr:colOff>
      <xdr:row>28</xdr:row>
      <xdr:rowOff>209550</xdr:rowOff>
    </xdr:to>
    <xdr:sp macro="" textlink="">
      <xdr:nvSpPr>
        <xdr:cNvPr id="21818" name="テキスト ボックス 21817">
          <a:extLst>
            <a:ext uri="{FF2B5EF4-FFF2-40B4-BE49-F238E27FC236}">
              <a16:creationId xmlns:a16="http://schemas.microsoft.com/office/drawing/2014/main" id="{84153B61-887D-44E6-B107-8A64A2A7FDB5}"/>
            </a:ext>
          </a:extLst>
        </xdr:cNvPr>
        <xdr:cNvSpPr txBox="1"/>
      </xdr:nvSpPr>
      <xdr:spPr>
        <a:xfrm>
          <a:off x="11436350" y="7645401"/>
          <a:ext cx="1162050" cy="13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1-9</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片足での立位</a:t>
          </a:r>
        </a:p>
      </xdr:txBody>
    </xdr:sp>
    <xdr:clientData fPrintsWithSheet="0"/>
  </xdr:twoCellAnchor>
  <xdr:twoCellAnchor>
    <xdr:from>
      <xdr:col>98</xdr:col>
      <xdr:colOff>0</xdr:colOff>
      <xdr:row>29</xdr:row>
      <xdr:rowOff>57151</xdr:rowOff>
    </xdr:from>
    <xdr:to>
      <xdr:col>128</xdr:col>
      <xdr:colOff>19050</xdr:colOff>
      <xdr:row>29</xdr:row>
      <xdr:rowOff>196850</xdr:rowOff>
    </xdr:to>
    <xdr:sp macro="" textlink="">
      <xdr:nvSpPr>
        <xdr:cNvPr id="21819" name="テキスト ボックス 21818">
          <a:extLst>
            <a:ext uri="{FF2B5EF4-FFF2-40B4-BE49-F238E27FC236}">
              <a16:creationId xmlns:a16="http://schemas.microsoft.com/office/drawing/2014/main" id="{3772EB84-EB0C-484D-AF74-BCE17F88F43E}"/>
            </a:ext>
          </a:extLst>
        </xdr:cNvPr>
        <xdr:cNvSpPr txBox="1"/>
      </xdr:nvSpPr>
      <xdr:spPr>
        <a:xfrm>
          <a:off x="11436350" y="7937501"/>
          <a:ext cx="1162050" cy="139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1-10</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洗身</a:t>
          </a:r>
        </a:p>
      </xdr:txBody>
    </xdr:sp>
    <xdr:clientData fPrintsWithSheet="0"/>
  </xdr:twoCellAnchor>
  <xdr:twoCellAnchor>
    <xdr:from>
      <xdr:col>98</xdr:col>
      <xdr:colOff>0</xdr:colOff>
      <xdr:row>30</xdr:row>
      <xdr:rowOff>78377</xdr:rowOff>
    </xdr:from>
    <xdr:to>
      <xdr:col>124</xdr:col>
      <xdr:colOff>12700</xdr:colOff>
      <xdr:row>30</xdr:row>
      <xdr:rowOff>224426</xdr:rowOff>
    </xdr:to>
    <xdr:sp macro="" textlink="">
      <xdr:nvSpPr>
        <xdr:cNvPr id="21820" name="テキスト ボックス 21819">
          <a:extLst>
            <a:ext uri="{FF2B5EF4-FFF2-40B4-BE49-F238E27FC236}">
              <a16:creationId xmlns:a16="http://schemas.microsoft.com/office/drawing/2014/main" id="{73EC05E0-B7CA-41F3-A2CE-ACA52360AC34}"/>
            </a:ext>
          </a:extLst>
        </xdr:cNvPr>
        <xdr:cNvSpPr txBox="1"/>
      </xdr:nvSpPr>
      <xdr:spPr>
        <a:xfrm>
          <a:off x="11436350" y="8238127"/>
          <a:ext cx="1003300" cy="146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1-11</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つめ切り</a:t>
          </a:r>
        </a:p>
      </xdr:txBody>
    </xdr:sp>
    <xdr:clientData fPrintsWithSheet="0"/>
  </xdr:twoCellAnchor>
  <xdr:twoCellAnchor>
    <xdr:from>
      <xdr:col>98</xdr:col>
      <xdr:colOff>0</xdr:colOff>
      <xdr:row>31</xdr:row>
      <xdr:rowOff>44451</xdr:rowOff>
    </xdr:from>
    <xdr:to>
      <xdr:col>124</xdr:col>
      <xdr:colOff>12700</xdr:colOff>
      <xdr:row>31</xdr:row>
      <xdr:rowOff>190500</xdr:rowOff>
    </xdr:to>
    <xdr:sp macro="" textlink="">
      <xdr:nvSpPr>
        <xdr:cNvPr id="21821" name="テキスト ボックス 21820">
          <a:extLst>
            <a:ext uri="{FF2B5EF4-FFF2-40B4-BE49-F238E27FC236}">
              <a16:creationId xmlns:a16="http://schemas.microsoft.com/office/drawing/2014/main" id="{11FC9667-510F-4786-8309-2AF743BF0155}"/>
            </a:ext>
          </a:extLst>
        </xdr:cNvPr>
        <xdr:cNvSpPr txBox="1"/>
      </xdr:nvSpPr>
      <xdr:spPr>
        <a:xfrm>
          <a:off x="11436350" y="8509001"/>
          <a:ext cx="1003300" cy="146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1-12</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視力</a:t>
          </a:r>
        </a:p>
      </xdr:txBody>
    </xdr:sp>
    <xdr:clientData fPrintsWithSheet="0"/>
  </xdr:twoCellAnchor>
  <xdr:twoCellAnchor>
    <xdr:from>
      <xdr:col>98</xdr:col>
      <xdr:colOff>0</xdr:colOff>
      <xdr:row>33</xdr:row>
      <xdr:rowOff>228601</xdr:rowOff>
    </xdr:from>
    <xdr:to>
      <xdr:col>124</xdr:col>
      <xdr:colOff>12700</xdr:colOff>
      <xdr:row>34</xdr:row>
      <xdr:rowOff>69850</xdr:rowOff>
    </xdr:to>
    <xdr:sp macro="" textlink="">
      <xdr:nvSpPr>
        <xdr:cNvPr id="21822" name="テキスト ボックス 21821">
          <a:extLst>
            <a:ext uri="{FF2B5EF4-FFF2-40B4-BE49-F238E27FC236}">
              <a16:creationId xmlns:a16="http://schemas.microsoft.com/office/drawing/2014/main" id="{5F1F0364-0A31-4702-9038-7E16E4734B75}"/>
            </a:ext>
          </a:extLst>
        </xdr:cNvPr>
        <xdr:cNvSpPr txBox="1"/>
      </xdr:nvSpPr>
      <xdr:spPr>
        <a:xfrm>
          <a:off x="11436350" y="9239251"/>
          <a:ext cx="1003300" cy="1460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en-US" altLang="ja-JP" sz="1000">
              <a:solidFill>
                <a:schemeClr val="tx1"/>
              </a:solidFill>
              <a:latin typeface="BIZ UDPゴシック" panose="020B0400000000000000" pitchFamily="50" charset="-128"/>
              <a:ea typeface="BIZ UDPゴシック" panose="020B0400000000000000" pitchFamily="50" charset="-128"/>
            </a:rPr>
            <a:t>1-13</a:t>
          </a:r>
          <a:r>
            <a:rPr kumimoji="1" lang="ja-JP" altLang="en-US" sz="1000">
              <a:solidFill>
                <a:schemeClr val="tx1"/>
              </a:solidFill>
              <a:latin typeface="BIZ UDPゴシック" panose="020B0400000000000000" pitchFamily="50" charset="-128"/>
              <a:ea typeface="BIZ UDPゴシック" panose="020B0400000000000000" pitchFamily="50" charset="-128"/>
            </a:rPr>
            <a:t>　</a:t>
          </a:r>
          <a:r>
            <a:rPr kumimoji="1" lang="en-US" altLang="ja-JP" sz="1000">
              <a:solidFill>
                <a:schemeClr val="tx1"/>
              </a:solidFill>
              <a:latin typeface="BIZ UDPゴシック" panose="020B0400000000000000" pitchFamily="50" charset="-128"/>
              <a:ea typeface="BIZ UDPゴシック" panose="020B0400000000000000" pitchFamily="50" charset="-128"/>
            </a:rPr>
            <a:t> </a:t>
          </a:r>
          <a:r>
            <a:rPr kumimoji="1" lang="ja-JP" altLang="en-US" sz="1000">
              <a:solidFill>
                <a:schemeClr val="tx1"/>
              </a:solidFill>
              <a:latin typeface="BIZ UDPゴシック" panose="020B0400000000000000" pitchFamily="50" charset="-128"/>
              <a:ea typeface="BIZ UDPゴシック" panose="020B0400000000000000" pitchFamily="50" charset="-128"/>
            </a:rPr>
            <a:t>聴力</a:t>
          </a:r>
        </a:p>
      </xdr:txBody>
    </xdr:sp>
    <xdr:clientData fPrintsWithSheet="0"/>
  </xdr:twoCellAnchor>
  <xdr:twoCellAnchor>
    <xdr:from>
      <xdr:col>16</xdr:col>
      <xdr:colOff>6350</xdr:colOff>
      <xdr:row>27</xdr:row>
      <xdr:rowOff>76200</xdr:rowOff>
    </xdr:from>
    <xdr:to>
      <xdr:col>24</xdr:col>
      <xdr:colOff>19050</xdr:colOff>
      <xdr:row>27</xdr:row>
      <xdr:rowOff>234950</xdr:rowOff>
    </xdr:to>
    <xdr:sp macro="" textlink="">
      <xdr:nvSpPr>
        <xdr:cNvPr id="21823" name="テキスト ボックス 21822">
          <a:extLst>
            <a:ext uri="{FF2B5EF4-FFF2-40B4-BE49-F238E27FC236}">
              <a16:creationId xmlns:a16="http://schemas.microsoft.com/office/drawing/2014/main" id="{2947F782-0416-4738-9016-51076569FC77}"/>
            </a:ext>
          </a:extLst>
        </xdr:cNvPr>
        <xdr:cNvSpPr txBox="1"/>
      </xdr:nvSpPr>
      <xdr:spPr>
        <a:xfrm>
          <a:off x="8318500" y="7346950"/>
          <a:ext cx="317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ない</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17</xdr:col>
      <xdr:colOff>12700</xdr:colOff>
      <xdr:row>30</xdr:row>
      <xdr:rowOff>76200</xdr:rowOff>
    </xdr:from>
    <xdr:to>
      <xdr:col>25</xdr:col>
      <xdr:colOff>25400</xdr:colOff>
      <xdr:row>30</xdr:row>
      <xdr:rowOff>234950</xdr:rowOff>
    </xdr:to>
    <xdr:sp macro="" textlink="">
      <xdr:nvSpPr>
        <xdr:cNvPr id="21824" name="テキスト ボックス 21823">
          <a:extLst>
            <a:ext uri="{FF2B5EF4-FFF2-40B4-BE49-F238E27FC236}">
              <a16:creationId xmlns:a16="http://schemas.microsoft.com/office/drawing/2014/main" id="{5F4DF11C-68B7-4EFD-A176-B09D47AA1270}"/>
            </a:ext>
          </a:extLst>
        </xdr:cNvPr>
        <xdr:cNvSpPr txBox="1"/>
      </xdr:nvSpPr>
      <xdr:spPr>
        <a:xfrm>
          <a:off x="8362950" y="8235950"/>
          <a:ext cx="317500" cy="15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55</xdr:col>
      <xdr:colOff>19050</xdr:colOff>
      <xdr:row>32</xdr:row>
      <xdr:rowOff>83040</xdr:rowOff>
    </xdr:from>
    <xdr:to>
      <xdr:col>63</xdr:col>
      <xdr:colOff>25400</xdr:colOff>
      <xdr:row>32</xdr:row>
      <xdr:rowOff>273049</xdr:rowOff>
    </xdr:to>
    <xdr:sp macro="" textlink="">
      <xdr:nvSpPr>
        <xdr:cNvPr id="21825" name="テキスト ボックス 21824">
          <a:extLst>
            <a:ext uri="{FF2B5EF4-FFF2-40B4-BE49-F238E27FC236}">
              <a16:creationId xmlns:a16="http://schemas.microsoft.com/office/drawing/2014/main" id="{870C91D3-7E70-4DBC-AF95-3070A227E6B6}"/>
            </a:ext>
          </a:extLst>
        </xdr:cNvPr>
        <xdr:cNvSpPr txBox="1"/>
      </xdr:nvSpPr>
      <xdr:spPr>
        <a:xfrm>
          <a:off x="9817100" y="8814290"/>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68</xdr:col>
      <xdr:colOff>21980</xdr:colOff>
      <xdr:row>32</xdr:row>
      <xdr:rowOff>25400</xdr:rowOff>
    </xdr:from>
    <xdr:to>
      <xdr:col>79</xdr:col>
      <xdr:colOff>0</xdr:colOff>
      <xdr:row>32</xdr:row>
      <xdr:rowOff>241400</xdr:rowOff>
    </xdr:to>
    <xdr:sp macro="" textlink="">
      <xdr:nvSpPr>
        <xdr:cNvPr id="21826" name="テキスト ボックス 21825">
          <a:extLst>
            <a:ext uri="{FF2B5EF4-FFF2-40B4-BE49-F238E27FC236}">
              <a16:creationId xmlns:a16="http://schemas.microsoft.com/office/drawing/2014/main" id="{9511F8CE-3BC0-42C2-8C5F-95B8BE9A5C52}"/>
            </a:ext>
          </a:extLst>
        </xdr:cNvPr>
        <xdr:cNvSpPr txBox="1"/>
      </xdr:nvSpPr>
      <xdr:spPr>
        <a:xfrm>
          <a:off x="10315330" y="8756650"/>
          <a:ext cx="39712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82</xdr:col>
      <xdr:colOff>24911</xdr:colOff>
      <xdr:row>32</xdr:row>
      <xdr:rowOff>54711</xdr:rowOff>
    </xdr:from>
    <xdr:to>
      <xdr:col>95</xdr:col>
      <xdr:colOff>25400</xdr:colOff>
      <xdr:row>32</xdr:row>
      <xdr:rowOff>184150</xdr:rowOff>
    </xdr:to>
    <xdr:sp macro="" textlink="">
      <xdr:nvSpPr>
        <xdr:cNvPr id="21827" name="テキスト ボックス 21826">
          <a:extLst>
            <a:ext uri="{FF2B5EF4-FFF2-40B4-BE49-F238E27FC236}">
              <a16:creationId xmlns:a16="http://schemas.microsoft.com/office/drawing/2014/main" id="{03DD9F61-926F-43DA-90C2-657ECF5C447F}"/>
            </a:ext>
          </a:extLst>
        </xdr:cNvPr>
        <xdr:cNvSpPr txBox="1"/>
      </xdr:nvSpPr>
      <xdr:spPr>
        <a:xfrm>
          <a:off x="10851661" y="8785961"/>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55</xdr:col>
      <xdr:colOff>6350</xdr:colOff>
      <xdr:row>33</xdr:row>
      <xdr:rowOff>70340</xdr:rowOff>
    </xdr:from>
    <xdr:to>
      <xdr:col>63</xdr:col>
      <xdr:colOff>12700</xdr:colOff>
      <xdr:row>33</xdr:row>
      <xdr:rowOff>260349</xdr:rowOff>
    </xdr:to>
    <xdr:sp macro="" textlink="">
      <xdr:nvSpPr>
        <xdr:cNvPr id="21828" name="テキスト ボックス 21827">
          <a:extLst>
            <a:ext uri="{FF2B5EF4-FFF2-40B4-BE49-F238E27FC236}">
              <a16:creationId xmlns:a16="http://schemas.microsoft.com/office/drawing/2014/main" id="{11024339-9A14-46E1-AD0B-25F149DD52A5}"/>
            </a:ext>
          </a:extLst>
        </xdr:cNvPr>
        <xdr:cNvSpPr txBox="1"/>
      </xdr:nvSpPr>
      <xdr:spPr>
        <a:xfrm>
          <a:off x="9804400" y="9080990"/>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68</xdr:col>
      <xdr:colOff>15630</xdr:colOff>
      <xdr:row>33</xdr:row>
      <xdr:rowOff>12700</xdr:rowOff>
    </xdr:from>
    <xdr:to>
      <xdr:col>79</xdr:col>
      <xdr:colOff>6350</xdr:colOff>
      <xdr:row>33</xdr:row>
      <xdr:rowOff>228700</xdr:rowOff>
    </xdr:to>
    <xdr:sp macro="" textlink="">
      <xdr:nvSpPr>
        <xdr:cNvPr id="21829" name="テキスト ボックス 21828">
          <a:extLst>
            <a:ext uri="{FF2B5EF4-FFF2-40B4-BE49-F238E27FC236}">
              <a16:creationId xmlns:a16="http://schemas.microsoft.com/office/drawing/2014/main" id="{6EA68456-1243-4EAF-BF7B-806E42FAD318}"/>
            </a:ext>
          </a:extLst>
        </xdr:cNvPr>
        <xdr:cNvSpPr txBox="1"/>
      </xdr:nvSpPr>
      <xdr:spPr>
        <a:xfrm>
          <a:off x="10308980" y="9023350"/>
          <a:ext cx="40982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82</xdr:col>
      <xdr:colOff>12211</xdr:colOff>
      <xdr:row>33</xdr:row>
      <xdr:rowOff>42011</xdr:rowOff>
    </xdr:from>
    <xdr:to>
      <xdr:col>95</xdr:col>
      <xdr:colOff>12700</xdr:colOff>
      <xdr:row>33</xdr:row>
      <xdr:rowOff>171450</xdr:rowOff>
    </xdr:to>
    <xdr:sp macro="" textlink="">
      <xdr:nvSpPr>
        <xdr:cNvPr id="21830" name="テキスト ボックス 21829">
          <a:extLst>
            <a:ext uri="{FF2B5EF4-FFF2-40B4-BE49-F238E27FC236}">
              <a16:creationId xmlns:a16="http://schemas.microsoft.com/office/drawing/2014/main" id="{90490ED4-9649-483F-A60D-644B799D5CF6}"/>
            </a:ext>
          </a:extLst>
        </xdr:cNvPr>
        <xdr:cNvSpPr txBox="1"/>
      </xdr:nvSpPr>
      <xdr:spPr>
        <a:xfrm>
          <a:off x="10838961" y="9052661"/>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42</xdr:col>
      <xdr:colOff>6350</xdr:colOff>
      <xdr:row>34</xdr:row>
      <xdr:rowOff>65650</xdr:rowOff>
    </xdr:from>
    <xdr:to>
      <xdr:col>50</xdr:col>
      <xdr:colOff>25550</xdr:colOff>
      <xdr:row>34</xdr:row>
      <xdr:rowOff>245650</xdr:rowOff>
    </xdr:to>
    <xdr:sp macro="" textlink="">
      <xdr:nvSpPr>
        <xdr:cNvPr id="21831" name="テキスト ボックス 21830">
          <a:extLst>
            <a:ext uri="{FF2B5EF4-FFF2-40B4-BE49-F238E27FC236}">
              <a16:creationId xmlns:a16="http://schemas.microsoft.com/office/drawing/2014/main" id="{AE383C5E-4244-4588-8684-A667BF017D9D}"/>
            </a:ext>
          </a:extLst>
        </xdr:cNvPr>
        <xdr:cNvSpPr txBox="1"/>
      </xdr:nvSpPr>
      <xdr:spPr>
        <a:xfrm>
          <a:off x="9309100" y="9381100"/>
          <a:ext cx="324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54</xdr:col>
      <xdr:colOff>15630</xdr:colOff>
      <xdr:row>33</xdr:row>
      <xdr:rowOff>298450</xdr:rowOff>
    </xdr:from>
    <xdr:to>
      <xdr:col>64</xdr:col>
      <xdr:colOff>30630</xdr:colOff>
      <xdr:row>35</xdr:row>
      <xdr:rowOff>12850</xdr:rowOff>
    </xdr:to>
    <xdr:sp macro="" textlink="">
      <xdr:nvSpPr>
        <xdr:cNvPr id="21832" name="テキスト ボックス 21831">
          <a:extLst>
            <a:ext uri="{FF2B5EF4-FFF2-40B4-BE49-F238E27FC236}">
              <a16:creationId xmlns:a16="http://schemas.microsoft.com/office/drawing/2014/main" id="{68D6E2F4-DA17-4D3F-8FE3-DB122AE17B98}"/>
            </a:ext>
          </a:extLst>
        </xdr:cNvPr>
        <xdr:cNvSpPr txBox="1"/>
      </xdr:nvSpPr>
      <xdr:spPr>
        <a:xfrm>
          <a:off x="9775580" y="9309100"/>
          <a:ext cx="396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自分の手で</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支えれば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82</xdr:col>
      <xdr:colOff>18561</xdr:colOff>
      <xdr:row>34</xdr:row>
      <xdr:rowOff>90931</xdr:rowOff>
    </xdr:from>
    <xdr:to>
      <xdr:col>95</xdr:col>
      <xdr:colOff>19050</xdr:colOff>
      <xdr:row>34</xdr:row>
      <xdr:rowOff>220370</xdr:rowOff>
    </xdr:to>
    <xdr:sp macro="" textlink="">
      <xdr:nvSpPr>
        <xdr:cNvPr id="21833" name="テキスト ボックス 21832">
          <a:extLst>
            <a:ext uri="{FF2B5EF4-FFF2-40B4-BE49-F238E27FC236}">
              <a16:creationId xmlns:a16="http://schemas.microsoft.com/office/drawing/2014/main" id="{8AF0C9FB-6357-4A85-BDBD-43DD251AE041}"/>
            </a:ext>
          </a:extLst>
        </xdr:cNvPr>
        <xdr:cNvSpPr txBox="1"/>
      </xdr:nvSpPr>
      <xdr:spPr>
        <a:xfrm>
          <a:off x="10845311" y="9406381"/>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68</xdr:col>
      <xdr:colOff>22540</xdr:colOff>
      <xdr:row>33</xdr:row>
      <xdr:rowOff>298450</xdr:rowOff>
    </xdr:from>
    <xdr:to>
      <xdr:col>78</xdr:col>
      <xdr:colOff>37540</xdr:colOff>
      <xdr:row>35</xdr:row>
      <xdr:rowOff>12850</xdr:rowOff>
    </xdr:to>
    <xdr:sp macro="" textlink="">
      <xdr:nvSpPr>
        <xdr:cNvPr id="21834" name="テキスト ボックス 21833">
          <a:extLst>
            <a:ext uri="{FF2B5EF4-FFF2-40B4-BE49-F238E27FC236}">
              <a16:creationId xmlns:a16="http://schemas.microsoft.com/office/drawing/2014/main" id="{E2C44430-495D-4976-961D-4531FB3D0BDC}"/>
            </a:ext>
          </a:extLst>
        </xdr:cNvPr>
        <xdr:cNvSpPr txBox="1"/>
      </xdr:nvSpPr>
      <xdr:spPr>
        <a:xfrm>
          <a:off x="10315890" y="9309100"/>
          <a:ext cx="396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支えて</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もらえば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55</xdr:col>
      <xdr:colOff>6350</xdr:colOff>
      <xdr:row>35</xdr:row>
      <xdr:rowOff>45321</xdr:rowOff>
    </xdr:from>
    <xdr:to>
      <xdr:col>63</xdr:col>
      <xdr:colOff>12700</xdr:colOff>
      <xdr:row>35</xdr:row>
      <xdr:rowOff>235330</xdr:rowOff>
    </xdr:to>
    <xdr:sp macro="" textlink="">
      <xdr:nvSpPr>
        <xdr:cNvPr id="21835" name="テキスト ボックス 21834">
          <a:extLst>
            <a:ext uri="{FF2B5EF4-FFF2-40B4-BE49-F238E27FC236}">
              <a16:creationId xmlns:a16="http://schemas.microsoft.com/office/drawing/2014/main" id="{6D35FE72-3D90-4CCC-A85B-D4FF14E1A5AD}"/>
            </a:ext>
          </a:extLst>
        </xdr:cNvPr>
        <xdr:cNvSpPr txBox="1"/>
      </xdr:nvSpPr>
      <xdr:spPr>
        <a:xfrm>
          <a:off x="9804400" y="9665571"/>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68</xdr:col>
      <xdr:colOff>15630</xdr:colOff>
      <xdr:row>35</xdr:row>
      <xdr:rowOff>32325</xdr:rowOff>
    </xdr:from>
    <xdr:to>
      <xdr:col>79</xdr:col>
      <xdr:colOff>6350</xdr:colOff>
      <xdr:row>35</xdr:row>
      <xdr:rowOff>248325</xdr:rowOff>
    </xdr:to>
    <xdr:sp macro="" textlink="">
      <xdr:nvSpPr>
        <xdr:cNvPr id="21836" name="テキスト ボックス 21835">
          <a:extLst>
            <a:ext uri="{FF2B5EF4-FFF2-40B4-BE49-F238E27FC236}">
              <a16:creationId xmlns:a16="http://schemas.microsoft.com/office/drawing/2014/main" id="{6225B869-F704-43A0-99BA-BFDECB0190A3}"/>
            </a:ext>
          </a:extLst>
        </xdr:cNvPr>
        <xdr:cNvSpPr txBox="1"/>
      </xdr:nvSpPr>
      <xdr:spPr>
        <a:xfrm>
          <a:off x="10308980" y="9652575"/>
          <a:ext cx="40982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82</xdr:col>
      <xdr:colOff>12211</xdr:colOff>
      <xdr:row>35</xdr:row>
      <xdr:rowOff>75606</xdr:rowOff>
    </xdr:from>
    <xdr:to>
      <xdr:col>95</xdr:col>
      <xdr:colOff>12700</xdr:colOff>
      <xdr:row>35</xdr:row>
      <xdr:rowOff>205045</xdr:rowOff>
    </xdr:to>
    <xdr:sp macro="" textlink="">
      <xdr:nvSpPr>
        <xdr:cNvPr id="21837" name="テキスト ボックス 21836">
          <a:extLst>
            <a:ext uri="{FF2B5EF4-FFF2-40B4-BE49-F238E27FC236}">
              <a16:creationId xmlns:a16="http://schemas.microsoft.com/office/drawing/2014/main" id="{42EFC17D-9582-450B-A573-67154B9B00F8}"/>
            </a:ext>
          </a:extLst>
        </xdr:cNvPr>
        <xdr:cNvSpPr txBox="1"/>
      </xdr:nvSpPr>
      <xdr:spPr>
        <a:xfrm>
          <a:off x="10838961" y="9695856"/>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144</xdr:col>
      <xdr:colOff>0</xdr:colOff>
      <xdr:row>26</xdr:row>
      <xdr:rowOff>51535</xdr:rowOff>
    </xdr:from>
    <xdr:to>
      <xdr:col>152</xdr:col>
      <xdr:colOff>6350</xdr:colOff>
      <xdr:row>27</xdr:row>
      <xdr:rowOff>12944</xdr:rowOff>
    </xdr:to>
    <xdr:sp macro="" textlink="">
      <xdr:nvSpPr>
        <xdr:cNvPr id="21838" name="テキスト ボックス 21837">
          <a:extLst>
            <a:ext uri="{FF2B5EF4-FFF2-40B4-BE49-F238E27FC236}">
              <a16:creationId xmlns:a16="http://schemas.microsoft.com/office/drawing/2014/main" id="{924C30B8-B5DF-48A6-B168-13C4F118DBEA}"/>
            </a:ext>
          </a:extLst>
        </xdr:cNvPr>
        <xdr:cNvSpPr txBox="1"/>
      </xdr:nvSpPr>
      <xdr:spPr>
        <a:xfrm>
          <a:off x="13188950" y="7093685"/>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171</xdr:col>
      <xdr:colOff>5861</xdr:colOff>
      <xdr:row>26</xdr:row>
      <xdr:rowOff>81820</xdr:rowOff>
    </xdr:from>
    <xdr:to>
      <xdr:col>184</xdr:col>
      <xdr:colOff>6350</xdr:colOff>
      <xdr:row>26</xdr:row>
      <xdr:rowOff>211259</xdr:rowOff>
    </xdr:to>
    <xdr:sp macro="" textlink="">
      <xdr:nvSpPr>
        <xdr:cNvPr id="21840" name="テキスト ボックス 21839">
          <a:extLst>
            <a:ext uri="{FF2B5EF4-FFF2-40B4-BE49-F238E27FC236}">
              <a16:creationId xmlns:a16="http://schemas.microsoft.com/office/drawing/2014/main" id="{294D0C99-4D87-4B54-AD63-A19C490C41E6}"/>
            </a:ext>
          </a:extLst>
        </xdr:cNvPr>
        <xdr:cNvSpPr txBox="1"/>
      </xdr:nvSpPr>
      <xdr:spPr>
        <a:xfrm>
          <a:off x="14223511" y="7123970"/>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144</xdr:col>
      <xdr:colOff>0</xdr:colOff>
      <xdr:row>27</xdr:row>
      <xdr:rowOff>89635</xdr:rowOff>
    </xdr:from>
    <xdr:to>
      <xdr:col>152</xdr:col>
      <xdr:colOff>6350</xdr:colOff>
      <xdr:row>27</xdr:row>
      <xdr:rowOff>279644</xdr:rowOff>
    </xdr:to>
    <xdr:sp macro="" textlink="">
      <xdr:nvSpPr>
        <xdr:cNvPr id="21841" name="テキスト ボックス 21840">
          <a:extLst>
            <a:ext uri="{FF2B5EF4-FFF2-40B4-BE49-F238E27FC236}">
              <a16:creationId xmlns:a16="http://schemas.microsoft.com/office/drawing/2014/main" id="{E1076D17-DEE7-4FAD-AA40-FEF8E42CB97B}"/>
            </a:ext>
          </a:extLst>
        </xdr:cNvPr>
        <xdr:cNvSpPr txBox="1"/>
      </xdr:nvSpPr>
      <xdr:spPr>
        <a:xfrm>
          <a:off x="13188950" y="7360385"/>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171</xdr:col>
      <xdr:colOff>5861</xdr:colOff>
      <xdr:row>27</xdr:row>
      <xdr:rowOff>119920</xdr:rowOff>
    </xdr:from>
    <xdr:to>
      <xdr:col>184</xdr:col>
      <xdr:colOff>6350</xdr:colOff>
      <xdr:row>27</xdr:row>
      <xdr:rowOff>249359</xdr:rowOff>
    </xdr:to>
    <xdr:sp macro="" textlink="">
      <xdr:nvSpPr>
        <xdr:cNvPr id="21843" name="テキスト ボックス 21842">
          <a:extLst>
            <a:ext uri="{FF2B5EF4-FFF2-40B4-BE49-F238E27FC236}">
              <a16:creationId xmlns:a16="http://schemas.microsoft.com/office/drawing/2014/main" id="{9A4D9F00-14DD-4456-A788-D03037E86B85}"/>
            </a:ext>
          </a:extLst>
        </xdr:cNvPr>
        <xdr:cNvSpPr txBox="1"/>
      </xdr:nvSpPr>
      <xdr:spPr>
        <a:xfrm>
          <a:off x="14223511" y="7390670"/>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144</xdr:col>
      <xdr:colOff>0</xdr:colOff>
      <xdr:row>28</xdr:row>
      <xdr:rowOff>70585</xdr:rowOff>
    </xdr:from>
    <xdr:to>
      <xdr:col>152</xdr:col>
      <xdr:colOff>6350</xdr:colOff>
      <xdr:row>28</xdr:row>
      <xdr:rowOff>260594</xdr:rowOff>
    </xdr:to>
    <xdr:sp macro="" textlink="">
      <xdr:nvSpPr>
        <xdr:cNvPr id="21844" name="テキスト ボックス 21843">
          <a:extLst>
            <a:ext uri="{FF2B5EF4-FFF2-40B4-BE49-F238E27FC236}">
              <a16:creationId xmlns:a16="http://schemas.microsoft.com/office/drawing/2014/main" id="{569775BD-266C-4DCF-A6B0-21F13D458A08}"/>
            </a:ext>
          </a:extLst>
        </xdr:cNvPr>
        <xdr:cNvSpPr txBox="1"/>
      </xdr:nvSpPr>
      <xdr:spPr>
        <a:xfrm>
          <a:off x="13188950" y="7646135"/>
          <a:ext cx="311150" cy="1900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156</xdr:col>
      <xdr:colOff>28330</xdr:colOff>
      <xdr:row>28</xdr:row>
      <xdr:rowOff>25400</xdr:rowOff>
    </xdr:from>
    <xdr:to>
      <xdr:col>167</xdr:col>
      <xdr:colOff>5230</xdr:colOff>
      <xdr:row>29</xdr:row>
      <xdr:rowOff>44600</xdr:rowOff>
    </xdr:to>
    <xdr:sp macro="" textlink="">
      <xdr:nvSpPr>
        <xdr:cNvPr id="21845" name="テキスト ボックス 21844">
          <a:extLst>
            <a:ext uri="{FF2B5EF4-FFF2-40B4-BE49-F238E27FC236}">
              <a16:creationId xmlns:a16="http://schemas.microsoft.com/office/drawing/2014/main" id="{CFD3D02C-A1D3-4684-9B58-0B5C02E2100F}"/>
            </a:ext>
          </a:extLst>
        </xdr:cNvPr>
        <xdr:cNvSpPr txBox="1"/>
      </xdr:nvSpPr>
      <xdr:spPr>
        <a:xfrm>
          <a:off x="13674480" y="7600950"/>
          <a:ext cx="396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171</xdr:col>
      <xdr:colOff>5861</xdr:colOff>
      <xdr:row>28</xdr:row>
      <xdr:rowOff>100870</xdr:rowOff>
    </xdr:from>
    <xdr:to>
      <xdr:col>184</xdr:col>
      <xdr:colOff>6350</xdr:colOff>
      <xdr:row>28</xdr:row>
      <xdr:rowOff>230309</xdr:rowOff>
    </xdr:to>
    <xdr:sp macro="" textlink="">
      <xdr:nvSpPr>
        <xdr:cNvPr id="21846" name="テキスト ボックス 21845">
          <a:extLst>
            <a:ext uri="{FF2B5EF4-FFF2-40B4-BE49-F238E27FC236}">
              <a16:creationId xmlns:a16="http://schemas.microsoft.com/office/drawing/2014/main" id="{4E3D8B77-608F-44F8-A5C2-9E6B0CE19808}"/>
            </a:ext>
          </a:extLst>
        </xdr:cNvPr>
        <xdr:cNvSpPr txBox="1"/>
      </xdr:nvSpPr>
      <xdr:spPr>
        <a:xfrm>
          <a:off x="14223511" y="7676420"/>
          <a:ext cx="495789" cy="129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129</xdr:col>
      <xdr:colOff>25400</xdr:colOff>
      <xdr:row>29</xdr:row>
      <xdr:rowOff>12700</xdr:rowOff>
    </xdr:from>
    <xdr:to>
      <xdr:col>139</xdr:col>
      <xdr:colOff>25400</xdr:colOff>
      <xdr:row>30</xdr:row>
      <xdr:rowOff>25399</xdr:rowOff>
    </xdr:to>
    <xdr:sp macro="" textlink="">
      <xdr:nvSpPr>
        <xdr:cNvPr id="21850" name="テキスト ボックス 21849">
          <a:extLst>
            <a:ext uri="{FF2B5EF4-FFF2-40B4-BE49-F238E27FC236}">
              <a16:creationId xmlns:a16="http://schemas.microsoft.com/office/drawing/2014/main" id="{2CE120EF-3B4E-4159-B975-62C1674920C1}"/>
            </a:ext>
          </a:extLst>
        </xdr:cNvPr>
        <xdr:cNvSpPr txBox="1"/>
      </xdr:nvSpPr>
      <xdr:spPr>
        <a:xfrm>
          <a:off x="12642850" y="7893050"/>
          <a:ext cx="381000" cy="292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158</xdr:col>
      <xdr:colOff>19050</xdr:colOff>
      <xdr:row>29</xdr:row>
      <xdr:rowOff>73026</xdr:rowOff>
    </xdr:from>
    <xdr:to>
      <xdr:col>166</xdr:col>
      <xdr:colOff>30435</xdr:colOff>
      <xdr:row>29</xdr:row>
      <xdr:rowOff>217026</xdr:rowOff>
    </xdr:to>
    <xdr:sp macro="" textlink="">
      <xdr:nvSpPr>
        <xdr:cNvPr id="21851" name="テキスト ボックス 21850">
          <a:extLst>
            <a:ext uri="{FF2B5EF4-FFF2-40B4-BE49-F238E27FC236}">
              <a16:creationId xmlns:a16="http://schemas.microsoft.com/office/drawing/2014/main" id="{225B8F2F-8789-4825-B000-7C0390882956}"/>
            </a:ext>
          </a:extLst>
        </xdr:cNvPr>
        <xdr:cNvSpPr txBox="1"/>
      </xdr:nvSpPr>
      <xdr:spPr>
        <a:xfrm>
          <a:off x="13741400" y="7953376"/>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endParaRPr kumimoji="1" lang="ja-JP" altLang="en-US"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143</xdr:col>
      <xdr:colOff>33702</xdr:colOff>
      <xdr:row>29</xdr:row>
      <xdr:rowOff>73026</xdr:rowOff>
    </xdr:from>
    <xdr:to>
      <xdr:col>153</xdr:col>
      <xdr:colOff>3910</xdr:colOff>
      <xdr:row>29</xdr:row>
      <xdr:rowOff>217026</xdr:rowOff>
    </xdr:to>
    <xdr:sp macro="" textlink="">
      <xdr:nvSpPr>
        <xdr:cNvPr id="21852" name="テキスト ボックス 21851">
          <a:extLst>
            <a:ext uri="{FF2B5EF4-FFF2-40B4-BE49-F238E27FC236}">
              <a16:creationId xmlns:a16="http://schemas.microsoft.com/office/drawing/2014/main" id="{729EE7E9-C25E-43B7-8F31-E9FFC4B2EB3A}"/>
            </a:ext>
          </a:extLst>
        </xdr:cNvPr>
        <xdr:cNvSpPr txBox="1"/>
      </xdr:nvSpPr>
      <xdr:spPr>
        <a:xfrm>
          <a:off x="13184552" y="7953376"/>
          <a:ext cx="351208"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6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144</xdr:col>
      <xdr:colOff>19050</xdr:colOff>
      <xdr:row>30</xdr:row>
      <xdr:rowOff>25401</xdr:rowOff>
    </xdr:from>
    <xdr:to>
      <xdr:col>153</xdr:col>
      <xdr:colOff>150</xdr:colOff>
      <xdr:row>30</xdr:row>
      <xdr:rowOff>277401</xdr:rowOff>
    </xdr:to>
    <xdr:sp macro="" textlink="">
      <xdr:nvSpPr>
        <xdr:cNvPr id="21853" name="テキスト ボックス 21852">
          <a:extLst>
            <a:ext uri="{FF2B5EF4-FFF2-40B4-BE49-F238E27FC236}">
              <a16:creationId xmlns:a16="http://schemas.microsoft.com/office/drawing/2014/main" id="{4919C5B3-12B2-45FA-AF50-49F6448A397B}"/>
            </a:ext>
          </a:extLst>
        </xdr:cNvPr>
        <xdr:cNvSpPr txBox="1"/>
      </xdr:nvSpPr>
      <xdr:spPr>
        <a:xfrm>
          <a:off x="13208000" y="8185151"/>
          <a:ext cx="324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172</xdr:col>
      <xdr:colOff>0</xdr:colOff>
      <xdr:row>30</xdr:row>
      <xdr:rowOff>79401</xdr:rowOff>
    </xdr:from>
    <xdr:to>
      <xdr:col>180</xdr:col>
      <xdr:colOff>11385</xdr:colOff>
      <xdr:row>30</xdr:row>
      <xdr:rowOff>223401</xdr:rowOff>
    </xdr:to>
    <xdr:sp macro="" textlink="">
      <xdr:nvSpPr>
        <xdr:cNvPr id="21854" name="テキスト ボックス 21853">
          <a:extLst>
            <a:ext uri="{FF2B5EF4-FFF2-40B4-BE49-F238E27FC236}">
              <a16:creationId xmlns:a16="http://schemas.microsoft.com/office/drawing/2014/main" id="{AFEDB585-99B3-4855-B87F-8D21C4480C3A}"/>
            </a:ext>
          </a:extLst>
        </xdr:cNvPr>
        <xdr:cNvSpPr txBox="1"/>
      </xdr:nvSpPr>
      <xdr:spPr>
        <a:xfrm>
          <a:off x="14255750" y="8239151"/>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endParaRPr kumimoji="1" lang="ja-JP" altLang="en-US"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157</xdr:col>
      <xdr:colOff>14652</xdr:colOff>
      <xdr:row>30</xdr:row>
      <xdr:rowOff>79401</xdr:rowOff>
    </xdr:from>
    <xdr:to>
      <xdr:col>166</xdr:col>
      <xdr:colOff>31752</xdr:colOff>
      <xdr:row>30</xdr:row>
      <xdr:rowOff>223401</xdr:rowOff>
    </xdr:to>
    <xdr:sp macro="" textlink="">
      <xdr:nvSpPr>
        <xdr:cNvPr id="21855" name="テキスト ボックス 21854">
          <a:extLst>
            <a:ext uri="{FF2B5EF4-FFF2-40B4-BE49-F238E27FC236}">
              <a16:creationId xmlns:a16="http://schemas.microsoft.com/office/drawing/2014/main" id="{12C38283-5712-403C-9E77-7A640EB90C26}"/>
            </a:ext>
          </a:extLst>
        </xdr:cNvPr>
        <xdr:cNvSpPr txBox="1"/>
      </xdr:nvSpPr>
      <xdr:spPr>
        <a:xfrm>
          <a:off x="13698902" y="8239151"/>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172</xdr:col>
      <xdr:colOff>19050</xdr:colOff>
      <xdr:row>29</xdr:row>
      <xdr:rowOff>19050</xdr:rowOff>
    </xdr:from>
    <xdr:to>
      <xdr:col>181</xdr:col>
      <xdr:colOff>0</xdr:colOff>
      <xdr:row>30</xdr:row>
      <xdr:rowOff>31749</xdr:rowOff>
    </xdr:to>
    <xdr:sp macro="" textlink="">
      <xdr:nvSpPr>
        <xdr:cNvPr id="21856" name="テキスト ボックス 21855">
          <a:extLst>
            <a:ext uri="{FF2B5EF4-FFF2-40B4-BE49-F238E27FC236}">
              <a16:creationId xmlns:a16="http://schemas.microsoft.com/office/drawing/2014/main" id="{33C4AD89-EF46-4FB0-B139-0F9C991DE586}"/>
            </a:ext>
          </a:extLst>
        </xdr:cNvPr>
        <xdr:cNvSpPr txBox="1"/>
      </xdr:nvSpPr>
      <xdr:spPr>
        <a:xfrm>
          <a:off x="14274800" y="7899400"/>
          <a:ext cx="323850" cy="292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行って</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いない</a:t>
          </a:r>
        </a:p>
      </xdr:txBody>
    </xdr:sp>
    <xdr:clientData fPrintsWithSheet="0"/>
  </xdr:twoCellAnchor>
  <xdr:twoCellAnchor>
    <xdr:from>
      <xdr:col>43</xdr:col>
      <xdr:colOff>31750</xdr:colOff>
      <xdr:row>27</xdr:row>
      <xdr:rowOff>57150</xdr:rowOff>
    </xdr:from>
    <xdr:to>
      <xdr:col>56</xdr:col>
      <xdr:colOff>6350</xdr:colOff>
      <xdr:row>27</xdr:row>
      <xdr:rowOff>203200</xdr:rowOff>
    </xdr:to>
    <xdr:sp macro="" textlink="">
      <xdr:nvSpPr>
        <xdr:cNvPr id="21857" name="テキスト ボックス 21856">
          <a:extLst>
            <a:ext uri="{FF2B5EF4-FFF2-40B4-BE49-F238E27FC236}">
              <a16:creationId xmlns:a16="http://schemas.microsoft.com/office/drawing/2014/main" id="{F3C7FCD9-E4FA-4944-8170-9A6EDE5D8E37}"/>
            </a:ext>
          </a:extLst>
        </xdr:cNvPr>
        <xdr:cNvSpPr txBox="1"/>
      </xdr:nvSpPr>
      <xdr:spPr>
        <a:xfrm>
          <a:off x="9372600" y="732790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左上肢</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70</xdr:col>
      <xdr:colOff>19050</xdr:colOff>
      <xdr:row>27</xdr:row>
      <xdr:rowOff>76200</xdr:rowOff>
    </xdr:from>
    <xdr:to>
      <xdr:col>82</xdr:col>
      <xdr:colOff>31750</xdr:colOff>
      <xdr:row>27</xdr:row>
      <xdr:rowOff>222250</xdr:rowOff>
    </xdr:to>
    <xdr:sp macro="" textlink="">
      <xdr:nvSpPr>
        <xdr:cNvPr id="21858" name="テキスト ボックス 21857">
          <a:extLst>
            <a:ext uri="{FF2B5EF4-FFF2-40B4-BE49-F238E27FC236}">
              <a16:creationId xmlns:a16="http://schemas.microsoft.com/office/drawing/2014/main" id="{38C09FA8-BDD8-454D-BE57-ABF5AB628F24}"/>
            </a:ext>
          </a:extLst>
        </xdr:cNvPr>
        <xdr:cNvSpPr txBox="1"/>
      </xdr:nvSpPr>
      <xdr:spPr>
        <a:xfrm>
          <a:off x="10388600" y="734695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右上肢</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43</xdr:col>
      <xdr:colOff>31750</xdr:colOff>
      <xdr:row>28</xdr:row>
      <xdr:rowOff>69850</xdr:rowOff>
    </xdr:from>
    <xdr:to>
      <xdr:col>56</xdr:col>
      <xdr:colOff>6350</xdr:colOff>
      <xdr:row>28</xdr:row>
      <xdr:rowOff>215900</xdr:rowOff>
    </xdr:to>
    <xdr:sp macro="" textlink="">
      <xdr:nvSpPr>
        <xdr:cNvPr id="21859" name="テキスト ボックス 21858">
          <a:extLst>
            <a:ext uri="{FF2B5EF4-FFF2-40B4-BE49-F238E27FC236}">
              <a16:creationId xmlns:a16="http://schemas.microsoft.com/office/drawing/2014/main" id="{17CA20C6-4B12-4DD9-B6F0-E5A1908E38DC}"/>
            </a:ext>
          </a:extLst>
        </xdr:cNvPr>
        <xdr:cNvSpPr txBox="1"/>
      </xdr:nvSpPr>
      <xdr:spPr>
        <a:xfrm>
          <a:off x="9372600" y="764540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右下肢</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xdr:col>
      <xdr:colOff>12700</xdr:colOff>
      <xdr:row>28</xdr:row>
      <xdr:rowOff>44450</xdr:rowOff>
    </xdr:from>
    <xdr:to>
      <xdr:col>27</xdr:col>
      <xdr:colOff>25400</xdr:colOff>
      <xdr:row>28</xdr:row>
      <xdr:rowOff>190500</xdr:rowOff>
    </xdr:to>
    <xdr:sp macro="" textlink="">
      <xdr:nvSpPr>
        <xdr:cNvPr id="21860" name="テキスト ボックス 21859">
          <a:extLst>
            <a:ext uri="{FF2B5EF4-FFF2-40B4-BE49-F238E27FC236}">
              <a16:creationId xmlns:a16="http://schemas.microsoft.com/office/drawing/2014/main" id="{7791F899-B70E-4E37-B2F6-4BD80261A3EF}"/>
            </a:ext>
          </a:extLst>
        </xdr:cNvPr>
        <xdr:cNvSpPr txBox="1"/>
      </xdr:nvSpPr>
      <xdr:spPr>
        <a:xfrm>
          <a:off x="8286750" y="762000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左下肢</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71</xdr:col>
      <xdr:colOff>0</xdr:colOff>
      <xdr:row>28</xdr:row>
      <xdr:rowOff>88900</xdr:rowOff>
    </xdr:from>
    <xdr:to>
      <xdr:col>97</xdr:col>
      <xdr:colOff>17400</xdr:colOff>
      <xdr:row>28</xdr:row>
      <xdr:rowOff>279400</xdr:rowOff>
    </xdr:to>
    <xdr:sp macro="" textlink="">
      <xdr:nvSpPr>
        <xdr:cNvPr id="21861" name="テキスト ボックス 21860">
          <a:extLst>
            <a:ext uri="{FF2B5EF4-FFF2-40B4-BE49-F238E27FC236}">
              <a16:creationId xmlns:a16="http://schemas.microsoft.com/office/drawing/2014/main" id="{D8BDC3CA-BDC8-4F27-8A0B-84A2C8231287}"/>
            </a:ext>
          </a:extLst>
        </xdr:cNvPr>
        <xdr:cNvSpPr txBox="1"/>
      </xdr:nvSpPr>
      <xdr:spPr>
        <a:xfrm>
          <a:off x="10407650" y="7664450"/>
          <a:ext cx="1008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その他</a:t>
          </a:r>
          <a:r>
            <a:rPr kumimoji="1" lang="ja-JP" altLang="en-US" sz="800">
              <a:solidFill>
                <a:schemeClr val="tx1"/>
              </a:solidFill>
              <a:latin typeface="BIZ UDPゴシック" panose="020B0400000000000000" pitchFamily="50" charset="-128"/>
              <a:ea typeface="BIZ UDPゴシック" panose="020B0400000000000000" pitchFamily="50" charset="-128"/>
            </a:rPr>
            <a:t>（四肢の欠損）</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44</xdr:col>
      <xdr:colOff>6350</xdr:colOff>
      <xdr:row>31</xdr:row>
      <xdr:rowOff>31750</xdr:rowOff>
    </xdr:from>
    <xdr:to>
      <xdr:col>70</xdr:col>
      <xdr:colOff>23750</xdr:colOff>
      <xdr:row>31</xdr:row>
      <xdr:rowOff>222250</xdr:rowOff>
    </xdr:to>
    <xdr:sp macro="" textlink="">
      <xdr:nvSpPr>
        <xdr:cNvPr id="21862" name="テキスト ボックス 21861">
          <a:extLst>
            <a:ext uri="{FF2B5EF4-FFF2-40B4-BE49-F238E27FC236}">
              <a16:creationId xmlns:a16="http://schemas.microsoft.com/office/drawing/2014/main" id="{776FFB08-6490-4A29-A2F6-87D35AE66051}"/>
            </a:ext>
          </a:extLst>
        </xdr:cNvPr>
        <xdr:cNvSpPr txBox="1"/>
      </xdr:nvSpPr>
      <xdr:spPr>
        <a:xfrm>
          <a:off x="9385300" y="8496300"/>
          <a:ext cx="1008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その他</a:t>
          </a:r>
          <a:r>
            <a:rPr kumimoji="1" lang="ja-JP" altLang="en-US" sz="800">
              <a:solidFill>
                <a:schemeClr val="tx1"/>
              </a:solidFill>
              <a:latin typeface="BIZ UDPゴシック" panose="020B0400000000000000" pitchFamily="50" charset="-128"/>
              <a:ea typeface="BIZ UDPゴシック" panose="020B0400000000000000" pitchFamily="50" charset="-128"/>
            </a:rPr>
            <a:t>（四肢の欠損）</a:t>
          </a:r>
          <a:endParaRPr kumimoji="1" lang="ja-JP" altLang="en-US" sz="105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44</xdr:col>
      <xdr:colOff>25400</xdr:colOff>
      <xdr:row>30</xdr:row>
      <xdr:rowOff>50800</xdr:rowOff>
    </xdr:from>
    <xdr:to>
      <xdr:col>57</xdr:col>
      <xdr:colOff>0</xdr:colOff>
      <xdr:row>30</xdr:row>
      <xdr:rowOff>196850</xdr:rowOff>
    </xdr:to>
    <xdr:sp macro="" textlink="">
      <xdr:nvSpPr>
        <xdr:cNvPr id="21863" name="テキスト ボックス 21862">
          <a:extLst>
            <a:ext uri="{FF2B5EF4-FFF2-40B4-BE49-F238E27FC236}">
              <a16:creationId xmlns:a16="http://schemas.microsoft.com/office/drawing/2014/main" id="{4A6EDF54-A0BF-4549-855E-2F1347C3020F}"/>
            </a:ext>
          </a:extLst>
        </xdr:cNvPr>
        <xdr:cNvSpPr txBox="1"/>
      </xdr:nvSpPr>
      <xdr:spPr>
        <a:xfrm>
          <a:off x="9404350" y="821055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肩関節</a:t>
          </a:r>
        </a:p>
      </xdr:txBody>
    </xdr:sp>
    <xdr:clientData fPrintsWithSheet="0"/>
  </xdr:twoCellAnchor>
  <xdr:twoCellAnchor>
    <xdr:from>
      <xdr:col>70</xdr:col>
      <xdr:colOff>25400</xdr:colOff>
      <xdr:row>30</xdr:row>
      <xdr:rowOff>82550</xdr:rowOff>
    </xdr:from>
    <xdr:to>
      <xdr:col>83</xdr:col>
      <xdr:colOff>0</xdr:colOff>
      <xdr:row>30</xdr:row>
      <xdr:rowOff>228600</xdr:rowOff>
    </xdr:to>
    <xdr:sp macro="" textlink="">
      <xdr:nvSpPr>
        <xdr:cNvPr id="21864" name="テキスト ボックス 21863">
          <a:extLst>
            <a:ext uri="{FF2B5EF4-FFF2-40B4-BE49-F238E27FC236}">
              <a16:creationId xmlns:a16="http://schemas.microsoft.com/office/drawing/2014/main" id="{225B2066-893D-4B36-B182-EB46D4AB4C14}"/>
            </a:ext>
          </a:extLst>
        </xdr:cNvPr>
        <xdr:cNvSpPr txBox="1"/>
      </xdr:nvSpPr>
      <xdr:spPr>
        <a:xfrm>
          <a:off x="10394950" y="824230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股関節</a:t>
          </a:r>
        </a:p>
      </xdr:txBody>
    </xdr:sp>
    <xdr:clientData fPrintsWithSheet="0"/>
  </xdr:twoCellAnchor>
  <xdr:twoCellAnchor>
    <xdr:from>
      <xdr:col>15</xdr:col>
      <xdr:colOff>25400</xdr:colOff>
      <xdr:row>31</xdr:row>
      <xdr:rowOff>44450</xdr:rowOff>
    </xdr:from>
    <xdr:to>
      <xdr:col>28</xdr:col>
      <xdr:colOff>0</xdr:colOff>
      <xdr:row>31</xdr:row>
      <xdr:rowOff>190500</xdr:rowOff>
    </xdr:to>
    <xdr:sp macro="" textlink="">
      <xdr:nvSpPr>
        <xdr:cNvPr id="21865" name="テキスト ボックス 21864">
          <a:extLst>
            <a:ext uri="{FF2B5EF4-FFF2-40B4-BE49-F238E27FC236}">
              <a16:creationId xmlns:a16="http://schemas.microsoft.com/office/drawing/2014/main" id="{6125DFDA-96B0-46AA-9E05-6C8E5B8EB3D6}"/>
            </a:ext>
          </a:extLst>
        </xdr:cNvPr>
        <xdr:cNvSpPr txBox="1"/>
      </xdr:nvSpPr>
      <xdr:spPr>
        <a:xfrm>
          <a:off x="8299450" y="8509000"/>
          <a:ext cx="469900" cy="146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膝関節</a:t>
          </a:r>
        </a:p>
      </xdr:txBody>
    </xdr:sp>
    <xdr:clientData fPrintsWithSheet="0"/>
  </xdr:twoCellAnchor>
  <xdr:twoCellAnchor>
    <xdr:from>
      <xdr:col>101</xdr:col>
      <xdr:colOff>31750</xdr:colOff>
      <xdr:row>32</xdr:row>
      <xdr:rowOff>1</xdr:rowOff>
    </xdr:from>
    <xdr:to>
      <xdr:col>140</xdr:col>
      <xdr:colOff>6350</xdr:colOff>
      <xdr:row>32</xdr:row>
      <xdr:rowOff>152400</xdr:rowOff>
    </xdr:to>
    <xdr:sp macro="" textlink="">
      <xdr:nvSpPr>
        <xdr:cNvPr id="21866" name="テキスト ボックス 21865">
          <a:extLst>
            <a:ext uri="{FF2B5EF4-FFF2-40B4-BE49-F238E27FC236}">
              <a16:creationId xmlns:a16="http://schemas.microsoft.com/office/drawing/2014/main" id="{67F0C25C-E2B4-414F-9C59-BEE3C6CA0325}"/>
            </a:ext>
          </a:extLst>
        </xdr:cNvPr>
        <xdr:cNvSpPr txBox="1"/>
      </xdr:nvSpPr>
      <xdr:spPr>
        <a:xfrm>
          <a:off x="11582400" y="8731251"/>
          <a:ext cx="1460500" cy="1523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普通（日常生活に支障がない）</a:t>
          </a:r>
        </a:p>
      </xdr:txBody>
    </xdr:sp>
    <xdr:clientData fPrintsWithSheet="0"/>
  </xdr:twoCellAnchor>
  <xdr:twoCellAnchor>
    <xdr:from>
      <xdr:col>144</xdr:col>
      <xdr:colOff>12700</xdr:colOff>
      <xdr:row>32</xdr:row>
      <xdr:rowOff>44450</xdr:rowOff>
    </xdr:from>
    <xdr:to>
      <xdr:col>189</xdr:col>
      <xdr:colOff>26200</xdr:colOff>
      <xdr:row>32</xdr:row>
      <xdr:rowOff>224450</xdr:rowOff>
    </xdr:to>
    <xdr:sp macro="" textlink="">
      <xdr:nvSpPr>
        <xdr:cNvPr id="21867" name="テキスト ボックス 21866">
          <a:extLst>
            <a:ext uri="{FF2B5EF4-FFF2-40B4-BE49-F238E27FC236}">
              <a16:creationId xmlns:a16="http://schemas.microsoft.com/office/drawing/2014/main" id="{F33A8A7F-0F7F-4FC6-983B-D24687F0F925}"/>
            </a:ext>
          </a:extLst>
        </xdr:cNvPr>
        <xdr:cNvSpPr txBox="1"/>
      </xdr:nvSpPr>
      <xdr:spPr>
        <a:xfrm>
          <a:off x="13201650" y="8775700"/>
          <a:ext cx="1728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約</a:t>
          </a:r>
          <a:r>
            <a:rPr kumimoji="1" lang="en-US" altLang="ja-JP" sz="800">
              <a:solidFill>
                <a:schemeClr val="tx1"/>
              </a:solidFill>
              <a:latin typeface="BIZ UDPゴシック" panose="020B0400000000000000" pitchFamily="50" charset="-128"/>
              <a:ea typeface="BIZ UDPゴシック" panose="020B0400000000000000" pitchFamily="50" charset="-128"/>
            </a:rPr>
            <a:t>1m</a:t>
          </a:r>
          <a:r>
            <a:rPr kumimoji="1" lang="ja-JP" altLang="en-US" sz="800">
              <a:solidFill>
                <a:schemeClr val="tx1"/>
              </a:solidFill>
              <a:latin typeface="BIZ UDPゴシック" panose="020B0400000000000000" pitchFamily="50" charset="-128"/>
              <a:ea typeface="BIZ UDPゴシック" panose="020B0400000000000000" pitchFamily="50" charset="-128"/>
            </a:rPr>
            <a:t>離れた視力確認表の図が見える</a:t>
          </a:r>
        </a:p>
      </xdr:txBody>
    </xdr:sp>
    <xdr:clientData fPrintsWithSheet="0"/>
  </xdr:twoCellAnchor>
  <xdr:twoCellAnchor>
    <xdr:from>
      <xdr:col>104</xdr:col>
      <xdr:colOff>6350</xdr:colOff>
      <xdr:row>32</xdr:row>
      <xdr:rowOff>228601</xdr:rowOff>
    </xdr:from>
    <xdr:to>
      <xdr:col>131</xdr:col>
      <xdr:colOff>21650</xdr:colOff>
      <xdr:row>33</xdr:row>
      <xdr:rowOff>237201</xdr:rowOff>
    </xdr:to>
    <xdr:sp macro="" textlink="">
      <xdr:nvSpPr>
        <xdr:cNvPr id="21868" name="テキスト ボックス 21867">
          <a:extLst>
            <a:ext uri="{FF2B5EF4-FFF2-40B4-BE49-F238E27FC236}">
              <a16:creationId xmlns:a16="http://schemas.microsoft.com/office/drawing/2014/main" id="{5C636AED-A7A3-4C98-8154-C4FB6B55EC70}"/>
            </a:ext>
          </a:extLst>
        </xdr:cNvPr>
        <xdr:cNvSpPr txBox="1"/>
      </xdr:nvSpPr>
      <xdr:spPr>
        <a:xfrm>
          <a:off x="11671300" y="8959851"/>
          <a:ext cx="1044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目の前に置いた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視力確認表の図が見える</a:t>
          </a:r>
        </a:p>
      </xdr:txBody>
    </xdr:sp>
    <xdr:clientData fPrintsWithSheet="0"/>
  </xdr:twoCellAnchor>
  <xdr:twoCellAnchor>
    <xdr:from>
      <xdr:col>145</xdr:col>
      <xdr:colOff>0</xdr:colOff>
      <xdr:row>33</xdr:row>
      <xdr:rowOff>19051</xdr:rowOff>
    </xdr:from>
    <xdr:to>
      <xdr:col>155</xdr:col>
      <xdr:colOff>31750</xdr:colOff>
      <xdr:row>34</xdr:row>
      <xdr:rowOff>25400</xdr:rowOff>
    </xdr:to>
    <xdr:sp macro="" textlink="">
      <xdr:nvSpPr>
        <xdr:cNvPr id="21869" name="テキスト ボックス 21868">
          <a:extLst>
            <a:ext uri="{FF2B5EF4-FFF2-40B4-BE49-F238E27FC236}">
              <a16:creationId xmlns:a16="http://schemas.microsoft.com/office/drawing/2014/main" id="{C3C98652-AF1C-4569-B521-C4BE06BB9235}"/>
            </a:ext>
          </a:extLst>
        </xdr:cNvPr>
        <xdr:cNvSpPr txBox="1"/>
      </xdr:nvSpPr>
      <xdr:spPr>
        <a:xfrm>
          <a:off x="13227050" y="9029701"/>
          <a:ext cx="412750" cy="3111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ほとんど</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見えない</a:t>
          </a:r>
        </a:p>
      </xdr:txBody>
    </xdr:sp>
    <xdr:clientData fPrintsWithSheet="0"/>
  </xdr:twoCellAnchor>
  <xdr:twoCellAnchor>
    <xdr:from>
      <xdr:col>165</xdr:col>
      <xdr:colOff>25400</xdr:colOff>
      <xdr:row>32</xdr:row>
      <xdr:rowOff>266701</xdr:rowOff>
    </xdr:from>
    <xdr:to>
      <xdr:col>182</xdr:col>
      <xdr:colOff>19050</xdr:colOff>
      <xdr:row>33</xdr:row>
      <xdr:rowOff>292100</xdr:rowOff>
    </xdr:to>
    <xdr:sp macro="" textlink="">
      <xdr:nvSpPr>
        <xdr:cNvPr id="21870" name="テキスト ボックス 21869">
          <a:extLst>
            <a:ext uri="{FF2B5EF4-FFF2-40B4-BE49-F238E27FC236}">
              <a16:creationId xmlns:a16="http://schemas.microsoft.com/office/drawing/2014/main" id="{86A791B7-2A9E-409D-A425-50D170E3662D}"/>
            </a:ext>
          </a:extLst>
        </xdr:cNvPr>
        <xdr:cNvSpPr txBox="1"/>
      </xdr:nvSpPr>
      <xdr:spPr>
        <a:xfrm>
          <a:off x="14014450" y="8997951"/>
          <a:ext cx="641350" cy="304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見えているのか</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判断不能</a:t>
          </a:r>
        </a:p>
      </xdr:txBody>
    </xdr:sp>
    <xdr:clientData fPrintsWithSheet="0"/>
  </xdr:twoCellAnchor>
  <xdr:twoCellAnchor>
    <xdr:from>
      <xdr:col>164</xdr:col>
      <xdr:colOff>25400</xdr:colOff>
      <xdr:row>35</xdr:row>
      <xdr:rowOff>14325</xdr:rowOff>
    </xdr:from>
    <xdr:to>
      <xdr:col>185</xdr:col>
      <xdr:colOff>17300</xdr:colOff>
      <xdr:row>35</xdr:row>
      <xdr:rowOff>266325</xdr:rowOff>
    </xdr:to>
    <xdr:sp macro="" textlink="">
      <xdr:nvSpPr>
        <xdr:cNvPr id="21871" name="テキスト ボックス 21870">
          <a:extLst>
            <a:ext uri="{FF2B5EF4-FFF2-40B4-BE49-F238E27FC236}">
              <a16:creationId xmlns:a16="http://schemas.microsoft.com/office/drawing/2014/main" id="{0E93AACC-FD4C-45C5-8966-742E4C73A068}"/>
            </a:ext>
          </a:extLst>
        </xdr:cNvPr>
        <xdr:cNvSpPr txBox="1"/>
      </xdr:nvSpPr>
      <xdr:spPr>
        <a:xfrm>
          <a:off x="13976350" y="9634575"/>
          <a:ext cx="792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聞こえているのか</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判断不能</a:t>
          </a:r>
        </a:p>
      </xdr:txBody>
    </xdr:sp>
    <xdr:clientData fPrintsWithSheet="0"/>
  </xdr:twoCellAnchor>
  <xdr:twoCellAnchor>
    <xdr:from>
      <xdr:col>103</xdr:col>
      <xdr:colOff>0</xdr:colOff>
      <xdr:row>34</xdr:row>
      <xdr:rowOff>108026</xdr:rowOff>
    </xdr:from>
    <xdr:to>
      <xdr:col>111</xdr:col>
      <xdr:colOff>19050</xdr:colOff>
      <xdr:row>34</xdr:row>
      <xdr:rowOff>266775</xdr:rowOff>
    </xdr:to>
    <xdr:sp macro="" textlink="">
      <xdr:nvSpPr>
        <xdr:cNvPr id="21872" name="テキスト ボックス 21871">
          <a:extLst>
            <a:ext uri="{FF2B5EF4-FFF2-40B4-BE49-F238E27FC236}">
              <a16:creationId xmlns:a16="http://schemas.microsoft.com/office/drawing/2014/main" id="{ACF3CA2F-80E1-4DF7-92CC-21C61E17B653}"/>
            </a:ext>
          </a:extLst>
        </xdr:cNvPr>
        <xdr:cNvSpPr txBox="1"/>
      </xdr:nvSpPr>
      <xdr:spPr>
        <a:xfrm>
          <a:off x="11626850" y="9423476"/>
          <a:ext cx="323850" cy="158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普通</a:t>
          </a:r>
        </a:p>
      </xdr:txBody>
    </xdr:sp>
    <xdr:clientData fPrintsWithSheet="0"/>
  </xdr:twoCellAnchor>
  <xdr:twoCellAnchor>
    <xdr:from>
      <xdr:col>104</xdr:col>
      <xdr:colOff>25400</xdr:colOff>
      <xdr:row>35</xdr:row>
      <xdr:rowOff>14325</xdr:rowOff>
    </xdr:from>
    <xdr:to>
      <xdr:col>134</xdr:col>
      <xdr:colOff>0</xdr:colOff>
      <xdr:row>35</xdr:row>
      <xdr:rowOff>266325</xdr:rowOff>
    </xdr:to>
    <xdr:sp macro="" textlink="">
      <xdr:nvSpPr>
        <xdr:cNvPr id="21873" name="テキスト ボックス 21872">
          <a:extLst>
            <a:ext uri="{FF2B5EF4-FFF2-40B4-BE49-F238E27FC236}">
              <a16:creationId xmlns:a16="http://schemas.microsoft.com/office/drawing/2014/main" id="{5F32E960-92B7-4FC5-8A5B-2387CD2F2B8D}"/>
            </a:ext>
          </a:extLst>
        </xdr:cNvPr>
        <xdr:cNvSpPr txBox="1"/>
      </xdr:nvSpPr>
      <xdr:spPr>
        <a:xfrm>
          <a:off x="11690350" y="9634575"/>
          <a:ext cx="11176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かなり大きな声なら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何とか聞き取れる</a:t>
          </a:r>
        </a:p>
      </xdr:txBody>
    </xdr:sp>
    <xdr:clientData fPrintsWithSheet="0"/>
  </xdr:twoCellAnchor>
  <xdr:twoCellAnchor>
    <xdr:from>
      <xdr:col>143</xdr:col>
      <xdr:colOff>12700</xdr:colOff>
      <xdr:row>34</xdr:row>
      <xdr:rowOff>88975</xdr:rowOff>
    </xdr:from>
    <xdr:to>
      <xdr:col>179</xdr:col>
      <xdr:colOff>9100</xdr:colOff>
      <xdr:row>34</xdr:row>
      <xdr:rowOff>232975</xdr:rowOff>
    </xdr:to>
    <xdr:sp macro="" textlink="">
      <xdr:nvSpPr>
        <xdr:cNvPr id="21874" name="テキスト ボックス 21873">
          <a:extLst>
            <a:ext uri="{FF2B5EF4-FFF2-40B4-BE49-F238E27FC236}">
              <a16:creationId xmlns:a16="http://schemas.microsoft.com/office/drawing/2014/main" id="{04E8E61F-A927-472B-B141-E78D99D1EFAE}"/>
            </a:ext>
          </a:extLst>
        </xdr:cNvPr>
        <xdr:cNvSpPr txBox="1"/>
      </xdr:nvSpPr>
      <xdr:spPr>
        <a:xfrm>
          <a:off x="13163550" y="9404425"/>
          <a:ext cx="1368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普通の声がやっと聞き取れる</a:t>
          </a:r>
          <a:endParaRPr kumimoji="1" lang="en-US" altLang="ja-JP" sz="8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144</xdr:col>
      <xdr:colOff>12700</xdr:colOff>
      <xdr:row>35</xdr:row>
      <xdr:rowOff>14325</xdr:rowOff>
    </xdr:from>
    <xdr:to>
      <xdr:col>158</xdr:col>
      <xdr:colOff>19300</xdr:colOff>
      <xdr:row>35</xdr:row>
      <xdr:rowOff>266325</xdr:rowOff>
    </xdr:to>
    <xdr:sp macro="" textlink="">
      <xdr:nvSpPr>
        <xdr:cNvPr id="21875" name="テキスト ボックス 21874">
          <a:extLst>
            <a:ext uri="{FF2B5EF4-FFF2-40B4-BE49-F238E27FC236}">
              <a16:creationId xmlns:a16="http://schemas.microsoft.com/office/drawing/2014/main" id="{7DFAE3C8-23CD-4661-A839-1885D6A15234}"/>
            </a:ext>
          </a:extLst>
        </xdr:cNvPr>
        <xdr:cNvSpPr txBox="1"/>
      </xdr:nvSpPr>
      <xdr:spPr>
        <a:xfrm>
          <a:off x="13201650" y="9634575"/>
          <a:ext cx="540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ほとんど</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聞こえない</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157</xdr:col>
      <xdr:colOff>9280</xdr:colOff>
      <xdr:row>25</xdr:row>
      <xdr:rowOff>241299</xdr:rowOff>
    </xdr:from>
    <xdr:to>
      <xdr:col>167</xdr:col>
      <xdr:colOff>24280</xdr:colOff>
      <xdr:row>27</xdr:row>
      <xdr:rowOff>46699</xdr:rowOff>
    </xdr:to>
    <xdr:sp macro="" textlink="">
      <xdr:nvSpPr>
        <xdr:cNvPr id="21876" name="テキスト ボックス 21875">
          <a:extLst>
            <a:ext uri="{FF2B5EF4-FFF2-40B4-BE49-F238E27FC236}">
              <a16:creationId xmlns:a16="http://schemas.microsoft.com/office/drawing/2014/main" id="{E415ED51-EFCA-4326-8F19-DC148DE56A2B}"/>
            </a:ext>
          </a:extLst>
        </xdr:cNvPr>
        <xdr:cNvSpPr txBox="1"/>
      </xdr:nvSpPr>
      <xdr:spPr>
        <a:xfrm>
          <a:off x="13693530" y="7029449"/>
          <a:ext cx="396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41</xdr:col>
      <xdr:colOff>6350</xdr:colOff>
      <xdr:row>38</xdr:row>
      <xdr:rowOff>88240</xdr:rowOff>
    </xdr:from>
    <xdr:to>
      <xdr:col>51</xdr:col>
      <xdr:colOff>19050</xdr:colOff>
      <xdr:row>38</xdr:row>
      <xdr:rowOff>309050</xdr:rowOff>
    </xdr:to>
    <xdr:sp macro="" textlink="">
      <xdr:nvSpPr>
        <xdr:cNvPr id="21877" name="テキスト ボックス 21876">
          <a:extLst>
            <a:ext uri="{FF2B5EF4-FFF2-40B4-BE49-F238E27FC236}">
              <a16:creationId xmlns:a16="http://schemas.microsoft.com/office/drawing/2014/main" id="{68B06525-E2CC-4768-A5C7-8BA4200EE9BD}"/>
            </a:ext>
          </a:extLst>
        </xdr:cNvPr>
        <xdr:cNvSpPr txBox="1"/>
      </xdr:nvSpPr>
      <xdr:spPr>
        <a:xfrm>
          <a:off x="9271000" y="106863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55</xdr:col>
      <xdr:colOff>19050</xdr:colOff>
      <xdr:row>38</xdr:row>
      <xdr:rowOff>70265</xdr:rowOff>
    </xdr:from>
    <xdr:to>
      <xdr:col>64</xdr:col>
      <xdr:colOff>27358</xdr:colOff>
      <xdr:row>38</xdr:row>
      <xdr:rowOff>327025</xdr:rowOff>
    </xdr:to>
    <xdr:sp macro="" textlink="">
      <xdr:nvSpPr>
        <xdr:cNvPr id="21878" name="テキスト ボックス 21877">
          <a:extLst>
            <a:ext uri="{FF2B5EF4-FFF2-40B4-BE49-F238E27FC236}">
              <a16:creationId xmlns:a16="http://schemas.microsoft.com/office/drawing/2014/main" id="{404CB1EE-B1F7-439E-BC0E-125D9B971CA0}"/>
            </a:ext>
          </a:extLst>
        </xdr:cNvPr>
        <xdr:cNvSpPr txBox="1"/>
      </xdr:nvSpPr>
      <xdr:spPr>
        <a:xfrm>
          <a:off x="9817100" y="1066841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68</xdr:col>
      <xdr:colOff>27352</xdr:colOff>
      <xdr:row>38</xdr:row>
      <xdr:rowOff>126645</xdr:rowOff>
    </xdr:from>
    <xdr:to>
      <xdr:col>78</xdr:col>
      <xdr:colOff>6352</xdr:colOff>
      <xdr:row>38</xdr:row>
      <xdr:rowOff>270645</xdr:rowOff>
    </xdr:to>
    <xdr:sp macro="" textlink="">
      <xdr:nvSpPr>
        <xdr:cNvPr id="21879" name="テキスト ボックス 21878">
          <a:extLst>
            <a:ext uri="{FF2B5EF4-FFF2-40B4-BE49-F238E27FC236}">
              <a16:creationId xmlns:a16="http://schemas.microsoft.com/office/drawing/2014/main" id="{9E6CB92E-B417-4A50-BEDF-C94E82AF34DE}"/>
            </a:ext>
          </a:extLst>
        </xdr:cNvPr>
        <xdr:cNvSpPr txBox="1"/>
      </xdr:nvSpPr>
      <xdr:spPr>
        <a:xfrm>
          <a:off x="10320702" y="107247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83</xdr:col>
      <xdr:colOff>6350</xdr:colOff>
      <xdr:row>38</xdr:row>
      <xdr:rowOff>126645</xdr:rowOff>
    </xdr:from>
    <xdr:to>
      <xdr:col>91</xdr:col>
      <xdr:colOff>17735</xdr:colOff>
      <xdr:row>38</xdr:row>
      <xdr:rowOff>270645</xdr:rowOff>
    </xdr:to>
    <xdr:sp macro="" textlink="">
      <xdr:nvSpPr>
        <xdr:cNvPr id="21880" name="テキスト ボックス 21879">
          <a:extLst>
            <a:ext uri="{FF2B5EF4-FFF2-40B4-BE49-F238E27FC236}">
              <a16:creationId xmlns:a16="http://schemas.microsoft.com/office/drawing/2014/main" id="{52433CAF-4655-4F50-9446-64FF13F38403}"/>
            </a:ext>
          </a:extLst>
        </xdr:cNvPr>
        <xdr:cNvSpPr txBox="1"/>
      </xdr:nvSpPr>
      <xdr:spPr>
        <a:xfrm>
          <a:off x="10871200" y="107247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147</xdr:col>
      <xdr:colOff>25401</xdr:colOff>
      <xdr:row>38</xdr:row>
      <xdr:rowOff>126340</xdr:rowOff>
    </xdr:from>
    <xdr:to>
      <xdr:col>153</xdr:col>
      <xdr:colOff>7917</xdr:colOff>
      <xdr:row>38</xdr:row>
      <xdr:rowOff>270340</xdr:rowOff>
    </xdr:to>
    <xdr:sp macro="" textlink="">
      <xdr:nvSpPr>
        <xdr:cNvPr id="21881" name="テキスト ボックス 21880">
          <a:extLst>
            <a:ext uri="{FF2B5EF4-FFF2-40B4-BE49-F238E27FC236}">
              <a16:creationId xmlns:a16="http://schemas.microsoft.com/office/drawing/2014/main" id="{3A9100A3-FA68-40DA-89BE-708F24EE4A85}"/>
            </a:ext>
          </a:extLst>
        </xdr:cNvPr>
        <xdr:cNvSpPr txBox="1"/>
      </xdr:nvSpPr>
      <xdr:spPr>
        <a:xfrm>
          <a:off x="13328651" y="107244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162</xdr:col>
      <xdr:colOff>2931</xdr:colOff>
      <xdr:row>38</xdr:row>
      <xdr:rowOff>90340</xdr:rowOff>
    </xdr:from>
    <xdr:to>
      <xdr:col>170</xdr:col>
      <xdr:colOff>22131</xdr:colOff>
      <xdr:row>38</xdr:row>
      <xdr:rowOff>306340</xdr:rowOff>
    </xdr:to>
    <xdr:sp macro="" textlink="">
      <xdr:nvSpPr>
        <xdr:cNvPr id="21882" name="テキスト ボックス 21881">
          <a:extLst>
            <a:ext uri="{FF2B5EF4-FFF2-40B4-BE49-F238E27FC236}">
              <a16:creationId xmlns:a16="http://schemas.microsoft.com/office/drawing/2014/main" id="{E1F5B8AD-2D6F-46F5-870F-CAF2ED5F08FD}"/>
            </a:ext>
          </a:extLst>
        </xdr:cNvPr>
        <xdr:cNvSpPr txBox="1"/>
      </xdr:nvSpPr>
      <xdr:spPr>
        <a:xfrm>
          <a:off x="13877681" y="106884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174</xdr:col>
      <xdr:colOff>31262</xdr:colOff>
      <xdr:row>38</xdr:row>
      <xdr:rowOff>126340</xdr:rowOff>
    </xdr:from>
    <xdr:to>
      <xdr:col>180</xdr:col>
      <xdr:colOff>13777</xdr:colOff>
      <xdr:row>38</xdr:row>
      <xdr:rowOff>270340</xdr:rowOff>
    </xdr:to>
    <xdr:sp macro="" textlink="">
      <xdr:nvSpPr>
        <xdr:cNvPr id="21883" name="テキスト ボックス 21882">
          <a:extLst>
            <a:ext uri="{FF2B5EF4-FFF2-40B4-BE49-F238E27FC236}">
              <a16:creationId xmlns:a16="http://schemas.microsoft.com/office/drawing/2014/main" id="{4514C9D6-F96D-4B48-9DD7-FAD84BA49637}"/>
            </a:ext>
          </a:extLst>
        </xdr:cNvPr>
        <xdr:cNvSpPr txBox="1"/>
      </xdr:nvSpPr>
      <xdr:spPr>
        <a:xfrm>
          <a:off x="14363212" y="107244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40</xdr:col>
      <xdr:colOff>6350</xdr:colOff>
      <xdr:row>40</xdr:row>
      <xdr:rowOff>100940</xdr:rowOff>
    </xdr:from>
    <xdr:to>
      <xdr:col>50</xdr:col>
      <xdr:colOff>19050</xdr:colOff>
      <xdr:row>40</xdr:row>
      <xdr:rowOff>321750</xdr:rowOff>
    </xdr:to>
    <xdr:sp macro="" textlink="">
      <xdr:nvSpPr>
        <xdr:cNvPr id="21884" name="テキスト ボックス 21883">
          <a:extLst>
            <a:ext uri="{FF2B5EF4-FFF2-40B4-BE49-F238E27FC236}">
              <a16:creationId xmlns:a16="http://schemas.microsoft.com/office/drawing/2014/main" id="{433450BF-9282-4499-85F0-26DB51AC3D0C}"/>
            </a:ext>
          </a:extLst>
        </xdr:cNvPr>
        <xdr:cNvSpPr txBox="1"/>
      </xdr:nvSpPr>
      <xdr:spPr>
        <a:xfrm>
          <a:off x="9232900" y="114610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54</xdr:col>
      <xdr:colOff>19050</xdr:colOff>
      <xdr:row>40</xdr:row>
      <xdr:rowOff>82965</xdr:rowOff>
    </xdr:from>
    <xdr:to>
      <xdr:col>63</xdr:col>
      <xdr:colOff>27358</xdr:colOff>
      <xdr:row>40</xdr:row>
      <xdr:rowOff>339725</xdr:rowOff>
    </xdr:to>
    <xdr:sp macro="" textlink="">
      <xdr:nvSpPr>
        <xdr:cNvPr id="21885" name="テキスト ボックス 21884">
          <a:extLst>
            <a:ext uri="{FF2B5EF4-FFF2-40B4-BE49-F238E27FC236}">
              <a16:creationId xmlns:a16="http://schemas.microsoft.com/office/drawing/2014/main" id="{B9835787-28B8-4926-BEAD-63624197F0E9}"/>
            </a:ext>
          </a:extLst>
        </xdr:cNvPr>
        <xdr:cNvSpPr txBox="1"/>
      </xdr:nvSpPr>
      <xdr:spPr>
        <a:xfrm>
          <a:off x="9779000" y="1144311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67</xdr:col>
      <xdr:colOff>27352</xdr:colOff>
      <xdr:row>40</xdr:row>
      <xdr:rowOff>139345</xdr:rowOff>
    </xdr:from>
    <xdr:to>
      <xdr:col>77</xdr:col>
      <xdr:colOff>6352</xdr:colOff>
      <xdr:row>40</xdr:row>
      <xdr:rowOff>283345</xdr:rowOff>
    </xdr:to>
    <xdr:sp macro="" textlink="">
      <xdr:nvSpPr>
        <xdr:cNvPr id="21886" name="テキスト ボックス 21885">
          <a:extLst>
            <a:ext uri="{FF2B5EF4-FFF2-40B4-BE49-F238E27FC236}">
              <a16:creationId xmlns:a16="http://schemas.microsoft.com/office/drawing/2014/main" id="{AC4284AA-B8C4-4297-B2D4-90B9705F1F5D}"/>
            </a:ext>
          </a:extLst>
        </xdr:cNvPr>
        <xdr:cNvSpPr txBox="1"/>
      </xdr:nvSpPr>
      <xdr:spPr>
        <a:xfrm>
          <a:off x="10282602" y="114994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6350</xdr:colOff>
      <xdr:row>40</xdr:row>
      <xdr:rowOff>139345</xdr:rowOff>
    </xdr:from>
    <xdr:to>
      <xdr:col>90</xdr:col>
      <xdr:colOff>17735</xdr:colOff>
      <xdr:row>40</xdr:row>
      <xdr:rowOff>283345</xdr:rowOff>
    </xdr:to>
    <xdr:sp macro="" textlink="">
      <xdr:nvSpPr>
        <xdr:cNvPr id="21887" name="テキスト ボックス 21886">
          <a:extLst>
            <a:ext uri="{FF2B5EF4-FFF2-40B4-BE49-F238E27FC236}">
              <a16:creationId xmlns:a16="http://schemas.microsoft.com/office/drawing/2014/main" id="{369FA329-5781-4DF1-AD12-907231EA0DED}"/>
            </a:ext>
          </a:extLst>
        </xdr:cNvPr>
        <xdr:cNvSpPr txBox="1"/>
      </xdr:nvSpPr>
      <xdr:spPr>
        <a:xfrm>
          <a:off x="10833100" y="114994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146</xdr:col>
      <xdr:colOff>25401</xdr:colOff>
      <xdr:row>40</xdr:row>
      <xdr:rowOff>139040</xdr:rowOff>
    </xdr:from>
    <xdr:to>
      <xdr:col>152</xdr:col>
      <xdr:colOff>7917</xdr:colOff>
      <xdr:row>40</xdr:row>
      <xdr:rowOff>283040</xdr:rowOff>
    </xdr:to>
    <xdr:sp macro="" textlink="">
      <xdr:nvSpPr>
        <xdr:cNvPr id="21888" name="テキスト ボックス 21887">
          <a:extLst>
            <a:ext uri="{FF2B5EF4-FFF2-40B4-BE49-F238E27FC236}">
              <a16:creationId xmlns:a16="http://schemas.microsoft.com/office/drawing/2014/main" id="{2F92BFBB-383D-40D3-8DD5-2E3BBCF622DD}"/>
            </a:ext>
          </a:extLst>
        </xdr:cNvPr>
        <xdr:cNvSpPr txBox="1"/>
      </xdr:nvSpPr>
      <xdr:spPr>
        <a:xfrm>
          <a:off x="13290551" y="114991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2931</xdr:colOff>
      <xdr:row>40</xdr:row>
      <xdr:rowOff>103040</xdr:rowOff>
    </xdr:from>
    <xdr:to>
      <xdr:col>169</xdr:col>
      <xdr:colOff>22131</xdr:colOff>
      <xdr:row>40</xdr:row>
      <xdr:rowOff>319040</xdr:rowOff>
    </xdr:to>
    <xdr:sp macro="" textlink="">
      <xdr:nvSpPr>
        <xdr:cNvPr id="21889" name="テキスト ボックス 21888">
          <a:extLst>
            <a:ext uri="{FF2B5EF4-FFF2-40B4-BE49-F238E27FC236}">
              <a16:creationId xmlns:a16="http://schemas.microsoft.com/office/drawing/2014/main" id="{C114E7F7-A95C-4454-A89F-20DB6B632E16}"/>
            </a:ext>
          </a:extLst>
        </xdr:cNvPr>
        <xdr:cNvSpPr txBox="1"/>
      </xdr:nvSpPr>
      <xdr:spPr>
        <a:xfrm>
          <a:off x="13839581" y="114631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31262</xdr:colOff>
      <xdr:row>40</xdr:row>
      <xdr:rowOff>139040</xdr:rowOff>
    </xdr:from>
    <xdr:to>
      <xdr:col>179</xdr:col>
      <xdr:colOff>13777</xdr:colOff>
      <xdr:row>40</xdr:row>
      <xdr:rowOff>283040</xdr:rowOff>
    </xdr:to>
    <xdr:sp macro="" textlink="">
      <xdr:nvSpPr>
        <xdr:cNvPr id="21890" name="テキスト ボックス 21889">
          <a:extLst>
            <a:ext uri="{FF2B5EF4-FFF2-40B4-BE49-F238E27FC236}">
              <a16:creationId xmlns:a16="http://schemas.microsoft.com/office/drawing/2014/main" id="{2782B7FB-3CC4-4086-8A4C-80637B963F08}"/>
            </a:ext>
          </a:extLst>
        </xdr:cNvPr>
        <xdr:cNvSpPr txBox="1"/>
      </xdr:nvSpPr>
      <xdr:spPr>
        <a:xfrm>
          <a:off x="14325112" y="114991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40</xdr:col>
      <xdr:colOff>12700</xdr:colOff>
      <xdr:row>41</xdr:row>
      <xdr:rowOff>81890</xdr:rowOff>
    </xdr:from>
    <xdr:to>
      <xdr:col>50</xdr:col>
      <xdr:colOff>25400</xdr:colOff>
      <xdr:row>41</xdr:row>
      <xdr:rowOff>302700</xdr:rowOff>
    </xdr:to>
    <xdr:sp macro="" textlink="">
      <xdr:nvSpPr>
        <xdr:cNvPr id="21891" name="テキスト ボックス 21890">
          <a:extLst>
            <a:ext uri="{FF2B5EF4-FFF2-40B4-BE49-F238E27FC236}">
              <a16:creationId xmlns:a16="http://schemas.microsoft.com/office/drawing/2014/main" id="{D3DE1D6F-75A1-4580-B653-13552E542F7B}"/>
            </a:ext>
          </a:extLst>
        </xdr:cNvPr>
        <xdr:cNvSpPr txBox="1"/>
      </xdr:nvSpPr>
      <xdr:spPr>
        <a:xfrm>
          <a:off x="9239250" y="1182304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54</xdr:col>
      <xdr:colOff>25400</xdr:colOff>
      <xdr:row>41</xdr:row>
      <xdr:rowOff>63915</xdr:rowOff>
    </xdr:from>
    <xdr:to>
      <xdr:col>63</xdr:col>
      <xdr:colOff>33708</xdr:colOff>
      <xdr:row>41</xdr:row>
      <xdr:rowOff>320675</xdr:rowOff>
    </xdr:to>
    <xdr:sp macro="" textlink="">
      <xdr:nvSpPr>
        <xdr:cNvPr id="21892" name="テキスト ボックス 21891">
          <a:extLst>
            <a:ext uri="{FF2B5EF4-FFF2-40B4-BE49-F238E27FC236}">
              <a16:creationId xmlns:a16="http://schemas.microsoft.com/office/drawing/2014/main" id="{59099F7A-AF58-48B4-8111-18E684843E9D}"/>
            </a:ext>
          </a:extLst>
        </xdr:cNvPr>
        <xdr:cNvSpPr txBox="1"/>
      </xdr:nvSpPr>
      <xdr:spPr>
        <a:xfrm>
          <a:off x="9785350" y="1180506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67</xdr:col>
      <xdr:colOff>33702</xdr:colOff>
      <xdr:row>41</xdr:row>
      <xdr:rowOff>120295</xdr:rowOff>
    </xdr:from>
    <xdr:to>
      <xdr:col>77</xdr:col>
      <xdr:colOff>12702</xdr:colOff>
      <xdr:row>41</xdr:row>
      <xdr:rowOff>264295</xdr:rowOff>
    </xdr:to>
    <xdr:sp macro="" textlink="">
      <xdr:nvSpPr>
        <xdr:cNvPr id="21893" name="テキスト ボックス 21892">
          <a:extLst>
            <a:ext uri="{FF2B5EF4-FFF2-40B4-BE49-F238E27FC236}">
              <a16:creationId xmlns:a16="http://schemas.microsoft.com/office/drawing/2014/main" id="{1EB7AB4F-87A5-4E55-ACB5-418C4FEBFA1B}"/>
            </a:ext>
          </a:extLst>
        </xdr:cNvPr>
        <xdr:cNvSpPr txBox="1"/>
      </xdr:nvSpPr>
      <xdr:spPr>
        <a:xfrm>
          <a:off x="10288952" y="1186144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12700</xdr:colOff>
      <xdr:row>41</xdr:row>
      <xdr:rowOff>120295</xdr:rowOff>
    </xdr:from>
    <xdr:to>
      <xdr:col>90</xdr:col>
      <xdr:colOff>24085</xdr:colOff>
      <xdr:row>41</xdr:row>
      <xdr:rowOff>264295</xdr:rowOff>
    </xdr:to>
    <xdr:sp macro="" textlink="">
      <xdr:nvSpPr>
        <xdr:cNvPr id="21894" name="テキスト ボックス 21893">
          <a:extLst>
            <a:ext uri="{FF2B5EF4-FFF2-40B4-BE49-F238E27FC236}">
              <a16:creationId xmlns:a16="http://schemas.microsoft.com/office/drawing/2014/main" id="{C475CA3A-F1FA-4329-AD9E-1FA00C2B72DD}"/>
            </a:ext>
          </a:extLst>
        </xdr:cNvPr>
        <xdr:cNvSpPr txBox="1"/>
      </xdr:nvSpPr>
      <xdr:spPr>
        <a:xfrm>
          <a:off x="10839450" y="1186144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146</xdr:col>
      <xdr:colOff>31751</xdr:colOff>
      <xdr:row>41</xdr:row>
      <xdr:rowOff>120295</xdr:rowOff>
    </xdr:from>
    <xdr:to>
      <xdr:col>152</xdr:col>
      <xdr:colOff>14267</xdr:colOff>
      <xdr:row>41</xdr:row>
      <xdr:rowOff>264295</xdr:rowOff>
    </xdr:to>
    <xdr:sp macro="" textlink="">
      <xdr:nvSpPr>
        <xdr:cNvPr id="21895" name="テキスト ボックス 21894">
          <a:extLst>
            <a:ext uri="{FF2B5EF4-FFF2-40B4-BE49-F238E27FC236}">
              <a16:creationId xmlns:a16="http://schemas.microsoft.com/office/drawing/2014/main" id="{132CE37E-E639-4938-B753-C55D3ADB91BD}"/>
            </a:ext>
          </a:extLst>
        </xdr:cNvPr>
        <xdr:cNvSpPr txBox="1"/>
      </xdr:nvSpPr>
      <xdr:spPr>
        <a:xfrm>
          <a:off x="13296901" y="11861445"/>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41</xdr:row>
      <xdr:rowOff>84295</xdr:rowOff>
    </xdr:from>
    <xdr:to>
      <xdr:col>169</xdr:col>
      <xdr:colOff>28481</xdr:colOff>
      <xdr:row>41</xdr:row>
      <xdr:rowOff>300295</xdr:rowOff>
    </xdr:to>
    <xdr:sp macro="" textlink="">
      <xdr:nvSpPr>
        <xdr:cNvPr id="21896" name="テキスト ボックス 21895">
          <a:extLst>
            <a:ext uri="{FF2B5EF4-FFF2-40B4-BE49-F238E27FC236}">
              <a16:creationId xmlns:a16="http://schemas.microsoft.com/office/drawing/2014/main" id="{54799765-95D5-4BF8-B143-4A17D07B58AE}"/>
            </a:ext>
          </a:extLst>
        </xdr:cNvPr>
        <xdr:cNvSpPr txBox="1"/>
      </xdr:nvSpPr>
      <xdr:spPr>
        <a:xfrm>
          <a:off x="13845931" y="11825445"/>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41</xdr:row>
      <xdr:rowOff>120295</xdr:rowOff>
    </xdr:from>
    <xdr:to>
      <xdr:col>179</xdr:col>
      <xdr:colOff>20127</xdr:colOff>
      <xdr:row>41</xdr:row>
      <xdr:rowOff>264295</xdr:rowOff>
    </xdr:to>
    <xdr:sp macro="" textlink="">
      <xdr:nvSpPr>
        <xdr:cNvPr id="21897" name="テキスト ボックス 21896">
          <a:extLst>
            <a:ext uri="{FF2B5EF4-FFF2-40B4-BE49-F238E27FC236}">
              <a16:creationId xmlns:a16="http://schemas.microsoft.com/office/drawing/2014/main" id="{3DA2D780-864C-488E-9184-CD9938D3B7D6}"/>
            </a:ext>
          </a:extLst>
        </xdr:cNvPr>
        <xdr:cNvSpPr txBox="1"/>
      </xdr:nvSpPr>
      <xdr:spPr>
        <a:xfrm>
          <a:off x="14331462" y="11861445"/>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40</xdr:col>
      <xdr:colOff>6350</xdr:colOff>
      <xdr:row>42</xdr:row>
      <xdr:rowOff>62840</xdr:rowOff>
    </xdr:from>
    <xdr:to>
      <xdr:col>50</xdr:col>
      <xdr:colOff>19050</xdr:colOff>
      <xdr:row>42</xdr:row>
      <xdr:rowOff>283650</xdr:rowOff>
    </xdr:to>
    <xdr:sp macro="" textlink="">
      <xdr:nvSpPr>
        <xdr:cNvPr id="21898" name="テキスト ボックス 21897">
          <a:extLst>
            <a:ext uri="{FF2B5EF4-FFF2-40B4-BE49-F238E27FC236}">
              <a16:creationId xmlns:a16="http://schemas.microsoft.com/office/drawing/2014/main" id="{3B6BFCA8-37AB-4CBA-8F72-D14F3470047B}"/>
            </a:ext>
          </a:extLst>
        </xdr:cNvPr>
        <xdr:cNvSpPr txBox="1"/>
      </xdr:nvSpPr>
      <xdr:spPr>
        <a:xfrm>
          <a:off x="9232900" y="121849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54</xdr:col>
      <xdr:colOff>19050</xdr:colOff>
      <xdr:row>42</xdr:row>
      <xdr:rowOff>44865</xdr:rowOff>
    </xdr:from>
    <xdr:to>
      <xdr:col>63</xdr:col>
      <xdr:colOff>27358</xdr:colOff>
      <xdr:row>42</xdr:row>
      <xdr:rowOff>301625</xdr:rowOff>
    </xdr:to>
    <xdr:sp macro="" textlink="">
      <xdr:nvSpPr>
        <xdr:cNvPr id="21899" name="テキスト ボックス 21898">
          <a:extLst>
            <a:ext uri="{FF2B5EF4-FFF2-40B4-BE49-F238E27FC236}">
              <a16:creationId xmlns:a16="http://schemas.microsoft.com/office/drawing/2014/main" id="{35663D7E-6144-4245-98BD-BEE8C5060F43}"/>
            </a:ext>
          </a:extLst>
        </xdr:cNvPr>
        <xdr:cNvSpPr txBox="1"/>
      </xdr:nvSpPr>
      <xdr:spPr>
        <a:xfrm>
          <a:off x="9779000" y="1216701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67</xdr:col>
      <xdr:colOff>27352</xdr:colOff>
      <xdr:row>42</xdr:row>
      <xdr:rowOff>101245</xdr:rowOff>
    </xdr:from>
    <xdr:to>
      <xdr:col>77</xdr:col>
      <xdr:colOff>6352</xdr:colOff>
      <xdr:row>42</xdr:row>
      <xdr:rowOff>245245</xdr:rowOff>
    </xdr:to>
    <xdr:sp macro="" textlink="">
      <xdr:nvSpPr>
        <xdr:cNvPr id="21900" name="テキスト ボックス 21899">
          <a:extLst>
            <a:ext uri="{FF2B5EF4-FFF2-40B4-BE49-F238E27FC236}">
              <a16:creationId xmlns:a16="http://schemas.microsoft.com/office/drawing/2014/main" id="{7EDF105E-649F-426F-8CF5-FB0EDC49D7C0}"/>
            </a:ext>
          </a:extLst>
        </xdr:cNvPr>
        <xdr:cNvSpPr txBox="1"/>
      </xdr:nvSpPr>
      <xdr:spPr>
        <a:xfrm>
          <a:off x="10282602" y="122233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6350</xdr:colOff>
      <xdr:row>42</xdr:row>
      <xdr:rowOff>101245</xdr:rowOff>
    </xdr:from>
    <xdr:to>
      <xdr:col>90</xdr:col>
      <xdr:colOff>17735</xdr:colOff>
      <xdr:row>42</xdr:row>
      <xdr:rowOff>245245</xdr:rowOff>
    </xdr:to>
    <xdr:sp macro="" textlink="">
      <xdr:nvSpPr>
        <xdr:cNvPr id="21901" name="テキスト ボックス 21900">
          <a:extLst>
            <a:ext uri="{FF2B5EF4-FFF2-40B4-BE49-F238E27FC236}">
              <a16:creationId xmlns:a16="http://schemas.microsoft.com/office/drawing/2014/main" id="{E21B8FE7-458B-4323-BA21-B20F9D6239DA}"/>
            </a:ext>
          </a:extLst>
        </xdr:cNvPr>
        <xdr:cNvSpPr txBox="1"/>
      </xdr:nvSpPr>
      <xdr:spPr>
        <a:xfrm>
          <a:off x="10833100" y="122233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146</xdr:col>
      <xdr:colOff>25401</xdr:colOff>
      <xdr:row>42</xdr:row>
      <xdr:rowOff>101245</xdr:rowOff>
    </xdr:from>
    <xdr:to>
      <xdr:col>152</xdr:col>
      <xdr:colOff>7917</xdr:colOff>
      <xdr:row>42</xdr:row>
      <xdr:rowOff>245245</xdr:rowOff>
    </xdr:to>
    <xdr:sp macro="" textlink="">
      <xdr:nvSpPr>
        <xdr:cNvPr id="21902" name="テキスト ボックス 21901">
          <a:extLst>
            <a:ext uri="{FF2B5EF4-FFF2-40B4-BE49-F238E27FC236}">
              <a16:creationId xmlns:a16="http://schemas.microsoft.com/office/drawing/2014/main" id="{12AF8092-63A4-4F18-B619-0A5AC505E7BB}"/>
            </a:ext>
          </a:extLst>
        </xdr:cNvPr>
        <xdr:cNvSpPr txBox="1"/>
      </xdr:nvSpPr>
      <xdr:spPr>
        <a:xfrm>
          <a:off x="13290551" y="12223395"/>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2931</xdr:colOff>
      <xdr:row>42</xdr:row>
      <xdr:rowOff>65245</xdr:rowOff>
    </xdr:from>
    <xdr:to>
      <xdr:col>169</xdr:col>
      <xdr:colOff>22131</xdr:colOff>
      <xdr:row>42</xdr:row>
      <xdr:rowOff>281245</xdr:rowOff>
    </xdr:to>
    <xdr:sp macro="" textlink="">
      <xdr:nvSpPr>
        <xdr:cNvPr id="21903" name="テキスト ボックス 21902">
          <a:extLst>
            <a:ext uri="{FF2B5EF4-FFF2-40B4-BE49-F238E27FC236}">
              <a16:creationId xmlns:a16="http://schemas.microsoft.com/office/drawing/2014/main" id="{ED49C07C-5A05-4CA5-A213-F12E548782AA}"/>
            </a:ext>
          </a:extLst>
        </xdr:cNvPr>
        <xdr:cNvSpPr txBox="1"/>
      </xdr:nvSpPr>
      <xdr:spPr>
        <a:xfrm>
          <a:off x="13839581" y="12187395"/>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31262</xdr:colOff>
      <xdr:row>42</xdr:row>
      <xdr:rowOff>101245</xdr:rowOff>
    </xdr:from>
    <xdr:to>
      <xdr:col>179</xdr:col>
      <xdr:colOff>13777</xdr:colOff>
      <xdr:row>42</xdr:row>
      <xdr:rowOff>245245</xdr:rowOff>
    </xdr:to>
    <xdr:sp macro="" textlink="">
      <xdr:nvSpPr>
        <xdr:cNvPr id="21904" name="テキスト ボックス 21903">
          <a:extLst>
            <a:ext uri="{FF2B5EF4-FFF2-40B4-BE49-F238E27FC236}">
              <a16:creationId xmlns:a16="http://schemas.microsoft.com/office/drawing/2014/main" id="{F61BD531-989F-428F-BD28-E8F91E7C2AD3}"/>
            </a:ext>
          </a:extLst>
        </xdr:cNvPr>
        <xdr:cNvSpPr txBox="1"/>
      </xdr:nvSpPr>
      <xdr:spPr>
        <a:xfrm>
          <a:off x="14325112" y="12223395"/>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31751</xdr:colOff>
      <xdr:row>39</xdr:row>
      <xdr:rowOff>113640</xdr:rowOff>
    </xdr:from>
    <xdr:to>
      <xdr:col>152</xdr:col>
      <xdr:colOff>14267</xdr:colOff>
      <xdr:row>39</xdr:row>
      <xdr:rowOff>257640</xdr:rowOff>
    </xdr:to>
    <xdr:sp macro="" textlink="">
      <xdr:nvSpPr>
        <xdr:cNvPr id="21905" name="テキスト ボックス 21904">
          <a:extLst>
            <a:ext uri="{FF2B5EF4-FFF2-40B4-BE49-F238E27FC236}">
              <a16:creationId xmlns:a16="http://schemas.microsoft.com/office/drawing/2014/main" id="{99845844-9A6F-4EA9-B77C-F46892762F6F}"/>
            </a:ext>
          </a:extLst>
        </xdr:cNvPr>
        <xdr:cNvSpPr txBox="1"/>
      </xdr:nvSpPr>
      <xdr:spPr>
        <a:xfrm>
          <a:off x="13296901" y="110927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39</xdr:row>
      <xdr:rowOff>77640</xdr:rowOff>
    </xdr:from>
    <xdr:to>
      <xdr:col>169</xdr:col>
      <xdr:colOff>28481</xdr:colOff>
      <xdr:row>39</xdr:row>
      <xdr:rowOff>293640</xdr:rowOff>
    </xdr:to>
    <xdr:sp macro="" textlink="">
      <xdr:nvSpPr>
        <xdr:cNvPr id="21906" name="テキスト ボックス 21905">
          <a:extLst>
            <a:ext uri="{FF2B5EF4-FFF2-40B4-BE49-F238E27FC236}">
              <a16:creationId xmlns:a16="http://schemas.microsoft.com/office/drawing/2014/main" id="{E8F84531-1F6C-4DB4-A32F-8172ED2C1187}"/>
            </a:ext>
          </a:extLst>
        </xdr:cNvPr>
        <xdr:cNvSpPr txBox="1"/>
      </xdr:nvSpPr>
      <xdr:spPr>
        <a:xfrm>
          <a:off x="13845931" y="110567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39</xdr:row>
      <xdr:rowOff>113640</xdr:rowOff>
    </xdr:from>
    <xdr:to>
      <xdr:col>179</xdr:col>
      <xdr:colOff>20127</xdr:colOff>
      <xdr:row>39</xdr:row>
      <xdr:rowOff>257640</xdr:rowOff>
    </xdr:to>
    <xdr:sp macro="" textlink="">
      <xdr:nvSpPr>
        <xdr:cNvPr id="21907" name="テキスト ボックス 21906">
          <a:extLst>
            <a:ext uri="{FF2B5EF4-FFF2-40B4-BE49-F238E27FC236}">
              <a16:creationId xmlns:a16="http://schemas.microsoft.com/office/drawing/2014/main" id="{F313EA34-4BB9-43E1-95D8-AFA7EBA4CC62}"/>
            </a:ext>
          </a:extLst>
        </xdr:cNvPr>
        <xdr:cNvSpPr txBox="1"/>
      </xdr:nvSpPr>
      <xdr:spPr>
        <a:xfrm>
          <a:off x="14331462" y="110927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147</xdr:col>
      <xdr:colOff>6351</xdr:colOff>
      <xdr:row>43</xdr:row>
      <xdr:rowOff>126340</xdr:rowOff>
    </xdr:from>
    <xdr:to>
      <xdr:col>152</xdr:col>
      <xdr:colOff>26967</xdr:colOff>
      <xdr:row>43</xdr:row>
      <xdr:rowOff>270340</xdr:rowOff>
    </xdr:to>
    <xdr:sp macro="" textlink="">
      <xdr:nvSpPr>
        <xdr:cNvPr id="21908" name="テキスト ボックス 21907">
          <a:extLst>
            <a:ext uri="{FF2B5EF4-FFF2-40B4-BE49-F238E27FC236}">
              <a16:creationId xmlns:a16="http://schemas.microsoft.com/office/drawing/2014/main" id="{F8819F9F-B280-49F8-967C-A110E834AA4F}"/>
            </a:ext>
          </a:extLst>
        </xdr:cNvPr>
        <xdr:cNvSpPr txBox="1"/>
      </xdr:nvSpPr>
      <xdr:spPr>
        <a:xfrm>
          <a:off x="13309601" y="125659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21981</xdr:colOff>
      <xdr:row>43</xdr:row>
      <xdr:rowOff>90340</xdr:rowOff>
    </xdr:from>
    <xdr:to>
      <xdr:col>170</xdr:col>
      <xdr:colOff>3081</xdr:colOff>
      <xdr:row>43</xdr:row>
      <xdr:rowOff>306340</xdr:rowOff>
    </xdr:to>
    <xdr:sp macro="" textlink="">
      <xdr:nvSpPr>
        <xdr:cNvPr id="21909" name="テキスト ボックス 21908">
          <a:extLst>
            <a:ext uri="{FF2B5EF4-FFF2-40B4-BE49-F238E27FC236}">
              <a16:creationId xmlns:a16="http://schemas.microsoft.com/office/drawing/2014/main" id="{D3107868-A681-4629-B1AE-209E71CC19C3}"/>
            </a:ext>
          </a:extLst>
        </xdr:cNvPr>
        <xdr:cNvSpPr txBox="1"/>
      </xdr:nvSpPr>
      <xdr:spPr>
        <a:xfrm>
          <a:off x="13858631" y="125299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174</xdr:col>
      <xdr:colOff>12212</xdr:colOff>
      <xdr:row>43</xdr:row>
      <xdr:rowOff>126340</xdr:rowOff>
    </xdr:from>
    <xdr:to>
      <xdr:col>179</xdr:col>
      <xdr:colOff>32827</xdr:colOff>
      <xdr:row>43</xdr:row>
      <xdr:rowOff>270340</xdr:rowOff>
    </xdr:to>
    <xdr:sp macro="" textlink="">
      <xdr:nvSpPr>
        <xdr:cNvPr id="21910" name="テキスト ボックス 21909">
          <a:extLst>
            <a:ext uri="{FF2B5EF4-FFF2-40B4-BE49-F238E27FC236}">
              <a16:creationId xmlns:a16="http://schemas.microsoft.com/office/drawing/2014/main" id="{7C1A0515-33A4-4022-81CA-C1B3F826C395}"/>
            </a:ext>
          </a:extLst>
        </xdr:cNvPr>
        <xdr:cNvSpPr txBox="1"/>
      </xdr:nvSpPr>
      <xdr:spPr>
        <a:xfrm>
          <a:off x="14344162" y="125659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31751</xdr:colOff>
      <xdr:row>44</xdr:row>
      <xdr:rowOff>151740</xdr:rowOff>
    </xdr:from>
    <xdr:to>
      <xdr:col>152</xdr:col>
      <xdr:colOff>14267</xdr:colOff>
      <xdr:row>44</xdr:row>
      <xdr:rowOff>295740</xdr:rowOff>
    </xdr:to>
    <xdr:sp macro="" textlink="">
      <xdr:nvSpPr>
        <xdr:cNvPr id="21915" name="テキスト ボックス 21914">
          <a:extLst>
            <a:ext uri="{FF2B5EF4-FFF2-40B4-BE49-F238E27FC236}">
              <a16:creationId xmlns:a16="http://schemas.microsoft.com/office/drawing/2014/main" id="{C03CD383-33DB-493A-BE41-CE96E30E1362}"/>
            </a:ext>
          </a:extLst>
        </xdr:cNvPr>
        <xdr:cNvSpPr txBox="1"/>
      </xdr:nvSpPr>
      <xdr:spPr>
        <a:xfrm>
          <a:off x="13296901" y="129723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44</xdr:row>
      <xdr:rowOff>115740</xdr:rowOff>
    </xdr:from>
    <xdr:to>
      <xdr:col>169</xdr:col>
      <xdr:colOff>28481</xdr:colOff>
      <xdr:row>44</xdr:row>
      <xdr:rowOff>331740</xdr:rowOff>
    </xdr:to>
    <xdr:sp macro="" textlink="">
      <xdr:nvSpPr>
        <xdr:cNvPr id="21916" name="テキスト ボックス 21915">
          <a:extLst>
            <a:ext uri="{FF2B5EF4-FFF2-40B4-BE49-F238E27FC236}">
              <a16:creationId xmlns:a16="http://schemas.microsoft.com/office/drawing/2014/main" id="{58638F6C-3F8A-4D0D-9040-72F050BBA979}"/>
            </a:ext>
          </a:extLst>
        </xdr:cNvPr>
        <xdr:cNvSpPr txBox="1"/>
      </xdr:nvSpPr>
      <xdr:spPr>
        <a:xfrm>
          <a:off x="13845931" y="129363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44</xdr:row>
      <xdr:rowOff>151740</xdr:rowOff>
    </xdr:from>
    <xdr:to>
      <xdr:col>179</xdr:col>
      <xdr:colOff>20127</xdr:colOff>
      <xdr:row>44</xdr:row>
      <xdr:rowOff>295740</xdr:rowOff>
    </xdr:to>
    <xdr:sp macro="" textlink="">
      <xdr:nvSpPr>
        <xdr:cNvPr id="21917" name="テキスト ボックス 21916">
          <a:extLst>
            <a:ext uri="{FF2B5EF4-FFF2-40B4-BE49-F238E27FC236}">
              <a16:creationId xmlns:a16="http://schemas.microsoft.com/office/drawing/2014/main" id="{CE8A459F-5194-42F4-8CF7-1D21FB3CE3B6}"/>
            </a:ext>
          </a:extLst>
        </xdr:cNvPr>
        <xdr:cNvSpPr txBox="1"/>
      </xdr:nvSpPr>
      <xdr:spPr>
        <a:xfrm>
          <a:off x="14331462" y="129723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31751</xdr:colOff>
      <xdr:row>45</xdr:row>
      <xdr:rowOff>126340</xdr:rowOff>
    </xdr:from>
    <xdr:to>
      <xdr:col>152</xdr:col>
      <xdr:colOff>14267</xdr:colOff>
      <xdr:row>45</xdr:row>
      <xdr:rowOff>270340</xdr:rowOff>
    </xdr:to>
    <xdr:sp macro="" textlink="">
      <xdr:nvSpPr>
        <xdr:cNvPr id="21918" name="テキスト ボックス 21917">
          <a:extLst>
            <a:ext uri="{FF2B5EF4-FFF2-40B4-BE49-F238E27FC236}">
              <a16:creationId xmlns:a16="http://schemas.microsoft.com/office/drawing/2014/main" id="{D35BBE9E-8E71-4E92-A4C3-9F0D4A45F93B}"/>
            </a:ext>
          </a:extLst>
        </xdr:cNvPr>
        <xdr:cNvSpPr txBox="1"/>
      </xdr:nvSpPr>
      <xdr:spPr>
        <a:xfrm>
          <a:off x="13296901" y="133279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45</xdr:row>
      <xdr:rowOff>90340</xdr:rowOff>
    </xdr:from>
    <xdr:to>
      <xdr:col>169</xdr:col>
      <xdr:colOff>28481</xdr:colOff>
      <xdr:row>45</xdr:row>
      <xdr:rowOff>306340</xdr:rowOff>
    </xdr:to>
    <xdr:sp macro="" textlink="">
      <xdr:nvSpPr>
        <xdr:cNvPr id="21919" name="テキスト ボックス 21918">
          <a:extLst>
            <a:ext uri="{FF2B5EF4-FFF2-40B4-BE49-F238E27FC236}">
              <a16:creationId xmlns:a16="http://schemas.microsoft.com/office/drawing/2014/main" id="{D82E707A-88F6-4FE5-8EED-25115BD03FBF}"/>
            </a:ext>
          </a:extLst>
        </xdr:cNvPr>
        <xdr:cNvSpPr txBox="1"/>
      </xdr:nvSpPr>
      <xdr:spPr>
        <a:xfrm>
          <a:off x="13845931" y="132919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45</xdr:row>
      <xdr:rowOff>126340</xdr:rowOff>
    </xdr:from>
    <xdr:to>
      <xdr:col>179</xdr:col>
      <xdr:colOff>20127</xdr:colOff>
      <xdr:row>45</xdr:row>
      <xdr:rowOff>270340</xdr:rowOff>
    </xdr:to>
    <xdr:sp macro="" textlink="">
      <xdr:nvSpPr>
        <xdr:cNvPr id="21920" name="テキスト ボックス 21919">
          <a:extLst>
            <a:ext uri="{FF2B5EF4-FFF2-40B4-BE49-F238E27FC236}">
              <a16:creationId xmlns:a16="http://schemas.microsoft.com/office/drawing/2014/main" id="{9F44D310-B118-4496-8FCB-CCED0D99DE17}"/>
            </a:ext>
          </a:extLst>
        </xdr:cNvPr>
        <xdr:cNvSpPr txBox="1"/>
      </xdr:nvSpPr>
      <xdr:spPr>
        <a:xfrm>
          <a:off x="14331462" y="133279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19051</xdr:colOff>
      <xdr:row>46</xdr:row>
      <xdr:rowOff>126340</xdr:rowOff>
    </xdr:from>
    <xdr:to>
      <xdr:col>152</xdr:col>
      <xdr:colOff>1567</xdr:colOff>
      <xdr:row>46</xdr:row>
      <xdr:rowOff>270340</xdr:rowOff>
    </xdr:to>
    <xdr:sp macro="" textlink="">
      <xdr:nvSpPr>
        <xdr:cNvPr id="21921" name="テキスト ボックス 21920">
          <a:extLst>
            <a:ext uri="{FF2B5EF4-FFF2-40B4-BE49-F238E27FC236}">
              <a16:creationId xmlns:a16="http://schemas.microsoft.com/office/drawing/2014/main" id="{C35FCA24-A626-4B27-828A-EE128323F9F1}"/>
            </a:ext>
          </a:extLst>
        </xdr:cNvPr>
        <xdr:cNvSpPr txBox="1"/>
      </xdr:nvSpPr>
      <xdr:spPr>
        <a:xfrm>
          <a:off x="13284201" y="137089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159</xdr:col>
      <xdr:colOff>34681</xdr:colOff>
      <xdr:row>46</xdr:row>
      <xdr:rowOff>90340</xdr:rowOff>
    </xdr:from>
    <xdr:to>
      <xdr:col>169</xdr:col>
      <xdr:colOff>15781</xdr:colOff>
      <xdr:row>46</xdr:row>
      <xdr:rowOff>306340</xdr:rowOff>
    </xdr:to>
    <xdr:sp macro="" textlink="">
      <xdr:nvSpPr>
        <xdr:cNvPr id="21922" name="テキスト ボックス 21921">
          <a:extLst>
            <a:ext uri="{FF2B5EF4-FFF2-40B4-BE49-F238E27FC236}">
              <a16:creationId xmlns:a16="http://schemas.microsoft.com/office/drawing/2014/main" id="{8FBF61B2-E0B9-4A63-AABD-52ECBF3A74CB}"/>
            </a:ext>
          </a:extLst>
        </xdr:cNvPr>
        <xdr:cNvSpPr txBox="1"/>
      </xdr:nvSpPr>
      <xdr:spPr>
        <a:xfrm>
          <a:off x="13833231" y="136729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24912</xdr:colOff>
      <xdr:row>46</xdr:row>
      <xdr:rowOff>126340</xdr:rowOff>
    </xdr:from>
    <xdr:to>
      <xdr:col>179</xdr:col>
      <xdr:colOff>7427</xdr:colOff>
      <xdr:row>46</xdr:row>
      <xdr:rowOff>270340</xdr:rowOff>
    </xdr:to>
    <xdr:sp macro="" textlink="">
      <xdr:nvSpPr>
        <xdr:cNvPr id="21923" name="テキスト ボックス 21922">
          <a:extLst>
            <a:ext uri="{FF2B5EF4-FFF2-40B4-BE49-F238E27FC236}">
              <a16:creationId xmlns:a16="http://schemas.microsoft.com/office/drawing/2014/main" id="{E27F3885-DD6E-44B1-A298-A089F1B01892}"/>
            </a:ext>
          </a:extLst>
        </xdr:cNvPr>
        <xdr:cNvSpPr txBox="1"/>
      </xdr:nvSpPr>
      <xdr:spPr>
        <a:xfrm>
          <a:off x="14318762" y="137089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19051</xdr:colOff>
      <xdr:row>47</xdr:row>
      <xdr:rowOff>132690</xdr:rowOff>
    </xdr:from>
    <xdr:to>
      <xdr:col>152</xdr:col>
      <xdr:colOff>1567</xdr:colOff>
      <xdr:row>47</xdr:row>
      <xdr:rowOff>276690</xdr:rowOff>
    </xdr:to>
    <xdr:sp macro="" textlink="">
      <xdr:nvSpPr>
        <xdr:cNvPr id="21924" name="テキスト ボックス 21923">
          <a:extLst>
            <a:ext uri="{FF2B5EF4-FFF2-40B4-BE49-F238E27FC236}">
              <a16:creationId xmlns:a16="http://schemas.microsoft.com/office/drawing/2014/main" id="{C7657F70-CCDD-4BE6-8EEC-1509C616AA6F}"/>
            </a:ext>
          </a:extLst>
        </xdr:cNvPr>
        <xdr:cNvSpPr txBox="1"/>
      </xdr:nvSpPr>
      <xdr:spPr>
        <a:xfrm>
          <a:off x="13284201" y="1407094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159</xdr:col>
      <xdr:colOff>34681</xdr:colOff>
      <xdr:row>47</xdr:row>
      <xdr:rowOff>96690</xdr:rowOff>
    </xdr:from>
    <xdr:to>
      <xdr:col>169</xdr:col>
      <xdr:colOff>15781</xdr:colOff>
      <xdr:row>47</xdr:row>
      <xdr:rowOff>312690</xdr:rowOff>
    </xdr:to>
    <xdr:sp macro="" textlink="">
      <xdr:nvSpPr>
        <xdr:cNvPr id="21925" name="テキスト ボックス 21924">
          <a:extLst>
            <a:ext uri="{FF2B5EF4-FFF2-40B4-BE49-F238E27FC236}">
              <a16:creationId xmlns:a16="http://schemas.microsoft.com/office/drawing/2014/main" id="{024677EE-A535-413B-98B5-94707992C51A}"/>
            </a:ext>
          </a:extLst>
        </xdr:cNvPr>
        <xdr:cNvSpPr txBox="1"/>
      </xdr:nvSpPr>
      <xdr:spPr>
        <a:xfrm>
          <a:off x="13833231" y="1403494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24912</xdr:colOff>
      <xdr:row>47</xdr:row>
      <xdr:rowOff>132690</xdr:rowOff>
    </xdr:from>
    <xdr:to>
      <xdr:col>179</xdr:col>
      <xdr:colOff>7427</xdr:colOff>
      <xdr:row>47</xdr:row>
      <xdr:rowOff>276690</xdr:rowOff>
    </xdr:to>
    <xdr:sp macro="" textlink="">
      <xdr:nvSpPr>
        <xdr:cNvPr id="21926" name="テキスト ボックス 21925">
          <a:extLst>
            <a:ext uri="{FF2B5EF4-FFF2-40B4-BE49-F238E27FC236}">
              <a16:creationId xmlns:a16="http://schemas.microsoft.com/office/drawing/2014/main" id="{73C50E22-0F15-472B-BF74-89CBB21F50B0}"/>
            </a:ext>
          </a:extLst>
        </xdr:cNvPr>
        <xdr:cNvSpPr txBox="1"/>
      </xdr:nvSpPr>
      <xdr:spPr>
        <a:xfrm>
          <a:off x="14318762" y="1407094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25401</xdr:colOff>
      <xdr:row>48</xdr:row>
      <xdr:rowOff>119990</xdr:rowOff>
    </xdr:from>
    <xdr:to>
      <xdr:col>152</xdr:col>
      <xdr:colOff>7917</xdr:colOff>
      <xdr:row>48</xdr:row>
      <xdr:rowOff>263990</xdr:rowOff>
    </xdr:to>
    <xdr:sp macro="" textlink="">
      <xdr:nvSpPr>
        <xdr:cNvPr id="21927" name="テキスト ボックス 21926">
          <a:extLst>
            <a:ext uri="{FF2B5EF4-FFF2-40B4-BE49-F238E27FC236}">
              <a16:creationId xmlns:a16="http://schemas.microsoft.com/office/drawing/2014/main" id="{F98C8F19-1090-45D2-A967-DCD0F65C0583}"/>
            </a:ext>
          </a:extLst>
        </xdr:cNvPr>
        <xdr:cNvSpPr txBox="1"/>
      </xdr:nvSpPr>
      <xdr:spPr>
        <a:xfrm>
          <a:off x="13290551" y="1443924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2931</xdr:colOff>
      <xdr:row>48</xdr:row>
      <xdr:rowOff>83990</xdr:rowOff>
    </xdr:from>
    <xdr:to>
      <xdr:col>169</xdr:col>
      <xdr:colOff>22131</xdr:colOff>
      <xdr:row>48</xdr:row>
      <xdr:rowOff>299990</xdr:rowOff>
    </xdr:to>
    <xdr:sp macro="" textlink="">
      <xdr:nvSpPr>
        <xdr:cNvPr id="21928" name="テキスト ボックス 21927">
          <a:extLst>
            <a:ext uri="{FF2B5EF4-FFF2-40B4-BE49-F238E27FC236}">
              <a16:creationId xmlns:a16="http://schemas.microsoft.com/office/drawing/2014/main" id="{3EBF30A3-A487-4958-8295-103BA55A6FAB}"/>
            </a:ext>
          </a:extLst>
        </xdr:cNvPr>
        <xdr:cNvSpPr txBox="1"/>
      </xdr:nvSpPr>
      <xdr:spPr>
        <a:xfrm>
          <a:off x="13839581" y="1440324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31262</xdr:colOff>
      <xdr:row>48</xdr:row>
      <xdr:rowOff>119990</xdr:rowOff>
    </xdr:from>
    <xdr:to>
      <xdr:col>179</xdr:col>
      <xdr:colOff>13777</xdr:colOff>
      <xdr:row>48</xdr:row>
      <xdr:rowOff>263990</xdr:rowOff>
    </xdr:to>
    <xdr:sp macro="" textlink="">
      <xdr:nvSpPr>
        <xdr:cNvPr id="21929" name="テキスト ボックス 21928">
          <a:extLst>
            <a:ext uri="{FF2B5EF4-FFF2-40B4-BE49-F238E27FC236}">
              <a16:creationId xmlns:a16="http://schemas.microsoft.com/office/drawing/2014/main" id="{9BE5F2F0-03AD-4E1B-B665-64275EB912C4}"/>
            </a:ext>
          </a:extLst>
        </xdr:cNvPr>
        <xdr:cNvSpPr txBox="1"/>
      </xdr:nvSpPr>
      <xdr:spPr>
        <a:xfrm>
          <a:off x="14325112" y="1443924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31751</xdr:colOff>
      <xdr:row>49</xdr:row>
      <xdr:rowOff>50140</xdr:rowOff>
    </xdr:from>
    <xdr:to>
      <xdr:col>152</xdr:col>
      <xdr:colOff>14267</xdr:colOff>
      <xdr:row>49</xdr:row>
      <xdr:rowOff>194140</xdr:rowOff>
    </xdr:to>
    <xdr:sp macro="" textlink="">
      <xdr:nvSpPr>
        <xdr:cNvPr id="21930" name="テキスト ボックス 21929">
          <a:extLst>
            <a:ext uri="{FF2B5EF4-FFF2-40B4-BE49-F238E27FC236}">
              <a16:creationId xmlns:a16="http://schemas.microsoft.com/office/drawing/2014/main" id="{06F6F6AC-862E-4547-A828-534147A6ED43}"/>
            </a:ext>
          </a:extLst>
        </xdr:cNvPr>
        <xdr:cNvSpPr txBox="1"/>
      </xdr:nvSpPr>
      <xdr:spPr>
        <a:xfrm>
          <a:off x="13296901" y="147376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49</xdr:row>
      <xdr:rowOff>14140</xdr:rowOff>
    </xdr:from>
    <xdr:to>
      <xdr:col>169</xdr:col>
      <xdr:colOff>28481</xdr:colOff>
      <xdr:row>50</xdr:row>
      <xdr:rowOff>1540</xdr:rowOff>
    </xdr:to>
    <xdr:sp macro="" textlink="">
      <xdr:nvSpPr>
        <xdr:cNvPr id="21931" name="テキスト ボックス 21930">
          <a:extLst>
            <a:ext uri="{FF2B5EF4-FFF2-40B4-BE49-F238E27FC236}">
              <a16:creationId xmlns:a16="http://schemas.microsoft.com/office/drawing/2014/main" id="{4595498F-72E8-4111-840A-66530C8511DF}"/>
            </a:ext>
          </a:extLst>
        </xdr:cNvPr>
        <xdr:cNvSpPr txBox="1"/>
      </xdr:nvSpPr>
      <xdr:spPr>
        <a:xfrm>
          <a:off x="13845931" y="147016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49</xdr:row>
      <xdr:rowOff>50140</xdr:rowOff>
    </xdr:from>
    <xdr:to>
      <xdr:col>179</xdr:col>
      <xdr:colOff>20127</xdr:colOff>
      <xdr:row>49</xdr:row>
      <xdr:rowOff>194140</xdr:rowOff>
    </xdr:to>
    <xdr:sp macro="" textlink="">
      <xdr:nvSpPr>
        <xdr:cNvPr id="21932" name="テキスト ボックス 21931">
          <a:extLst>
            <a:ext uri="{FF2B5EF4-FFF2-40B4-BE49-F238E27FC236}">
              <a16:creationId xmlns:a16="http://schemas.microsoft.com/office/drawing/2014/main" id="{A5A97FFC-CCAB-41B3-87C2-5D6B557A0A9C}"/>
            </a:ext>
          </a:extLst>
        </xdr:cNvPr>
        <xdr:cNvSpPr txBox="1"/>
      </xdr:nvSpPr>
      <xdr:spPr>
        <a:xfrm>
          <a:off x="14331462" y="147376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146</xdr:col>
      <xdr:colOff>31751</xdr:colOff>
      <xdr:row>50</xdr:row>
      <xdr:rowOff>81890</xdr:rowOff>
    </xdr:from>
    <xdr:to>
      <xdr:col>152</xdr:col>
      <xdr:colOff>14267</xdr:colOff>
      <xdr:row>50</xdr:row>
      <xdr:rowOff>225890</xdr:rowOff>
    </xdr:to>
    <xdr:sp macro="" textlink="">
      <xdr:nvSpPr>
        <xdr:cNvPr id="21933" name="テキスト ボックス 21932">
          <a:extLst>
            <a:ext uri="{FF2B5EF4-FFF2-40B4-BE49-F238E27FC236}">
              <a16:creationId xmlns:a16="http://schemas.microsoft.com/office/drawing/2014/main" id="{E104E41F-6FB2-43A7-8158-E0230FDCE238}"/>
            </a:ext>
          </a:extLst>
        </xdr:cNvPr>
        <xdr:cNvSpPr txBox="1"/>
      </xdr:nvSpPr>
      <xdr:spPr>
        <a:xfrm>
          <a:off x="13296901" y="1499804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9281</xdr:colOff>
      <xdr:row>50</xdr:row>
      <xdr:rowOff>45890</xdr:rowOff>
    </xdr:from>
    <xdr:to>
      <xdr:col>169</xdr:col>
      <xdr:colOff>28481</xdr:colOff>
      <xdr:row>50</xdr:row>
      <xdr:rowOff>261890</xdr:rowOff>
    </xdr:to>
    <xdr:sp macro="" textlink="">
      <xdr:nvSpPr>
        <xdr:cNvPr id="21934" name="テキスト ボックス 21933">
          <a:extLst>
            <a:ext uri="{FF2B5EF4-FFF2-40B4-BE49-F238E27FC236}">
              <a16:creationId xmlns:a16="http://schemas.microsoft.com/office/drawing/2014/main" id="{EA8098D2-061A-4B1D-9C34-1E6CE6C3F8D7}"/>
            </a:ext>
          </a:extLst>
        </xdr:cNvPr>
        <xdr:cNvSpPr txBox="1"/>
      </xdr:nvSpPr>
      <xdr:spPr>
        <a:xfrm>
          <a:off x="13845931" y="1496204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173</xdr:col>
      <xdr:colOff>37612</xdr:colOff>
      <xdr:row>50</xdr:row>
      <xdr:rowOff>81890</xdr:rowOff>
    </xdr:from>
    <xdr:to>
      <xdr:col>179</xdr:col>
      <xdr:colOff>20127</xdr:colOff>
      <xdr:row>50</xdr:row>
      <xdr:rowOff>225890</xdr:rowOff>
    </xdr:to>
    <xdr:sp macro="" textlink="">
      <xdr:nvSpPr>
        <xdr:cNvPr id="21935" name="テキスト ボックス 21934">
          <a:extLst>
            <a:ext uri="{FF2B5EF4-FFF2-40B4-BE49-F238E27FC236}">
              <a16:creationId xmlns:a16="http://schemas.microsoft.com/office/drawing/2014/main" id="{96D04337-94FD-446F-B821-081943FC4BA8}"/>
            </a:ext>
          </a:extLst>
        </xdr:cNvPr>
        <xdr:cNvSpPr txBox="1"/>
      </xdr:nvSpPr>
      <xdr:spPr>
        <a:xfrm>
          <a:off x="14331462" y="1499804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147</xdr:col>
      <xdr:colOff>19051</xdr:colOff>
      <xdr:row>51</xdr:row>
      <xdr:rowOff>126340</xdr:rowOff>
    </xdr:from>
    <xdr:to>
      <xdr:col>153</xdr:col>
      <xdr:colOff>1567</xdr:colOff>
      <xdr:row>51</xdr:row>
      <xdr:rowOff>270340</xdr:rowOff>
    </xdr:to>
    <xdr:sp macro="" textlink="">
      <xdr:nvSpPr>
        <xdr:cNvPr id="21936" name="テキスト ボックス 21935">
          <a:extLst>
            <a:ext uri="{FF2B5EF4-FFF2-40B4-BE49-F238E27FC236}">
              <a16:creationId xmlns:a16="http://schemas.microsoft.com/office/drawing/2014/main" id="{152FC9CD-542A-495C-B7F1-82838716DD00}"/>
            </a:ext>
          </a:extLst>
        </xdr:cNvPr>
        <xdr:cNvSpPr txBox="1"/>
      </xdr:nvSpPr>
      <xdr:spPr>
        <a:xfrm>
          <a:off x="13322301" y="15359990"/>
          <a:ext cx="211116"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ない</a:t>
          </a:r>
        </a:p>
      </xdr:txBody>
    </xdr:sp>
    <xdr:clientData fPrintsWithSheet="0"/>
  </xdr:twoCellAnchor>
  <xdr:twoCellAnchor>
    <xdr:from>
      <xdr:col>161</xdr:col>
      <xdr:colOff>34681</xdr:colOff>
      <xdr:row>51</xdr:row>
      <xdr:rowOff>90340</xdr:rowOff>
    </xdr:from>
    <xdr:to>
      <xdr:col>170</xdr:col>
      <xdr:colOff>15781</xdr:colOff>
      <xdr:row>51</xdr:row>
      <xdr:rowOff>306340</xdr:rowOff>
    </xdr:to>
    <xdr:sp macro="" textlink="">
      <xdr:nvSpPr>
        <xdr:cNvPr id="21937" name="テキスト ボックス 21936">
          <a:extLst>
            <a:ext uri="{FF2B5EF4-FFF2-40B4-BE49-F238E27FC236}">
              <a16:creationId xmlns:a16="http://schemas.microsoft.com/office/drawing/2014/main" id="{D77987A1-C9A3-46D3-B18E-A927E5D7CAC0}"/>
            </a:ext>
          </a:extLst>
        </xdr:cNvPr>
        <xdr:cNvSpPr txBox="1"/>
      </xdr:nvSpPr>
      <xdr:spPr>
        <a:xfrm>
          <a:off x="13871331" y="15323990"/>
          <a:ext cx="324000" cy="21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ときどき</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174</xdr:col>
      <xdr:colOff>24912</xdr:colOff>
      <xdr:row>51</xdr:row>
      <xdr:rowOff>126340</xdr:rowOff>
    </xdr:from>
    <xdr:to>
      <xdr:col>180</xdr:col>
      <xdr:colOff>7427</xdr:colOff>
      <xdr:row>51</xdr:row>
      <xdr:rowOff>270340</xdr:rowOff>
    </xdr:to>
    <xdr:sp macro="" textlink="">
      <xdr:nvSpPr>
        <xdr:cNvPr id="21938" name="テキスト ボックス 21937">
          <a:extLst>
            <a:ext uri="{FF2B5EF4-FFF2-40B4-BE49-F238E27FC236}">
              <a16:creationId xmlns:a16="http://schemas.microsoft.com/office/drawing/2014/main" id="{9C77C0FD-B7BC-4A06-81FD-E91B7779B3C7}"/>
            </a:ext>
          </a:extLst>
        </xdr:cNvPr>
        <xdr:cNvSpPr txBox="1"/>
      </xdr:nvSpPr>
      <xdr:spPr>
        <a:xfrm>
          <a:off x="14356862" y="15359990"/>
          <a:ext cx="21111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ある</a:t>
          </a:r>
        </a:p>
      </xdr:txBody>
    </xdr:sp>
    <xdr:clientData fPrintsWithSheet="0"/>
  </xdr:twoCellAnchor>
  <xdr:twoCellAnchor>
    <xdr:from>
      <xdr:col>40</xdr:col>
      <xdr:colOff>6350</xdr:colOff>
      <xdr:row>46</xdr:row>
      <xdr:rowOff>107290</xdr:rowOff>
    </xdr:from>
    <xdr:to>
      <xdr:col>50</xdr:col>
      <xdr:colOff>19050</xdr:colOff>
      <xdr:row>46</xdr:row>
      <xdr:rowOff>328100</xdr:rowOff>
    </xdr:to>
    <xdr:sp macro="" textlink="">
      <xdr:nvSpPr>
        <xdr:cNvPr id="21939" name="テキスト ボックス 21938">
          <a:extLst>
            <a:ext uri="{FF2B5EF4-FFF2-40B4-BE49-F238E27FC236}">
              <a16:creationId xmlns:a16="http://schemas.microsoft.com/office/drawing/2014/main" id="{E5378E56-C5AF-4E72-88D1-59DED545F2F8}"/>
            </a:ext>
          </a:extLst>
        </xdr:cNvPr>
        <xdr:cNvSpPr txBox="1"/>
      </xdr:nvSpPr>
      <xdr:spPr>
        <a:xfrm>
          <a:off x="9232900" y="1368994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54</xdr:col>
      <xdr:colOff>19050</xdr:colOff>
      <xdr:row>46</xdr:row>
      <xdr:rowOff>89315</xdr:rowOff>
    </xdr:from>
    <xdr:to>
      <xdr:col>63</xdr:col>
      <xdr:colOff>27358</xdr:colOff>
      <xdr:row>46</xdr:row>
      <xdr:rowOff>346075</xdr:rowOff>
    </xdr:to>
    <xdr:sp macro="" textlink="">
      <xdr:nvSpPr>
        <xdr:cNvPr id="21940" name="テキスト ボックス 21939">
          <a:extLst>
            <a:ext uri="{FF2B5EF4-FFF2-40B4-BE49-F238E27FC236}">
              <a16:creationId xmlns:a16="http://schemas.microsoft.com/office/drawing/2014/main" id="{78AFE066-472E-4A07-8E99-1DDF13A67831}"/>
            </a:ext>
          </a:extLst>
        </xdr:cNvPr>
        <xdr:cNvSpPr txBox="1"/>
      </xdr:nvSpPr>
      <xdr:spPr>
        <a:xfrm>
          <a:off x="9779000" y="1367196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67</xdr:col>
      <xdr:colOff>27352</xdr:colOff>
      <xdr:row>46</xdr:row>
      <xdr:rowOff>145695</xdr:rowOff>
    </xdr:from>
    <xdr:to>
      <xdr:col>77</xdr:col>
      <xdr:colOff>6352</xdr:colOff>
      <xdr:row>46</xdr:row>
      <xdr:rowOff>289695</xdr:rowOff>
    </xdr:to>
    <xdr:sp macro="" textlink="">
      <xdr:nvSpPr>
        <xdr:cNvPr id="21941" name="テキスト ボックス 21940">
          <a:extLst>
            <a:ext uri="{FF2B5EF4-FFF2-40B4-BE49-F238E27FC236}">
              <a16:creationId xmlns:a16="http://schemas.microsoft.com/office/drawing/2014/main" id="{FA7717FD-7C5D-4960-AF07-0B01450FFA74}"/>
            </a:ext>
          </a:extLst>
        </xdr:cNvPr>
        <xdr:cNvSpPr txBox="1"/>
      </xdr:nvSpPr>
      <xdr:spPr>
        <a:xfrm>
          <a:off x="10282602" y="1372834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6350</xdr:colOff>
      <xdr:row>46</xdr:row>
      <xdr:rowOff>145695</xdr:rowOff>
    </xdr:from>
    <xdr:to>
      <xdr:col>90</xdr:col>
      <xdr:colOff>17735</xdr:colOff>
      <xdr:row>46</xdr:row>
      <xdr:rowOff>289695</xdr:rowOff>
    </xdr:to>
    <xdr:sp macro="" textlink="">
      <xdr:nvSpPr>
        <xdr:cNvPr id="21942" name="テキスト ボックス 21941">
          <a:extLst>
            <a:ext uri="{FF2B5EF4-FFF2-40B4-BE49-F238E27FC236}">
              <a16:creationId xmlns:a16="http://schemas.microsoft.com/office/drawing/2014/main" id="{3A66ACFE-3AED-42BB-8241-4045BBD8B382}"/>
            </a:ext>
          </a:extLst>
        </xdr:cNvPr>
        <xdr:cNvSpPr txBox="1"/>
      </xdr:nvSpPr>
      <xdr:spPr>
        <a:xfrm>
          <a:off x="10833100" y="1372834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40</xdr:col>
      <xdr:colOff>19050</xdr:colOff>
      <xdr:row>47</xdr:row>
      <xdr:rowOff>126340</xdr:rowOff>
    </xdr:from>
    <xdr:to>
      <xdr:col>50</xdr:col>
      <xdr:colOff>31750</xdr:colOff>
      <xdr:row>47</xdr:row>
      <xdr:rowOff>347150</xdr:rowOff>
    </xdr:to>
    <xdr:sp macro="" textlink="">
      <xdr:nvSpPr>
        <xdr:cNvPr id="21943" name="テキスト ボックス 21942">
          <a:extLst>
            <a:ext uri="{FF2B5EF4-FFF2-40B4-BE49-F238E27FC236}">
              <a16:creationId xmlns:a16="http://schemas.microsoft.com/office/drawing/2014/main" id="{3D01EBB0-A7AE-4C5C-922E-A4DA759E2BE4}"/>
            </a:ext>
          </a:extLst>
        </xdr:cNvPr>
        <xdr:cNvSpPr txBox="1"/>
      </xdr:nvSpPr>
      <xdr:spPr>
        <a:xfrm>
          <a:off x="9245600" y="140645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54</xdr:col>
      <xdr:colOff>31750</xdr:colOff>
      <xdr:row>47</xdr:row>
      <xdr:rowOff>108365</xdr:rowOff>
    </xdr:from>
    <xdr:to>
      <xdr:col>64</xdr:col>
      <xdr:colOff>1958</xdr:colOff>
      <xdr:row>47</xdr:row>
      <xdr:rowOff>365125</xdr:rowOff>
    </xdr:to>
    <xdr:sp macro="" textlink="">
      <xdr:nvSpPr>
        <xdr:cNvPr id="21944" name="テキスト ボックス 21943">
          <a:extLst>
            <a:ext uri="{FF2B5EF4-FFF2-40B4-BE49-F238E27FC236}">
              <a16:creationId xmlns:a16="http://schemas.microsoft.com/office/drawing/2014/main" id="{E57DA8AB-1245-488E-A603-72FFA8A2FDCA}"/>
            </a:ext>
          </a:extLst>
        </xdr:cNvPr>
        <xdr:cNvSpPr txBox="1"/>
      </xdr:nvSpPr>
      <xdr:spPr>
        <a:xfrm>
          <a:off x="9791700" y="1404661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68</xdr:col>
      <xdr:colOff>1952</xdr:colOff>
      <xdr:row>47</xdr:row>
      <xdr:rowOff>164745</xdr:rowOff>
    </xdr:from>
    <xdr:to>
      <xdr:col>77</xdr:col>
      <xdr:colOff>19052</xdr:colOff>
      <xdr:row>47</xdr:row>
      <xdr:rowOff>308745</xdr:rowOff>
    </xdr:to>
    <xdr:sp macro="" textlink="">
      <xdr:nvSpPr>
        <xdr:cNvPr id="21945" name="テキスト ボックス 21944">
          <a:extLst>
            <a:ext uri="{FF2B5EF4-FFF2-40B4-BE49-F238E27FC236}">
              <a16:creationId xmlns:a16="http://schemas.microsoft.com/office/drawing/2014/main" id="{426CAA24-1B64-44E4-A283-6611385C5362}"/>
            </a:ext>
          </a:extLst>
        </xdr:cNvPr>
        <xdr:cNvSpPr txBox="1"/>
      </xdr:nvSpPr>
      <xdr:spPr>
        <a:xfrm>
          <a:off x="10295302" y="141029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19050</xdr:colOff>
      <xdr:row>47</xdr:row>
      <xdr:rowOff>164745</xdr:rowOff>
    </xdr:from>
    <xdr:to>
      <xdr:col>90</xdr:col>
      <xdr:colOff>30435</xdr:colOff>
      <xdr:row>47</xdr:row>
      <xdr:rowOff>308745</xdr:rowOff>
    </xdr:to>
    <xdr:sp macro="" textlink="">
      <xdr:nvSpPr>
        <xdr:cNvPr id="21946" name="テキスト ボックス 21945">
          <a:extLst>
            <a:ext uri="{FF2B5EF4-FFF2-40B4-BE49-F238E27FC236}">
              <a16:creationId xmlns:a16="http://schemas.microsoft.com/office/drawing/2014/main" id="{31E70E64-B13A-491A-95D0-66F7226B0610}"/>
            </a:ext>
          </a:extLst>
        </xdr:cNvPr>
        <xdr:cNvSpPr txBox="1"/>
      </xdr:nvSpPr>
      <xdr:spPr>
        <a:xfrm>
          <a:off x="10845800" y="141029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54</xdr:col>
      <xdr:colOff>0</xdr:colOff>
      <xdr:row>43</xdr:row>
      <xdr:rowOff>113640</xdr:rowOff>
    </xdr:from>
    <xdr:to>
      <xdr:col>64</xdr:col>
      <xdr:colOff>12700</xdr:colOff>
      <xdr:row>43</xdr:row>
      <xdr:rowOff>334450</xdr:rowOff>
    </xdr:to>
    <xdr:sp macro="" textlink="">
      <xdr:nvSpPr>
        <xdr:cNvPr id="21947" name="テキスト ボックス 21946">
          <a:extLst>
            <a:ext uri="{FF2B5EF4-FFF2-40B4-BE49-F238E27FC236}">
              <a16:creationId xmlns:a16="http://schemas.microsoft.com/office/drawing/2014/main" id="{EC40050A-36AB-437B-BB73-844515841BE5}"/>
            </a:ext>
          </a:extLst>
        </xdr:cNvPr>
        <xdr:cNvSpPr txBox="1"/>
      </xdr:nvSpPr>
      <xdr:spPr>
        <a:xfrm>
          <a:off x="9759950" y="125532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68</xdr:col>
      <xdr:colOff>8302</xdr:colOff>
      <xdr:row>43</xdr:row>
      <xdr:rowOff>152045</xdr:rowOff>
    </xdr:from>
    <xdr:to>
      <xdr:col>77</xdr:col>
      <xdr:colOff>25402</xdr:colOff>
      <xdr:row>43</xdr:row>
      <xdr:rowOff>296045</xdr:rowOff>
    </xdr:to>
    <xdr:sp macro="" textlink="">
      <xdr:nvSpPr>
        <xdr:cNvPr id="21948" name="テキスト ボックス 21947">
          <a:extLst>
            <a:ext uri="{FF2B5EF4-FFF2-40B4-BE49-F238E27FC236}">
              <a16:creationId xmlns:a16="http://schemas.microsoft.com/office/drawing/2014/main" id="{6C27F639-EA91-46DE-9507-DE29739B4AF7}"/>
            </a:ext>
          </a:extLst>
        </xdr:cNvPr>
        <xdr:cNvSpPr txBox="1"/>
      </xdr:nvSpPr>
      <xdr:spPr>
        <a:xfrm>
          <a:off x="10301652" y="125916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82</xdr:col>
      <xdr:colOff>25400</xdr:colOff>
      <xdr:row>43</xdr:row>
      <xdr:rowOff>152045</xdr:rowOff>
    </xdr:from>
    <xdr:to>
      <xdr:col>90</xdr:col>
      <xdr:colOff>36785</xdr:colOff>
      <xdr:row>43</xdr:row>
      <xdr:rowOff>296045</xdr:rowOff>
    </xdr:to>
    <xdr:sp macro="" textlink="">
      <xdr:nvSpPr>
        <xdr:cNvPr id="21949" name="テキスト ボックス 21948">
          <a:extLst>
            <a:ext uri="{FF2B5EF4-FFF2-40B4-BE49-F238E27FC236}">
              <a16:creationId xmlns:a16="http://schemas.microsoft.com/office/drawing/2014/main" id="{EDCEE932-EFAA-48C9-A3E6-241D34043033}"/>
            </a:ext>
          </a:extLst>
        </xdr:cNvPr>
        <xdr:cNvSpPr txBox="1"/>
      </xdr:nvSpPr>
      <xdr:spPr>
        <a:xfrm>
          <a:off x="10852150" y="125916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54</xdr:col>
      <xdr:colOff>12700</xdr:colOff>
      <xdr:row>44</xdr:row>
      <xdr:rowOff>81890</xdr:rowOff>
    </xdr:from>
    <xdr:to>
      <xdr:col>64</xdr:col>
      <xdr:colOff>25400</xdr:colOff>
      <xdr:row>44</xdr:row>
      <xdr:rowOff>302700</xdr:rowOff>
    </xdr:to>
    <xdr:sp macro="" textlink="">
      <xdr:nvSpPr>
        <xdr:cNvPr id="21953" name="テキスト ボックス 21952">
          <a:extLst>
            <a:ext uri="{FF2B5EF4-FFF2-40B4-BE49-F238E27FC236}">
              <a16:creationId xmlns:a16="http://schemas.microsoft.com/office/drawing/2014/main" id="{1F5CFC16-50B8-4E12-AE26-D8EF5DF30579}"/>
            </a:ext>
          </a:extLst>
        </xdr:cNvPr>
        <xdr:cNvSpPr txBox="1"/>
      </xdr:nvSpPr>
      <xdr:spPr>
        <a:xfrm>
          <a:off x="9772650" y="1290254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68</xdr:col>
      <xdr:colOff>21002</xdr:colOff>
      <xdr:row>44</xdr:row>
      <xdr:rowOff>120295</xdr:rowOff>
    </xdr:from>
    <xdr:to>
      <xdr:col>78</xdr:col>
      <xdr:colOff>2</xdr:colOff>
      <xdr:row>44</xdr:row>
      <xdr:rowOff>264295</xdr:rowOff>
    </xdr:to>
    <xdr:sp macro="" textlink="">
      <xdr:nvSpPr>
        <xdr:cNvPr id="21954" name="テキスト ボックス 21953">
          <a:extLst>
            <a:ext uri="{FF2B5EF4-FFF2-40B4-BE49-F238E27FC236}">
              <a16:creationId xmlns:a16="http://schemas.microsoft.com/office/drawing/2014/main" id="{9F47A0E6-A2E3-4493-84EE-ADFF876DAE1F}"/>
            </a:ext>
          </a:extLst>
        </xdr:cNvPr>
        <xdr:cNvSpPr txBox="1"/>
      </xdr:nvSpPr>
      <xdr:spPr>
        <a:xfrm>
          <a:off x="10314352" y="1294094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83</xdr:col>
      <xdr:colOff>0</xdr:colOff>
      <xdr:row>44</xdr:row>
      <xdr:rowOff>120295</xdr:rowOff>
    </xdr:from>
    <xdr:to>
      <xdr:col>91</xdr:col>
      <xdr:colOff>11385</xdr:colOff>
      <xdr:row>44</xdr:row>
      <xdr:rowOff>264295</xdr:rowOff>
    </xdr:to>
    <xdr:sp macro="" textlink="">
      <xdr:nvSpPr>
        <xdr:cNvPr id="21955" name="テキスト ボックス 21954">
          <a:extLst>
            <a:ext uri="{FF2B5EF4-FFF2-40B4-BE49-F238E27FC236}">
              <a16:creationId xmlns:a16="http://schemas.microsoft.com/office/drawing/2014/main" id="{52FEA3CE-CD83-4A5E-AAF9-0121054F947D}"/>
            </a:ext>
          </a:extLst>
        </xdr:cNvPr>
        <xdr:cNvSpPr txBox="1"/>
      </xdr:nvSpPr>
      <xdr:spPr>
        <a:xfrm>
          <a:off x="10864850" y="1294094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54</xdr:col>
      <xdr:colOff>19050</xdr:colOff>
      <xdr:row>45</xdr:row>
      <xdr:rowOff>81890</xdr:rowOff>
    </xdr:from>
    <xdr:to>
      <xdr:col>64</xdr:col>
      <xdr:colOff>31750</xdr:colOff>
      <xdr:row>45</xdr:row>
      <xdr:rowOff>302700</xdr:rowOff>
    </xdr:to>
    <xdr:sp macro="" textlink="">
      <xdr:nvSpPr>
        <xdr:cNvPr id="21956" name="テキスト ボックス 21955">
          <a:extLst>
            <a:ext uri="{FF2B5EF4-FFF2-40B4-BE49-F238E27FC236}">
              <a16:creationId xmlns:a16="http://schemas.microsoft.com/office/drawing/2014/main" id="{763D745C-E691-47B3-A4C7-647CCA0F336C}"/>
            </a:ext>
          </a:extLst>
        </xdr:cNvPr>
        <xdr:cNvSpPr txBox="1"/>
      </xdr:nvSpPr>
      <xdr:spPr>
        <a:xfrm>
          <a:off x="9779000" y="1328354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68</xdr:col>
      <xdr:colOff>27352</xdr:colOff>
      <xdr:row>45</xdr:row>
      <xdr:rowOff>120295</xdr:rowOff>
    </xdr:from>
    <xdr:to>
      <xdr:col>78</xdr:col>
      <xdr:colOff>6352</xdr:colOff>
      <xdr:row>45</xdr:row>
      <xdr:rowOff>264295</xdr:rowOff>
    </xdr:to>
    <xdr:sp macro="" textlink="">
      <xdr:nvSpPr>
        <xdr:cNvPr id="21957" name="テキスト ボックス 21956">
          <a:extLst>
            <a:ext uri="{FF2B5EF4-FFF2-40B4-BE49-F238E27FC236}">
              <a16:creationId xmlns:a16="http://schemas.microsoft.com/office/drawing/2014/main" id="{0B20AF1E-9C2F-43D8-ACA0-EF7A6B03DF6B}"/>
            </a:ext>
          </a:extLst>
        </xdr:cNvPr>
        <xdr:cNvSpPr txBox="1"/>
      </xdr:nvSpPr>
      <xdr:spPr>
        <a:xfrm>
          <a:off x="10320702" y="1332194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83</xdr:col>
      <xdr:colOff>6350</xdr:colOff>
      <xdr:row>45</xdr:row>
      <xdr:rowOff>120295</xdr:rowOff>
    </xdr:from>
    <xdr:to>
      <xdr:col>91</xdr:col>
      <xdr:colOff>17735</xdr:colOff>
      <xdr:row>45</xdr:row>
      <xdr:rowOff>264295</xdr:rowOff>
    </xdr:to>
    <xdr:sp macro="" textlink="">
      <xdr:nvSpPr>
        <xdr:cNvPr id="21958" name="テキスト ボックス 21957">
          <a:extLst>
            <a:ext uri="{FF2B5EF4-FFF2-40B4-BE49-F238E27FC236}">
              <a16:creationId xmlns:a16="http://schemas.microsoft.com/office/drawing/2014/main" id="{F4F93A44-2EAB-4C07-8767-F64D693DD7D5}"/>
            </a:ext>
          </a:extLst>
        </xdr:cNvPr>
        <xdr:cNvSpPr txBox="1"/>
      </xdr:nvSpPr>
      <xdr:spPr>
        <a:xfrm>
          <a:off x="10871200" y="1332194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146</xdr:col>
      <xdr:colOff>6350</xdr:colOff>
      <xdr:row>53</xdr:row>
      <xdr:rowOff>88900</xdr:rowOff>
    </xdr:from>
    <xdr:to>
      <xdr:col>155</xdr:col>
      <xdr:colOff>19050</xdr:colOff>
      <xdr:row>53</xdr:row>
      <xdr:rowOff>309710</xdr:rowOff>
    </xdr:to>
    <xdr:sp macro="" textlink="">
      <xdr:nvSpPr>
        <xdr:cNvPr id="21959" name="テキスト ボックス 21958">
          <a:extLst>
            <a:ext uri="{FF2B5EF4-FFF2-40B4-BE49-F238E27FC236}">
              <a16:creationId xmlns:a16="http://schemas.microsoft.com/office/drawing/2014/main" id="{36E70B30-6EF9-4231-A712-5749605F3B61}"/>
            </a:ext>
          </a:extLst>
        </xdr:cNvPr>
        <xdr:cNvSpPr txBox="1"/>
      </xdr:nvSpPr>
      <xdr:spPr>
        <a:xfrm>
          <a:off x="13271500" y="1600835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159</xdr:col>
      <xdr:colOff>14652</xdr:colOff>
      <xdr:row>53</xdr:row>
      <xdr:rowOff>127305</xdr:rowOff>
    </xdr:from>
    <xdr:to>
      <xdr:col>169</xdr:col>
      <xdr:colOff>31752</xdr:colOff>
      <xdr:row>53</xdr:row>
      <xdr:rowOff>271305</xdr:rowOff>
    </xdr:to>
    <xdr:sp macro="" textlink="">
      <xdr:nvSpPr>
        <xdr:cNvPr id="21960" name="テキスト ボックス 21959">
          <a:extLst>
            <a:ext uri="{FF2B5EF4-FFF2-40B4-BE49-F238E27FC236}">
              <a16:creationId xmlns:a16="http://schemas.microsoft.com/office/drawing/2014/main" id="{9EC14260-8257-4296-B667-735D0D9F10DE}"/>
            </a:ext>
          </a:extLst>
        </xdr:cNvPr>
        <xdr:cNvSpPr txBox="1"/>
      </xdr:nvSpPr>
      <xdr:spPr>
        <a:xfrm>
          <a:off x="13813202" y="1604675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174</xdr:col>
      <xdr:colOff>31750</xdr:colOff>
      <xdr:row>53</xdr:row>
      <xdr:rowOff>127305</xdr:rowOff>
    </xdr:from>
    <xdr:to>
      <xdr:col>183</xdr:col>
      <xdr:colOff>5035</xdr:colOff>
      <xdr:row>53</xdr:row>
      <xdr:rowOff>271305</xdr:rowOff>
    </xdr:to>
    <xdr:sp macro="" textlink="">
      <xdr:nvSpPr>
        <xdr:cNvPr id="21961" name="テキスト ボックス 21960">
          <a:extLst>
            <a:ext uri="{FF2B5EF4-FFF2-40B4-BE49-F238E27FC236}">
              <a16:creationId xmlns:a16="http://schemas.microsoft.com/office/drawing/2014/main" id="{5876AD7B-9029-48F3-9B25-9B95681CE6CF}"/>
            </a:ext>
          </a:extLst>
        </xdr:cNvPr>
        <xdr:cNvSpPr txBox="1"/>
      </xdr:nvSpPr>
      <xdr:spPr>
        <a:xfrm>
          <a:off x="14363700" y="1604675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146</xdr:col>
      <xdr:colOff>0</xdr:colOff>
      <xdr:row>54</xdr:row>
      <xdr:rowOff>88900</xdr:rowOff>
    </xdr:from>
    <xdr:to>
      <xdr:col>155</xdr:col>
      <xdr:colOff>12700</xdr:colOff>
      <xdr:row>54</xdr:row>
      <xdr:rowOff>309710</xdr:rowOff>
    </xdr:to>
    <xdr:sp macro="" textlink="">
      <xdr:nvSpPr>
        <xdr:cNvPr id="21962" name="テキスト ボックス 21961">
          <a:extLst>
            <a:ext uri="{FF2B5EF4-FFF2-40B4-BE49-F238E27FC236}">
              <a16:creationId xmlns:a16="http://schemas.microsoft.com/office/drawing/2014/main" id="{3D197E64-A197-49F9-A477-E8AAEA785318}"/>
            </a:ext>
          </a:extLst>
        </xdr:cNvPr>
        <xdr:cNvSpPr txBox="1"/>
      </xdr:nvSpPr>
      <xdr:spPr>
        <a:xfrm>
          <a:off x="13265150" y="1635125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159</xdr:col>
      <xdr:colOff>8302</xdr:colOff>
      <xdr:row>54</xdr:row>
      <xdr:rowOff>127305</xdr:rowOff>
    </xdr:from>
    <xdr:to>
      <xdr:col>169</xdr:col>
      <xdr:colOff>25402</xdr:colOff>
      <xdr:row>54</xdr:row>
      <xdr:rowOff>271305</xdr:rowOff>
    </xdr:to>
    <xdr:sp macro="" textlink="">
      <xdr:nvSpPr>
        <xdr:cNvPr id="21963" name="テキスト ボックス 21962">
          <a:extLst>
            <a:ext uri="{FF2B5EF4-FFF2-40B4-BE49-F238E27FC236}">
              <a16:creationId xmlns:a16="http://schemas.microsoft.com/office/drawing/2014/main" id="{4C950EB0-D962-4C15-A5F8-A654F2D2A0A4}"/>
            </a:ext>
          </a:extLst>
        </xdr:cNvPr>
        <xdr:cNvSpPr txBox="1"/>
      </xdr:nvSpPr>
      <xdr:spPr>
        <a:xfrm>
          <a:off x="13806852" y="1638965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174</xdr:col>
      <xdr:colOff>25400</xdr:colOff>
      <xdr:row>54</xdr:row>
      <xdr:rowOff>127305</xdr:rowOff>
    </xdr:from>
    <xdr:to>
      <xdr:col>182</xdr:col>
      <xdr:colOff>36785</xdr:colOff>
      <xdr:row>54</xdr:row>
      <xdr:rowOff>271305</xdr:rowOff>
    </xdr:to>
    <xdr:sp macro="" textlink="">
      <xdr:nvSpPr>
        <xdr:cNvPr id="21964" name="テキスト ボックス 21963">
          <a:extLst>
            <a:ext uri="{FF2B5EF4-FFF2-40B4-BE49-F238E27FC236}">
              <a16:creationId xmlns:a16="http://schemas.microsoft.com/office/drawing/2014/main" id="{4ABA3321-8E71-4064-8356-24AA335E71D9}"/>
            </a:ext>
          </a:extLst>
        </xdr:cNvPr>
        <xdr:cNvSpPr txBox="1"/>
      </xdr:nvSpPr>
      <xdr:spPr>
        <a:xfrm>
          <a:off x="14357350" y="1638965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132</xdr:col>
      <xdr:colOff>27840</xdr:colOff>
      <xdr:row>55</xdr:row>
      <xdr:rowOff>118088</xdr:rowOff>
    </xdr:from>
    <xdr:to>
      <xdr:col>141</xdr:col>
      <xdr:colOff>36147</xdr:colOff>
      <xdr:row>55</xdr:row>
      <xdr:rowOff>262088</xdr:rowOff>
    </xdr:to>
    <xdr:sp macro="" textlink="">
      <xdr:nvSpPr>
        <xdr:cNvPr id="21971" name="テキスト ボックス 21970">
          <a:extLst>
            <a:ext uri="{FF2B5EF4-FFF2-40B4-BE49-F238E27FC236}">
              <a16:creationId xmlns:a16="http://schemas.microsoft.com/office/drawing/2014/main" id="{8101D2B5-FEF6-4516-AC5D-9509F2694001}"/>
            </a:ext>
          </a:extLst>
        </xdr:cNvPr>
        <xdr:cNvSpPr txBox="1"/>
      </xdr:nvSpPr>
      <xdr:spPr>
        <a:xfrm>
          <a:off x="12759590" y="16736038"/>
          <a:ext cx="351207"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147</xdr:col>
      <xdr:colOff>2439</xdr:colOff>
      <xdr:row>55</xdr:row>
      <xdr:rowOff>28088</xdr:rowOff>
    </xdr:from>
    <xdr:to>
      <xdr:col>155</xdr:col>
      <xdr:colOff>19539</xdr:colOff>
      <xdr:row>56</xdr:row>
      <xdr:rowOff>9188</xdr:rowOff>
    </xdr:to>
    <xdr:sp macro="" textlink="">
      <xdr:nvSpPr>
        <xdr:cNvPr id="21972" name="テキスト ボックス 21971">
          <a:extLst>
            <a:ext uri="{FF2B5EF4-FFF2-40B4-BE49-F238E27FC236}">
              <a16:creationId xmlns:a16="http://schemas.microsoft.com/office/drawing/2014/main" id="{C11D05F3-9810-402D-AAAE-167A6C16C702}"/>
            </a:ext>
          </a:extLst>
        </xdr:cNvPr>
        <xdr:cNvSpPr txBox="1"/>
      </xdr:nvSpPr>
      <xdr:spPr>
        <a:xfrm>
          <a:off x="13305689" y="16646038"/>
          <a:ext cx="360000" cy="3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600">
              <a:solidFill>
                <a:schemeClr val="tx1"/>
              </a:solidFill>
              <a:latin typeface="BIZ UDPゴシック" panose="020B0400000000000000" pitchFamily="50" charset="-128"/>
              <a:ea typeface="BIZ UDPゴシック" panose="020B0400000000000000" pitchFamily="50" charset="-128"/>
            </a:rPr>
            <a:t>特別な場合を除いてできる</a:t>
          </a:r>
        </a:p>
      </xdr:txBody>
    </xdr:sp>
    <xdr:clientData fPrintsWithSheet="0"/>
  </xdr:twoCellAnchor>
  <xdr:twoCellAnchor>
    <xdr:from>
      <xdr:col>159</xdr:col>
      <xdr:colOff>8302</xdr:colOff>
      <xdr:row>55</xdr:row>
      <xdr:rowOff>82088</xdr:rowOff>
    </xdr:from>
    <xdr:to>
      <xdr:col>169</xdr:col>
      <xdr:colOff>25402</xdr:colOff>
      <xdr:row>55</xdr:row>
      <xdr:rowOff>334088</xdr:rowOff>
    </xdr:to>
    <xdr:sp macro="" textlink="">
      <xdr:nvSpPr>
        <xdr:cNvPr id="21973" name="テキスト ボックス 21972">
          <a:extLst>
            <a:ext uri="{FF2B5EF4-FFF2-40B4-BE49-F238E27FC236}">
              <a16:creationId xmlns:a16="http://schemas.microsoft.com/office/drawing/2014/main" id="{0A7662FA-2E55-45E1-A598-CDF9ABFE9C7D}"/>
            </a:ext>
          </a:extLst>
        </xdr:cNvPr>
        <xdr:cNvSpPr txBox="1"/>
      </xdr:nvSpPr>
      <xdr:spPr>
        <a:xfrm>
          <a:off x="13806852" y="16700038"/>
          <a:ext cx="360000" cy="25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日常的に</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困難</a:t>
          </a:r>
        </a:p>
      </xdr:txBody>
    </xdr:sp>
    <xdr:clientData fPrintsWithSheet="0"/>
  </xdr:twoCellAnchor>
  <xdr:twoCellAnchor>
    <xdr:from>
      <xdr:col>174</xdr:col>
      <xdr:colOff>10255</xdr:colOff>
      <xdr:row>55</xdr:row>
      <xdr:rowOff>118088</xdr:rowOff>
    </xdr:from>
    <xdr:to>
      <xdr:col>185</xdr:col>
      <xdr:colOff>12409</xdr:colOff>
      <xdr:row>55</xdr:row>
      <xdr:rowOff>262088</xdr:rowOff>
    </xdr:to>
    <xdr:sp macro="" textlink="">
      <xdr:nvSpPr>
        <xdr:cNvPr id="21975" name="テキスト ボックス 21974">
          <a:extLst>
            <a:ext uri="{FF2B5EF4-FFF2-40B4-BE49-F238E27FC236}">
              <a16:creationId xmlns:a16="http://schemas.microsoft.com/office/drawing/2014/main" id="{2281E4D0-CEE7-4F25-A5DA-3379D22DC4B5}"/>
            </a:ext>
          </a:extLst>
        </xdr:cNvPr>
        <xdr:cNvSpPr txBox="1"/>
      </xdr:nvSpPr>
      <xdr:spPr>
        <a:xfrm>
          <a:off x="14342205" y="16736038"/>
          <a:ext cx="421254"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できない</a:t>
          </a:r>
        </a:p>
      </xdr:txBody>
    </xdr:sp>
    <xdr:clientData fPrintsWithSheet="0"/>
  </xdr:twoCellAnchor>
  <xdr:twoCellAnchor>
    <xdr:from>
      <xdr:col>131</xdr:col>
      <xdr:colOff>25400</xdr:colOff>
      <xdr:row>57</xdr:row>
      <xdr:rowOff>88240</xdr:rowOff>
    </xdr:from>
    <xdr:to>
      <xdr:col>142</xdr:col>
      <xdr:colOff>0</xdr:colOff>
      <xdr:row>57</xdr:row>
      <xdr:rowOff>309050</xdr:rowOff>
    </xdr:to>
    <xdr:sp macro="" textlink="">
      <xdr:nvSpPr>
        <xdr:cNvPr id="21976" name="テキスト ボックス 21975">
          <a:extLst>
            <a:ext uri="{FF2B5EF4-FFF2-40B4-BE49-F238E27FC236}">
              <a16:creationId xmlns:a16="http://schemas.microsoft.com/office/drawing/2014/main" id="{900C4F4F-0B8E-4990-A5B4-856D623C3337}"/>
            </a:ext>
          </a:extLst>
        </xdr:cNvPr>
        <xdr:cNvSpPr txBox="1"/>
      </xdr:nvSpPr>
      <xdr:spPr>
        <a:xfrm>
          <a:off x="12719050" y="17391990"/>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146</xdr:col>
      <xdr:colOff>0</xdr:colOff>
      <xdr:row>57</xdr:row>
      <xdr:rowOff>70265</xdr:rowOff>
    </xdr:from>
    <xdr:to>
      <xdr:col>155</xdr:col>
      <xdr:colOff>0</xdr:colOff>
      <xdr:row>57</xdr:row>
      <xdr:rowOff>327025</xdr:rowOff>
    </xdr:to>
    <xdr:sp macro="" textlink="">
      <xdr:nvSpPr>
        <xdr:cNvPr id="21977" name="テキスト ボックス 21976">
          <a:extLst>
            <a:ext uri="{FF2B5EF4-FFF2-40B4-BE49-F238E27FC236}">
              <a16:creationId xmlns:a16="http://schemas.microsoft.com/office/drawing/2014/main" id="{5E5B7410-54E0-4D9E-913E-16BDBA2458CE}"/>
            </a:ext>
          </a:extLst>
        </xdr:cNvPr>
        <xdr:cNvSpPr txBox="1"/>
      </xdr:nvSpPr>
      <xdr:spPr>
        <a:xfrm>
          <a:off x="13265150" y="17374015"/>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159</xdr:col>
      <xdr:colOff>14652</xdr:colOff>
      <xdr:row>57</xdr:row>
      <xdr:rowOff>126645</xdr:rowOff>
    </xdr:from>
    <xdr:to>
      <xdr:col>169</xdr:col>
      <xdr:colOff>31752</xdr:colOff>
      <xdr:row>57</xdr:row>
      <xdr:rowOff>270645</xdr:rowOff>
    </xdr:to>
    <xdr:sp macro="" textlink="">
      <xdr:nvSpPr>
        <xdr:cNvPr id="21978" name="テキスト ボックス 21977">
          <a:extLst>
            <a:ext uri="{FF2B5EF4-FFF2-40B4-BE49-F238E27FC236}">
              <a16:creationId xmlns:a16="http://schemas.microsoft.com/office/drawing/2014/main" id="{CFDAB8D5-1C90-4620-A2F3-533F04A7ED80}"/>
            </a:ext>
          </a:extLst>
        </xdr:cNvPr>
        <xdr:cNvSpPr txBox="1"/>
      </xdr:nvSpPr>
      <xdr:spPr>
        <a:xfrm>
          <a:off x="13813202" y="17430395"/>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173</xdr:col>
      <xdr:colOff>25400</xdr:colOff>
      <xdr:row>57</xdr:row>
      <xdr:rowOff>126645</xdr:rowOff>
    </xdr:from>
    <xdr:to>
      <xdr:col>181</xdr:col>
      <xdr:colOff>36785</xdr:colOff>
      <xdr:row>57</xdr:row>
      <xdr:rowOff>270645</xdr:rowOff>
    </xdr:to>
    <xdr:sp macro="" textlink="">
      <xdr:nvSpPr>
        <xdr:cNvPr id="21979" name="テキスト ボックス 21978">
          <a:extLst>
            <a:ext uri="{FF2B5EF4-FFF2-40B4-BE49-F238E27FC236}">
              <a16:creationId xmlns:a16="http://schemas.microsoft.com/office/drawing/2014/main" id="{6F86D98E-3421-4C42-9E7C-90594D6B5799}"/>
            </a:ext>
          </a:extLst>
        </xdr:cNvPr>
        <xdr:cNvSpPr txBox="1"/>
      </xdr:nvSpPr>
      <xdr:spPr>
        <a:xfrm>
          <a:off x="14319250" y="17430395"/>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132</xdr:col>
      <xdr:colOff>0</xdr:colOff>
      <xdr:row>58</xdr:row>
      <xdr:rowOff>66247</xdr:rowOff>
    </xdr:from>
    <xdr:to>
      <xdr:col>142</xdr:col>
      <xdr:colOff>12700</xdr:colOff>
      <xdr:row>58</xdr:row>
      <xdr:rowOff>287057</xdr:rowOff>
    </xdr:to>
    <xdr:sp macro="" textlink="">
      <xdr:nvSpPr>
        <xdr:cNvPr id="21980" name="テキスト ボックス 21979">
          <a:extLst>
            <a:ext uri="{FF2B5EF4-FFF2-40B4-BE49-F238E27FC236}">
              <a16:creationId xmlns:a16="http://schemas.microsoft.com/office/drawing/2014/main" id="{60BBA6C6-5E06-4095-B2BB-F555D8C89BAF}"/>
            </a:ext>
          </a:extLst>
        </xdr:cNvPr>
        <xdr:cNvSpPr txBox="1"/>
      </xdr:nvSpPr>
      <xdr:spPr>
        <a:xfrm>
          <a:off x="12731750" y="17712897"/>
          <a:ext cx="393700" cy="2208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介助されていない</a:t>
          </a:r>
        </a:p>
      </xdr:txBody>
    </xdr:sp>
    <xdr:clientData fPrintsWithSheet="0"/>
  </xdr:twoCellAnchor>
  <xdr:twoCellAnchor>
    <xdr:from>
      <xdr:col>146</xdr:col>
      <xdr:colOff>12700</xdr:colOff>
      <xdr:row>58</xdr:row>
      <xdr:rowOff>48272</xdr:rowOff>
    </xdr:from>
    <xdr:to>
      <xdr:col>155</xdr:col>
      <xdr:colOff>0</xdr:colOff>
      <xdr:row>58</xdr:row>
      <xdr:rowOff>305032</xdr:rowOff>
    </xdr:to>
    <xdr:sp macro="" textlink="">
      <xdr:nvSpPr>
        <xdr:cNvPr id="21981" name="テキスト ボックス 21980">
          <a:extLst>
            <a:ext uri="{FF2B5EF4-FFF2-40B4-BE49-F238E27FC236}">
              <a16:creationId xmlns:a16="http://schemas.microsoft.com/office/drawing/2014/main" id="{95E6C915-8060-4D5A-9FC1-DEF313F0AC94}"/>
            </a:ext>
          </a:extLst>
        </xdr:cNvPr>
        <xdr:cNvSpPr txBox="1"/>
      </xdr:nvSpPr>
      <xdr:spPr>
        <a:xfrm>
          <a:off x="13277850" y="17694922"/>
          <a:ext cx="351208" cy="256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見守り</a:t>
          </a:r>
          <a:r>
            <a:rPr kumimoji="1" lang="ja-JP" altLang="en-US" sz="700">
              <a:solidFill>
                <a:schemeClr val="tx1"/>
              </a:solidFill>
              <a:latin typeface="BIZ UDPゴシック" panose="020B0400000000000000" pitchFamily="50" charset="-128"/>
              <a:ea typeface="BIZ UDPゴシック" panose="020B0400000000000000" pitchFamily="50" charset="-128"/>
            </a:rPr>
            <a:t>等</a:t>
          </a:r>
        </a:p>
      </xdr:txBody>
    </xdr:sp>
    <xdr:clientData fPrintsWithSheet="0"/>
  </xdr:twoCellAnchor>
  <xdr:twoCellAnchor>
    <xdr:from>
      <xdr:col>159</xdr:col>
      <xdr:colOff>27352</xdr:colOff>
      <xdr:row>58</xdr:row>
      <xdr:rowOff>104652</xdr:rowOff>
    </xdr:from>
    <xdr:to>
      <xdr:col>170</xdr:col>
      <xdr:colOff>6352</xdr:colOff>
      <xdr:row>58</xdr:row>
      <xdr:rowOff>248652</xdr:rowOff>
    </xdr:to>
    <xdr:sp macro="" textlink="">
      <xdr:nvSpPr>
        <xdr:cNvPr id="21982" name="テキスト ボックス 21981">
          <a:extLst>
            <a:ext uri="{FF2B5EF4-FFF2-40B4-BE49-F238E27FC236}">
              <a16:creationId xmlns:a16="http://schemas.microsoft.com/office/drawing/2014/main" id="{31C1B79C-CFA6-4F71-80A9-952D6E9CD720}"/>
            </a:ext>
          </a:extLst>
        </xdr:cNvPr>
        <xdr:cNvSpPr txBox="1"/>
      </xdr:nvSpPr>
      <xdr:spPr>
        <a:xfrm>
          <a:off x="13825902" y="17751302"/>
          <a:ext cx="360000"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一部介助</a:t>
          </a:r>
        </a:p>
      </xdr:txBody>
    </xdr:sp>
    <xdr:clientData fPrintsWithSheet="0"/>
  </xdr:twoCellAnchor>
  <xdr:twoCellAnchor>
    <xdr:from>
      <xdr:col>174</xdr:col>
      <xdr:colOff>0</xdr:colOff>
      <xdr:row>58</xdr:row>
      <xdr:rowOff>104652</xdr:rowOff>
    </xdr:from>
    <xdr:to>
      <xdr:col>182</xdr:col>
      <xdr:colOff>11385</xdr:colOff>
      <xdr:row>58</xdr:row>
      <xdr:rowOff>248652</xdr:rowOff>
    </xdr:to>
    <xdr:sp macro="" textlink="">
      <xdr:nvSpPr>
        <xdr:cNvPr id="21983" name="テキスト ボックス 21982">
          <a:extLst>
            <a:ext uri="{FF2B5EF4-FFF2-40B4-BE49-F238E27FC236}">
              <a16:creationId xmlns:a16="http://schemas.microsoft.com/office/drawing/2014/main" id="{69F9A49D-E908-4BE1-9FAA-80D7444E8C61}"/>
            </a:ext>
          </a:extLst>
        </xdr:cNvPr>
        <xdr:cNvSpPr txBox="1"/>
      </xdr:nvSpPr>
      <xdr:spPr>
        <a:xfrm>
          <a:off x="14331950" y="17751302"/>
          <a:ext cx="316185" cy="14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pPr algn="ctr"/>
          <a:r>
            <a:rPr kumimoji="1" lang="ja-JP" altLang="en-US" sz="800">
              <a:solidFill>
                <a:schemeClr val="tx1"/>
              </a:solidFill>
              <a:latin typeface="BIZ UDPゴシック" panose="020B0400000000000000" pitchFamily="50" charset="-128"/>
              <a:ea typeface="BIZ UDPゴシック" panose="020B0400000000000000" pitchFamily="50" charset="-128"/>
            </a:rPr>
            <a:t>全介助</a:t>
          </a:r>
        </a:p>
      </xdr:txBody>
    </xdr:sp>
    <xdr:clientData fPrintsWithSheet="0"/>
  </xdr:twoCellAnchor>
  <xdr:twoCellAnchor>
    <xdr:from>
      <xdr:col>156</xdr:col>
      <xdr:colOff>28330</xdr:colOff>
      <xdr:row>27</xdr:row>
      <xdr:rowOff>31749</xdr:rowOff>
    </xdr:from>
    <xdr:to>
      <xdr:col>167</xdr:col>
      <xdr:colOff>5230</xdr:colOff>
      <xdr:row>28</xdr:row>
      <xdr:rowOff>14949</xdr:rowOff>
    </xdr:to>
    <xdr:sp macro="" textlink="">
      <xdr:nvSpPr>
        <xdr:cNvPr id="21984" name="テキスト ボックス 21983">
          <a:extLst>
            <a:ext uri="{FF2B5EF4-FFF2-40B4-BE49-F238E27FC236}">
              <a16:creationId xmlns:a16="http://schemas.microsoft.com/office/drawing/2014/main" id="{620B55F9-BC51-4921-8CF5-3E4E03544E22}"/>
            </a:ext>
          </a:extLst>
        </xdr:cNvPr>
        <xdr:cNvSpPr txBox="1"/>
      </xdr:nvSpPr>
      <xdr:spPr>
        <a:xfrm>
          <a:off x="13674480" y="7302499"/>
          <a:ext cx="396000" cy="288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ctr"/>
        <a:lstStyle/>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つかまれば</a:t>
          </a:r>
          <a:endParaRPr kumimoji="1" lang="en-US" altLang="ja-JP" sz="6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600">
              <a:solidFill>
                <a:schemeClr val="tx1"/>
              </a:solidFill>
              <a:latin typeface="BIZ UDPゴシック" panose="020B0400000000000000" pitchFamily="50" charset="-128"/>
              <a:ea typeface="BIZ UDPゴシック" panose="020B0400000000000000" pitchFamily="50" charset="-128"/>
            </a:rPr>
            <a:t>できる</a:t>
          </a:r>
        </a:p>
      </xdr:txBody>
    </xdr:sp>
    <xdr:clientData fPrintsWithSheet="0"/>
  </xdr:twoCellAnchor>
  <xdr:twoCellAnchor>
    <xdr:from>
      <xdr:col>123</xdr:col>
      <xdr:colOff>12699</xdr:colOff>
      <xdr:row>105</xdr:row>
      <xdr:rowOff>76200</xdr:rowOff>
    </xdr:from>
    <xdr:to>
      <xdr:col>146</xdr:col>
      <xdr:colOff>36399</xdr:colOff>
      <xdr:row>105</xdr:row>
      <xdr:rowOff>256200</xdr:rowOff>
    </xdr:to>
    <xdr:sp macro="" textlink="">
      <xdr:nvSpPr>
        <xdr:cNvPr id="21986" name="テキスト ボックス 21985">
          <a:extLst>
            <a:ext uri="{FF2B5EF4-FFF2-40B4-BE49-F238E27FC236}">
              <a16:creationId xmlns:a16="http://schemas.microsoft.com/office/drawing/2014/main" id="{977CE0F9-F47F-464F-B081-CE1910CBFECF}"/>
            </a:ext>
          </a:extLst>
        </xdr:cNvPr>
        <xdr:cNvSpPr txBox="1"/>
      </xdr:nvSpPr>
      <xdr:spPr>
        <a:xfrm>
          <a:off x="12401549" y="30359350"/>
          <a:ext cx="90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numCol="1" rtlCol="0" anchor="t"/>
        <a:lstStyle/>
        <a:p>
          <a:r>
            <a:rPr kumimoji="1" lang="ja-JP" altLang="en-US" sz="1000">
              <a:solidFill>
                <a:schemeClr val="tx1"/>
              </a:solidFill>
              <a:latin typeface="BIZ UDPゴシック" panose="020B0400000000000000" pitchFamily="50" charset="-128"/>
              <a:ea typeface="BIZ UDPゴシック" panose="020B0400000000000000" pitchFamily="50" charset="-128"/>
            </a:rPr>
            <a:t>調査対象者氏名</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I158"/>
  <sheetViews>
    <sheetView tabSelected="1" zoomScale="130" zoomScaleNormal="130" zoomScaleSheetLayoutView="100" workbookViewId="0">
      <selection activeCell="C3" sqref="C3"/>
    </sheetView>
  </sheetViews>
  <sheetFormatPr defaultColWidth="0.5" defaultRowHeight="3" customHeight="1" x14ac:dyDescent="0.55000000000000004"/>
  <cols>
    <col min="1" max="1" width="15.58203125" style="6" customWidth="1"/>
    <col min="2" max="2" width="10.58203125" style="6" customWidth="1"/>
    <col min="3" max="3" width="74.75" style="6" customWidth="1"/>
    <col min="4" max="4" width="2.1640625" style="1" customWidth="1"/>
    <col min="5" max="16384" width="0.5" style="1"/>
  </cols>
  <sheetData>
    <row r="1" spans="1:191" ht="12" customHeight="1" x14ac:dyDescent="0.55000000000000004">
      <c r="A1" s="201" t="s">
        <v>0</v>
      </c>
      <c r="B1" s="202"/>
      <c r="C1" s="203"/>
      <c r="D1" s="147"/>
      <c r="BV1" s="7"/>
      <c r="FX1" s="147"/>
    </row>
    <row r="2" spans="1:191" ht="18" customHeight="1" thickBot="1" x14ac:dyDescent="0.4">
      <c r="A2" s="204"/>
      <c r="B2" s="205"/>
      <c r="C2" s="206"/>
      <c r="D2" s="147"/>
      <c r="DW2" s="7"/>
      <c r="DX2" s="7"/>
      <c r="EB2" s="7"/>
      <c r="EC2" s="7"/>
      <c r="ED2" s="7"/>
      <c r="EE2" s="7"/>
      <c r="EF2" s="7"/>
      <c r="EG2" s="7"/>
      <c r="EH2" s="7"/>
      <c r="EI2" s="194" t="str">
        <f>MID($C$8,1,1)</f>
        <v/>
      </c>
      <c r="EJ2" s="194"/>
      <c r="EK2" s="194"/>
      <c r="EL2" s="194"/>
      <c r="EM2" s="194"/>
      <c r="EN2" s="194" t="str">
        <f>MID($C$8,2,1)</f>
        <v/>
      </c>
      <c r="EO2" s="194"/>
      <c r="EP2" s="194"/>
      <c r="EQ2" s="194"/>
      <c r="ER2" s="194"/>
      <c r="ES2" s="194" t="str">
        <f>MID($C$8,3,1)</f>
        <v/>
      </c>
      <c r="ET2" s="194"/>
      <c r="EU2" s="194"/>
      <c r="EV2" s="194"/>
      <c r="EW2" s="194"/>
      <c r="EX2" s="194" t="str">
        <f>MID($C$8,4,1)</f>
        <v/>
      </c>
      <c r="EY2" s="194"/>
      <c r="EZ2" s="194"/>
      <c r="FA2" s="194"/>
      <c r="FB2" s="194" t="str">
        <f>MID($C$8,5,1)</f>
        <v/>
      </c>
      <c r="FC2" s="194"/>
      <c r="FD2" s="194"/>
      <c r="FE2" s="194"/>
      <c r="FF2" s="194" t="str">
        <f>MID($C$8,6,1)</f>
        <v/>
      </c>
      <c r="FG2" s="194"/>
      <c r="FH2" s="194"/>
      <c r="FI2" s="194"/>
      <c r="FJ2" s="194"/>
      <c r="FK2" s="194" t="str">
        <f>MID($C$8,7,1)</f>
        <v/>
      </c>
      <c r="FL2" s="194"/>
      <c r="FM2" s="194"/>
      <c r="FN2" s="194"/>
      <c r="FO2" s="194"/>
      <c r="FP2" s="194" t="str">
        <f>MID($C$8,8,1)</f>
        <v/>
      </c>
      <c r="FQ2" s="194"/>
      <c r="FR2" s="194"/>
      <c r="FS2" s="194"/>
      <c r="FT2" s="194" t="str">
        <f>MID($C$8,9,1)</f>
        <v/>
      </c>
      <c r="FU2" s="194"/>
      <c r="FV2" s="194"/>
      <c r="FW2" s="194"/>
      <c r="FX2" s="147"/>
      <c r="FZ2" s="7"/>
      <c r="GA2" s="7"/>
      <c r="GB2" s="7"/>
      <c r="GC2" s="7"/>
      <c r="GD2" s="7"/>
      <c r="GE2" s="7"/>
      <c r="GF2" s="7"/>
      <c r="GG2" s="7"/>
      <c r="GH2" s="7"/>
      <c r="GI2" s="7"/>
    </row>
    <row r="3" spans="1:191" ht="12" customHeight="1" x14ac:dyDescent="0.55000000000000004">
      <c r="A3" s="198" t="s">
        <v>1</v>
      </c>
      <c r="B3" s="198"/>
      <c r="C3" s="131"/>
      <c r="D3" s="147"/>
      <c r="FX3" s="147"/>
    </row>
    <row r="4" spans="1:191" ht="15" customHeight="1" x14ac:dyDescent="0.55000000000000004">
      <c r="A4" s="199" t="s">
        <v>2</v>
      </c>
      <c r="B4" s="199"/>
      <c r="C4" s="132"/>
      <c r="D4" s="147"/>
      <c r="BL4" s="178" t="str">
        <f>IF($C$13="","",LEFT(TEXT($C$13,"ee"),1))</f>
        <v/>
      </c>
      <c r="BM4" s="178"/>
      <c r="BN4" s="178"/>
      <c r="BO4" s="178"/>
      <c r="BP4" s="178"/>
      <c r="BQ4" s="178" t="str">
        <f>IF($C$13="","",RIGHT(TEXT($C$13,"ee"),1))</f>
        <v/>
      </c>
      <c r="BR4" s="178"/>
      <c r="BS4" s="178"/>
      <c r="BT4" s="178"/>
      <c r="BU4" s="178"/>
      <c r="BV4" s="10"/>
      <c r="BW4" s="10"/>
      <c r="BX4" s="10"/>
      <c r="BY4" s="10"/>
      <c r="BZ4" s="178" t="str">
        <f>IF($C$13="","",LEFT(TEXT($C$13,"mm"),1))</f>
        <v/>
      </c>
      <c r="CA4" s="178"/>
      <c r="CB4" s="178"/>
      <c r="CC4" s="178"/>
      <c r="CD4" s="178"/>
      <c r="CE4" s="178" t="str">
        <f>IF($C$13="","",RIGHT(TEXT($C$13,"mm"),1))</f>
        <v/>
      </c>
      <c r="CF4" s="178"/>
      <c r="CG4" s="178"/>
      <c r="CH4" s="178"/>
      <c r="CI4" s="178"/>
      <c r="CJ4" s="10"/>
      <c r="CK4" s="10"/>
      <c r="CL4" s="10"/>
      <c r="CM4" s="10"/>
      <c r="CN4" s="178" t="str">
        <f>IF($C$13="","",LEFT(TEXT($C$13,"dd"),1))</f>
        <v/>
      </c>
      <c r="CO4" s="178"/>
      <c r="CP4" s="178"/>
      <c r="CQ4" s="178"/>
      <c r="CR4" s="178"/>
      <c r="CS4" s="178" t="str">
        <f>IF($C$13="","",RIGHT(TEXT($C$13,"dd"),1))</f>
        <v/>
      </c>
      <c r="CT4" s="178"/>
      <c r="CU4" s="178"/>
      <c r="CV4" s="178"/>
      <c r="CW4" s="178"/>
      <c r="EE4" s="195" t="str">
        <f>IF(EXACT($C$19,"自宅内"),"◯","")</f>
        <v/>
      </c>
      <c r="EF4" s="195"/>
      <c r="EG4" s="195"/>
      <c r="EH4" s="195"/>
      <c r="EI4" s="195"/>
      <c r="EJ4" s="195"/>
      <c r="EK4" s="195"/>
      <c r="EL4" s="195"/>
      <c r="EM4" s="195"/>
      <c r="EN4" s="195"/>
      <c r="EO4" s="195"/>
      <c r="EP4" s="195"/>
      <c r="EQ4" s="195"/>
      <c r="ER4" s="195"/>
      <c r="ES4" s="195"/>
      <c r="ET4" s="195"/>
      <c r="EU4" s="195"/>
      <c r="EV4" s="195" t="str">
        <f>IF(EXACT($C$19,"自宅外"),"◯","")</f>
        <v/>
      </c>
      <c r="EW4" s="195"/>
      <c r="EX4" s="195"/>
      <c r="EY4" s="195"/>
      <c r="EZ4" s="195"/>
      <c r="FA4" s="195"/>
      <c r="FB4" s="195"/>
      <c r="FC4" s="195"/>
      <c r="FD4" s="195"/>
      <c r="FE4" s="195"/>
      <c r="FF4" s="195"/>
      <c r="FG4" s="195"/>
      <c r="FH4" s="195"/>
      <c r="FI4" s="195"/>
      <c r="FJ4" s="195"/>
      <c r="FK4" s="195"/>
      <c r="FL4" s="195"/>
      <c r="FX4" s="147"/>
    </row>
    <row r="5" spans="1:191" ht="15" customHeight="1" x14ac:dyDescent="0.55000000000000004">
      <c r="A5" s="200" t="s">
        <v>3</v>
      </c>
      <c r="B5" s="200"/>
      <c r="C5" s="133"/>
      <c r="D5" s="147"/>
      <c r="BI5" s="154"/>
      <c r="BJ5" s="154"/>
      <c r="BK5" s="154"/>
      <c r="BL5" s="178"/>
      <c r="BM5" s="178"/>
      <c r="BN5" s="178"/>
      <c r="BO5" s="178"/>
      <c r="BP5" s="178"/>
      <c r="BQ5" s="178"/>
      <c r="BR5" s="178"/>
      <c r="BS5" s="178"/>
      <c r="BT5" s="178"/>
      <c r="BU5" s="178"/>
      <c r="BV5" s="155"/>
      <c r="BW5" s="155"/>
      <c r="BX5" s="155"/>
      <c r="BY5" s="155"/>
      <c r="BZ5" s="178"/>
      <c r="CA5" s="178"/>
      <c r="CB5" s="178"/>
      <c r="CC5" s="178"/>
      <c r="CD5" s="178"/>
      <c r="CE5" s="178"/>
      <c r="CF5" s="178"/>
      <c r="CG5" s="178"/>
      <c r="CH5" s="178"/>
      <c r="CI5" s="178"/>
      <c r="CJ5" s="155"/>
      <c r="CK5" s="155"/>
      <c r="CL5" s="155"/>
      <c r="CM5" s="155"/>
      <c r="CN5" s="178"/>
      <c r="CO5" s="178"/>
      <c r="CP5" s="178"/>
      <c r="CQ5" s="178"/>
      <c r="CR5" s="178"/>
      <c r="CS5" s="178"/>
      <c r="CT5" s="178"/>
      <c r="CU5" s="178"/>
      <c r="CV5" s="178"/>
      <c r="CW5" s="178"/>
      <c r="DA5" s="154"/>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X5" s="147"/>
    </row>
    <row r="6" spans="1:191" ht="24" customHeight="1" x14ac:dyDescent="0.35">
      <c r="A6" s="200" t="s">
        <v>4</v>
      </c>
      <c r="B6" s="200"/>
      <c r="C6" s="134"/>
      <c r="D6" s="147"/>
      <c r="Z6" s="196" t="str">
        <f>IF(シートを増やさないで下さい!$C$7="","",シートを増やさないで下さい!$C$7)</f>
        <v/>
      </c>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DS6" s="210" t="str">
        <f>IF(シートを増やさないで下さい!$C$3="","",シートを増やさないで下さい!$C$3)</f>
        <v/>
      </c>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156"/>
      <c r="FY6" s="157"/>
    </row>
    <row r="7" spans="1:191" ht="27" customHeight="1" x14ac:dyDescent="0.55000000000000004">
      <c r="A7" s="200" t="s">
        <v>749</v>
      </c>
      <c r="B7" s="200"/>
      <c r="C7" s="134" t="str">
        <f>PHONETIC($C$6)</f>
        <v/>
      </c>
      <c r="D7" s="147"/>
      <c r="Z7" s="197" t="str">
        <f>IF(シートを増やさないで下さい!$C$6="","",シートを増やさないで下さい!$C$6)</f>
        <v/>
      </c>
      <c r="AA7" s="197"/>
      <c r="AB7" s="197"/>
      <c r="AC7" s="197"/>
      <c r="AD7" s="197"/>
      <c r="AE7" s="197"/>
      <c r="AF7" s="197"/>
      <c r="AG7" s="197"/>
      <c r="AH7" s="197"/>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197"/>
      <c r="BP7" s="197"/>
      <c r="CS7" s="174" t="str">
        <f>MID(シートを増やさないで下さい!$C$5,1,1)</f>
        <v/>
      </c>
      <c r="CT7" s="174"/>
      <c r="CU7" s="174"/>
      <c r="CV7" s="174"/>
      <c r="CW7" s="174" t="str">
        <f>MID(シートを増やさないで下さい!$C$5,2,1)</f>
        <v/>
      </c>
      <c r="CX7" s="174"/>
      <c r="CY7" s="174"/>
      <c r="CZ7" s="174"/>
      <c r="DB7" s="174" t="str">
        <f>MID(シートを増やさないで下さい!$C$5,3,1)</f>
        <v/>
      </c>
      <c r="DC7" s="174"/>
      <c r="DD7" s="174"/>
      <c r="DE7" s="174"/>
      <c r="DF7" s="174" t="str">
        <f>MID(シートを増やさないで下さい!$C$5,4,1)</f>
        <v/>
      </c>
      <c r="DG7" s="174"/>
      <c r="DH7" s="174"/>
      <c r="DI7" s="174"/>
      <c r="DK7" s="174" t="str">
        <f>MID(シートを増やさないで下さい!$C$5,5,1)</f>
        <v/>
      </c>
      <c r="DL7" s="174"/>
      <c r="DM7" s="174"/>
      <c r="DN7" s="174"/>
      <c r="DS7" s="196" t="str">
        <f>IF(シートを増やさないで下さい!$C$4="","",シートを増やさないで下さい!$C$4)</f>
        <v/>
      </c>
      <c r="DT7" s="196"/>
      <c r="DU7" s="196"/>
      <c r="DV7" s="196"/>
      <c r="DW7" s="196"/>
      <c r="DX7" s="196"/>
      <c r="DY7" s="196"/>
      <c r="DZ7" s="196"/>
      <c r="EA7" s="196"/>
      <c r="EB7" s="196"/>
      <c r="EC7" s="196"/>
      <c r="ED7" s="196"/>
      <c r="EE7" s="196"/>
      <c r="EF7" s="196"/>
      <c r="EG7" s="196"/>
      <c r="EH7" s="196"/>
      <c r="EI7" s="196"/>
      <c r="EJ7" s="196"/>
      <c r="EK7" s="196"/>
      <c r="EL7" s="196"/>
      <c r="EM7" s="196"/>
      <c r="EN7" s="196"/>
      <c r="EO7" s="196"/>
      <c r="EP7" s="196"/>
      <c r="EQ7" s="196"/>
      <c r="ER7" s="196"/>
      <c r="ES7" s="196"/>
      <c r="ET7" s="196"/>
      <c r="EU7" s="196"/>
      <c r="EV7" s="196"/>
      <c r="EW7" s="196"/>
      <c r="EX7" s="196"/>
      <c r="EY7" s="196"/>
      <c r="EZ7" s="196"/>
      <c r="FA7" s="196"/>
      <c r="FB7" s="196"/>
      <c r="FC7" s="196"/>
      <c r="FD7" s="196"/>
      <c r="FE7" s="196"/>
      <c r="FF7" s="196"/>
      <c r="FG7" s="196"/>
      <c r="FH7" s="196"/>
      <c r="FI7" s="196"/>
      <c r="FJ7" s="196"/>
      <c r="FK7" s="196"/>
      <c r="FL7" s="196"/>
      <c r="FM7" s="196"/>
      <c r="FN7" s="196"/>
      <c r="FO7" s="196"/>
      <c r="FP7" s="196"/>
      <c r="FQ7" s="196"/>
      <c r="FR7" s="196"/>
      <c r="FS7" s="196"/>
      <c r="FT7" s="196"/>
      <c r="FU7" s="196"/>
      <c r="FV7" s="196"/>
      <c r="FW7" s="196"/>
      <c r="FX7" s="158"/>
      <c r="FY7" s="159"/>
    </row>
    <row r="8" spans="1:191" ht="12" customHeight="1" x14ac:dyDescent="0.55000000000000004">
      <c r="A8" s="186" t="s">
        <v>5</v>
      </c>
      <c r="B8" s="187"/>
      <c r="C8" s="190"/>
      <c r="D8" s="147"/>
      <c r="Z8" s="160"/>
      <c r="AA8" s="160"/>
      <c r="AB8" s="160"/>
      <c r="AC8" s="160"/>
      <c r="AD8" s="160"/>
      <c r="AE8" s="160"/>
      <c r="AF8" s="160"/>
      <c r="AG8" s="160"/>
      <c r="AH8" s="160"/>
      <c r="AI8" s="160"/>
      <c r="AJ8" s="160"/>
      <c r="FX8" s="147"/>
    </row>
    <row r="9" spans="1:191" s="10" customFormat="1" ht="22" customHeight="1" x14ac:dyDescent="0.55000000000000004">
      <c r="A9" s="188"/>
      <c r="B9" s="189"/>
      <c r="C9" s="191"/>
      <c r="D9" s="149"/>
      <c r="Y9" s="1"/>
      <c r="Z9" s="1"/>
      <c r="AA9" s="1"/>
      <c r="AB9" s="1"/>
      <c r="AC9" s="1"/>
      <c r="AD9" s="1"/>
      <c r="AE9" s="1"/>
      <c r="AF9" s="1"/>
      <c r="AG9" s="1"/>
      <c r="AH9" s="1"/>
      <c r="AI9" s="1"/>
      <c r="AJ9" s="1"/>
      <c r="AK9" s="192" t="str">
        <f>IF(EXACT($C$11,"新規"),"◯","")</f>
        <v/>
      </c>
      <c r="AL9" s="192"/>
      <c r="AM9" s="192"/>
      <c r="AN9" s="192"/>
      <c r="AO9" s="192"/>
      <c r="AP9" s="192"/>
      <c r="AQ9" s="192"/>
      <c r="AR9" s="192"/>
      <c r="AS9" s="192"/>
      <c r="AT9" s="192"/>
      <c r="AU9" s="192"/>
      <c r="AV9" s="192"/>
      <c r="AW9" s="192"/>
      <c r="AX9" s="192"/>
      <c r="AY9" s="192" t="str">
        <f>IF(EXACT($C$11,"更新"),"◯","")</f>
        <v>◯</v>
      </c>
      <c r="AZ9" s="192"/>
      <c r="BA9" s="192"/>
      <c r="BB9" s="192"/>
      <c r="BC9" s="192"/>
      <c r="BD9" s="192"/>
      <c r="BE9" s="192"/>
      <c r="BF9" s="192"/>
      <c r="BG9" s="192"/>
      <c r="BH9" s="192"/>
      <c r="BI9" s="192"/>
      <c r="BJ9" s="192"/>
      <c r="BK9" s="192"/>
      <c r="BL9" s="192" t="str">
        <f>IF(EXACT($C$11,"区分変更"),"◯","")</f>
        <v/>
      </c>
      <c r="BM9" s="192"/>
      <c r="BN9" s="192"/>
      <c r="BO9" s="192"/>
      <c r="BP9" s="192"/>
      <c r="BQ9" s="192"/>
      <c r="BR9" s="192"/>
      <c r="BS9" s="192"/>
      <c r="BT9" s="192"/>
      <c r="BU9" s="192"/>
      <c r="BV9" s="192"/>
      <c r="BW9" s="192"/>
      <c r="BX9" s="192"/>
      <c r="BY9" s="192"/>
      <c r="BZ9" s="192"/>
      <c r="CA9" s="192"/>
      <c r="CB9" s="192"/>
      <c r="CC9" s="192"/>
      <c r="CD9" s="192"/>
      <c r="CE9" s="192"/>
      <c r="CF9" s="192"/>
      <c r="CG9" s="192"/>
      <c r="CH9" s="192"/>
      <c r="CI9" s="192"/>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75" t="str">
        <f>IF($C$10="","",VALUE(LEFT(TEXT($C$10,"ee"),2)))</f>
        <v/>
      </c>
      <c r="EF9" s="175"/>
      <c r="EG9" s="175"/>
      <c r="EH9" s="175"/>
      <c r="EI9" s="175"/>
      <c r="EJ9" s="175"/>
      <c r="EK9" s="175"/>
      <c r="EL9" s="175"/>
      <c r="EM9" s="175"/>
      <c r="EN9" s="1"/>
      <c r="EO9" s="1"/>
      <c r="EP9" s="1"/>
      <c r="EQ9" s="175" t="str">
        <f>IF($C$10="","",VALUE(LEFT(TEXT($C$10,"mm"),2)))</f>
        <v/>
      </c>
      <c r="ER9" s="175"/>
      <c r="ES9" s="175"/>
      <c r="ET9" s="175"/>
      <c r="EU9" s="175"/>
      <c r="EV9" s="175"/>
      <c r="EW9" s="175"/>
      <c r="EX9" s="175"/>
      <c r="EY9" s="175"/>
      <c r="EZ9" s="1"/>
      <c r="FA9" s="1"/>
      <c r="FB9" s="1"/>
      <c r="FC9" s="175" t="str">
        <f>IF($C$10="","",VALUE(LEFT(TEXT($C$10,"dd"),2)))</f>
        <v/>
      </c>
      <c r="FD9" s="175"/>
      <c r="FE9" s="175"/>
      <c r="FF9" s="175"/>
      <c r="FG9" s="175"/>
      <c r="FH9" s="175"/>
      <c r="FI9" s="175"/>
      <c r="FJ9" s="175"/>
      <c r="FK9" s="175"/>
      <c r="FL9" s="1"/>
      <c r="FM9" s="1"/>
      <c r="FN9" s="1"/>
      <c r="FO9" s="1"/>
      <c r="FP9" s="1"/>
      <c r="FQ9" s="1"/>
      <c r="FR9" s="1"/>
      <c r="FS9" s="1"/>
      <c r="FT9" s="1"/>
      <c r="FU9" s="1"/>
      <c r="FV9" s="1"/>
      <c r="FW9" s="1"/>
      <c r="FX9" s="147"/>
      <c r="FY9" s="1"/>
    </row>
    <row r="10" spans="1:191" ht="12" customHeight="1" x14ac:dyDescent="0.55000000000000004">
      <c r="A10" s="26" t="s">
        <v>6</v>
      </c>
      <c r="B10" s="19"/>
      <c r="C10" s="135"/>
      <c r="D10" s="147"/>
      <c r="AE10" s="208" t="str">
        <f>IF($C$15="","",$C$15)</f>
        <v/>
      </c>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R10" s="207" t="str">
        <f>IF(EXACT($C$16,"男"),"◯","")</f>
        <v/>
      </c>
      <c r="CS10" s="207"/>
      <c r="CT10" s="207"/>
      <c r="CU10" s="207"/>
      <c r="CV10" s="207"/>
      <c r="CX10" s="207" t="str">
        <f>IF(EXACT($C$16,"女"),"◯","")</f>
        <v/>
      </c>
      <c r="CY10" s="207"/>
      <c r="CZ10" s="207"/>
      <c r="DA10" s="207"/>
      <c r="DB10" s="207"/>
      <c r="DP10" s="207" t="str">
        <f>IF($C$17="","",IF(TEXT($C$17,"ggg")="明治","◯",""))</f>
        <v/>
      </c>
      <c r="DQ10" s="207"/>
      <c r="DR10" s="207"/>
      <c r="DS10" s="207"/>
      <c r="DT10" s="207"/>
      <c r="DU10" s="207"/>
      <c r="DV10" s="207"/>
      <c r="DW10" s="207" t="str">
        <f>IF(TEXT($C$17,"ggg")="大正","◯","")</f>
        <v/>
      </c>
      <c r="DX10" s="207"/>
      <c r="DY10" s="207"/>
      <c r="DZ10" s="207"/>
      <c r="EA10" s="207"/>
      <c r="EB10" s="207"/>
      <c r="EC10" s="207"/>
      <c r="ED10" s="207" t="str">
        <f>IF(TEXT($C$17,"ggg")="昭和","◯","")</f>
        <v/>
      </c>
      <c r="EE10" s="207"/>
      <c r="EF10" s="207"/>
      <c r="EG10" s="207"/>
      <c r="EH10" s="207"/>
      <c r="EI10" s="207"/>
      <c r="EJ10" s="207"/>
      <c r="EK10" s="207"/>
      <c r="EM10" s="208" t="str">
        <f>IF($C$17="","",VALUE(TEXT($C$17,"ee")))</f>
        <v/>
      </c>
      <c r="EN10" s="208"/>
      <c r="EO10" s="208"/>
      <c r="EP10" s="208"/>
      <c r="EQ10" s="208"/>
      <c r="ER10" s="208"/>
      <c r="ES10" s="208"/>
      <c r="EU10" s="208" t="str">
        <f>IF($C$17="","",VALUE(TEXT($C$17,"mm")))</f>
        <v/>
      </c>
      <c r="EV10" s="208"/>
      <c r="EW10" s="208"/>
      <c r="EX10" s="208"/>
      <c r="EY10" s="208"/>
      <c r="EZ10" s="208"/>
      <c r="FA10" s="208"/>
      <c r="FB10" s="208" t="str">
        <f>IF($C$17="","",VALUE(TEXT($C$17,"dd")))</f>
        <v/>
      </c>
      <c r="FC10" s="208"/>
      <c r="FD10" s="208"/>
      <c r="FE10" s="208"/>
      <c r="FF10" s="208"/>
      <c r="FG10" s="208"/>
      <c r="FH10" s="208"/>
      <c r="FN10" s="180" t="str">
        <f>IF($C$17="","",$C$10-$C$17)</f>
        <v/>
      </c>
      <c r="FO10" s="180"/>
      <c r="FP10" s="180"/>
      <c r="FQ10" s="180"/>
      <c r="FR10" s="180"/>
      <c r="FS10" s="180"/>
      <c r="FT10" s="180"/>
      <c r="FU10" s="180"/>
      <c r="FX10" s="147"/>
    </row>
    <row r="11" spans="1:191" ht="26.15" customHeight="1" x14ac:dyDescent="0.3">
      <c r="A11" s="26" t="s">
        <v>7</v>
      </c>
      <c r="B11" s="19"/>
      <c r="C11" s="63" t="s">
        <v>8</v>
      </c>
      <c r="D11" s="147"/>
      <c r="AE11" s="197" t="str">
        <f>IF($C$14="","",$C$14)</f>
        <v/>
      </c>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c r="BJ11" s="197"/>
      <c r="BK11" s="197"/>
      <c r="BL11" s="197"/>
      <c r="BM11" s="197"/>
      <c r="BN11" s="197"/>
      <c r="BO11" s="197"/>
      <c r="BP11" s="197"/>
      <c r="BQ11" s="197"/>
      <c r="BR11" s="197"/>
      <c r="BS11" s="197"/>
      <c r="BT11" s="197"/>
      <c r="BU11" s="197"/>
      <c r="BV11" s="197"/>
      <c r="BW11" s="197"/>
      <c r="BX11" s="197"/>
      <c r="BY11" s="197"/>
      <c r="BZ11" s="197"/>
      <c r="CA11" s="197"/>
      <c r="CB11" s="197"/>
      <c r="CC11" s="197"/>
      <c r="CD11" s="197"/>
      <c r="CR11" s="207"/>
      <c r="CS11" s="207"/>
      <c r="CT11" s="207"/>
      <c r="CU11" s="207"/>
      <c r="CV11" s="207"/>
      <c r="CX11" s="207"/>
      <c r="CY11" s="207"/>
      <c r="CZ11" s="207"/>
      <c r="DA11" s="207"/>
      <c r="DB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M11" s="208"/>
      <c r="EN11" s="208"/>
      <c r="EO11" s="208"/>
      <c r="EP11" s="208"/>
      <c r="EQ11" s="208"/>
      <c r="ER11" s="208"/>
      <c r="ES11" s="208"/>
      <c r="EU11" s="208"/>
      <c r="EV11" s="208"/>
      <c r="EW11" s="208"/>
      <c r="EX11" s="208"/>
      <c r="EY11" s="208"/>
      <c r="EZ11" s="208"/>
      <c r="FA11" s="208"/>
      <c r="FB11" s="208"/>
      <c r="FC11" s="208"/>
      <c r="FD11" s="208"/>
      <c r="FE11" s="208"/>
      <c r="FF11" s="208"/>
      <c r="FG11" s="208"/>
      <c r="FH11" s="208"/>
      <c r="FM11" s="9"/>
      <c r="FN11" s="180"/>
      <c r="FO11" s="180"/>
      <c r="FP11" s="180"/>
      <c r="FQ11" s="180"/>
      <c r="FR11" s="180"/>
      <c r="FS11" s="180"/>
      <c r="FT11" s="180"/>
      <c r="FU11" s="180"/>
      <c r="FX11" s="147"/>
    </row>
    <row r="12" spans="1:191" ht="41.15" customHeight="1" x14ac:dyDescent="0.55000000000000004">
      <c r="A12" s="27" t="s">
        <v>9</v>
      </c>
      <c r="B12" s="28"/>
      <c r="C12" s="133"/>
      <c r="D12" s="147"/>
      <c r="AB12" s="209" t="str">
        <f>IF($C$18="","",$C$18)</f>
        <v/>
      </c>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09"/>
      <c r="BU12" s="209"/>
      <c r="BV12" s="209"/>
      <c r="BW12" s="209"/>
      <c r="BX12" s="209"/>
      <c r="BY12" s="209"/>
      <c r="BZ12" s="209"/>
      <c r="CA12" s="209"/>
      <c r="CB12" s="209"/>
      <c r="CC12" s="209"/>
      <c r="CD12" s="209"/>
      <c r="CE12" s="209"/>
      <c r="CF12" s="209"/>
      <c r="CG12" s="209"/>
      <c r="CH12" s="209"/>
      <c r="CI12" s="209"/>
      <c r="CJ12" s="209"/>
      <c r="CK12" s="209"/>
      <c r="CL12" s="209"/>
      <c r="CM12" s="209"/>
      <c r="CN12" s="209"/>
      <c r="CO12" s="209"/>
      <c r="CP12" s="209"/>
      <c r="CQ12" s="209"/>
      <c r="CR12" s="209"/>
      <c r="CS12" s="209"/>
      <c r="CT12" s="209"/>
      <c r="CU12" s="209"/>
      <c r="CV12" s="209"/>
      <c r="CW12" s="209"/>
      <c r="CX12" s="209"/>
      <c r="CY12" s="209"/>
      <c r="CZ12" s="209"/>
      <c r="DA12" s="209"/>
      <c r="DB12" s="209"/>
      <c r="DC12" s="209"/>
      <c r="DD12" s="209"/>
      <c r="DE12" s="209"/>
      <c r="DF12" s="209"/>
      <c r="DG12" s="209"/>
      <c r="DH12" s="209"/>
      <c r="DI12" s="209"/>
      <c r="DJ12" s="209"/>
      <c r="DK12" s="209"/>
      <c r="DL12" s="209"/>
      <c r="DM12" s="209"/>
      <c r="DN12" s="209"/>
      <c r="DO12" s="209"/>
      <c r="DP12" s="209"/>
      <c r="DQ12" s="209"/>
      <c r="DY12" s="175" t="str">
        <f>IF(シートを増やさないで下さい!$C$20="","",シートを増やさないで下さい!$C$20)</f>
        <v/>
      </c>
      <c r="DZ12" s="175"/>
      <c r="EA12" s="175"/>
      <c r="EB12" s="175"/>
      <c r="EC12" s="175"/>
      <c r="ED12" s="175"/>
      <c r="EE12" s="175"/>
      <c r="EF12" s="175"/>
      <c r="EG12" s="175"/>
      <c r="EH12" s="175"/>
      <c r="EI12" s="175"/>
      <c r="EJ12" s="175"/>
      <c r="EK12" s="175"/>
      <c r="EL12" s="175"/>
      <c r="EM12" s="175"/>
      <c r="EN12" s="175"/>
      <c r="EO12" s="175"/>
      <c r="EP12" s="175"/>
      <c r="EQ12" s="175"/>
      <c r="ER12" s="175"/>
      <c r="ES12" s="175"/>
      <c r="ET12" s="175"/>
      <c r="EU12" s="175"/>
      <c r="EV12" s="175"/>
      <c r="EW12" s="175"/>
      <c r="EX12" s="175"/>
      <c r="EY12" s="175"/>
      <c r="EZ12" s="175"/>
      <c r="FA12" s="175"/>
      <c r="FB12" s="175"/>
      <c r="FC12" s="175"/>
      <c r="FD12" s="175"/>
      <c r="FE12" s="175"/>
      <c r="FF12" s="175"/>
      <c r="FG12" s="175"/>
      <c r="FH12" s="175"/>
      <c r="FI12" s="175"/>
      <c r="FJ12" s="175"/>
      <c r="FK12" s="175"/>
      <c r="FL12" s="175"/>
      <c r="FM12" s="175"/>
      <c r="FN12" s="175"/>
      <c r="FO12" s="175"/>
      <c r="FP12" s="175"/>
      <c r="FQ12" s="175"/>
      <c r="FR12" s="175"/>
      <c r="FX12" s="147"/>
    </row>
    <row r="13" spans="1:191" s="10" customFormat="1" ht="25" customHeight="1" x14ac:dyDescent="0.55000000000000004">
      <c r="A13" s="20" t="s">
        <v>10</v>
      </c>
      <c r="B13" s="21"/>
      <c r="C13" s="136"/>
      <c r="D13" s="149"/>
      <c r="AB13" s="193" t="str">
        <f>IF($C$26="","",$C$26)</f>
        <v/>
      </c>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X13" s="177" t="str">
        <f>IF(EXACT($C$21,"独居"),"✓","")</f>
        <v/>
      </c>
      <c r="DY13" s="177"/>
      <c r="DZ13" s="177"/>
      <c r="EA13" s="177"/>
      <c r="EB13" s="177"/>
      <c r="EV13" s="177" t="str">
        <f>IF(EXACT($C$21,"同居（夫婦のみ）"),"✓","")</f>
        <v/>
      </c>
      <c r="EW13" s="177"/>
      <c r="EX13" s="177"/>
      <c r="EY13" s="177"/>
      <c r="EZ13" s="177"/>
      <c r="FP13" s="177" t="str">
        <f>IF(EXACT($C$21,"同居（その他）"),"✓","")</f>
        <v/>
      </c>
      <c r="FQ13" s="177"/>
      <c r="FR13" s="177"/>
      <c r="FS13" s="177"/>
      <c r="FT13" s="177"/>
      <c r="FX13" s="149"/>
    </row>
    <row r="14" spans="1:191" ht="20.149999999999999" customHeight="1" x14ac:dyDescent="0.55000000000000004">
      <c r="A14" s="31" t="s">
        <v>11</v>
      </c>
      <c r="B14" s="43"/>
      <c r="C14" s="137"/>
      <c r="D14" s="147"/>
      <c r="AL14" s="178" t="str">
        <f>IF($C$25="","",$C$25)</f>
        <v/>
      </c>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CW14" s="179" t="str">
        <f>IF($C$27="","",$C$27)</f>
        <v/>
      </c>
      <c r="CX14" s="179"/>
      <c r="CY14" s="179"/>
      <c r="CZ14" s="179"/>
      <c r="DA14" s="179"/>
      <c r="DB14" s="179"/>
      <c r="DC14" s="179"/>
      <c r="DD14" s="179"/>
      <c r="DE14" s="179"/>
      <c r="DF14" s="179"/>
      <c r="DG14" s="179"/>
      <c r="DH14" s="179"/>
      <c r="DI14" s="179"/>
      <c r="DJ14" s="179"/>
      <c r="DK14" s="179"/>
      <c r="DL14" s="179"/>
      <c r="DM14" s="179"/>
      <c r="DX14" s="181" t="str">
        <f>IF(シートを増やさないで下さい!$C$28="","",シートを増やさないで下さい!$C$28)</f>
        <v/>
      </c>
      <c r="DY14" s="181"/>
      <c r="DZ14" s="181"/>
      <c r="EA14" s="181"/>
      <c r="EB14" s="181"/>
      <c r="EC14" s="181"/>
      <c r="ED14" s="181"/>
      <c r="EE14" s="181"/>
      <c r="EF14" s="181"/>
      <c r="EG14" s="181"/>
      <c r="EH14" s="181"/>
      <c r="EI14" s="181"/>
      <c r="EJ14" s="181"/>
      <c r="EK14" s="181"/>
      <c r="EL14" s="181"/>
      <c r="EM14" s="181"/>
      <c r="EN14" s="181"/>
      <c r="EO14" s="181"/>
      <c r="EP14" s="181"/>
      <c r="EQ14" s="181"/>
      <c r="ER14" s="181"/>
      <c r="ES14" s="181"/>
      <c r="ET14" s="181"/>
      <c r="EU14" s="181"/>
      <c r="EV14" s="181"/>
      <c r="EW14" s="181"/>
      <c r="EX14" s="181"/>
      <c r="EY14" s="181"/>
      <c r="EZ14" s="181"/>
      <c r="FA14" s="181"/>
      <c r="FB14" s="181"/>
      <c r="FC14" s="181"/>
      <c r="FD14" s="181"/>
      <c r="FE14" s="181"/>
      <c r="FF14" s="181"/>
      <c r="FG14" s="181"/>
      <c r="FH14" s="181"/>
      <c r="FI14" s="181"/>
      <c r="FJ14" s="181"/>
      <c r="FK14" s="181"/>
      <c r="FL14" s="181"/>
      <c r="FM14" s="181"/>
      <c r="FN14" s="181"/>
      <c r="FO14" s="181"/>
      <c r="FX14" s="147"/>
    </row>
    <row r="15" spans="1:191" ht="22" customHeight="1" x14ac:dyDescent="0.55000000000000004">
      <c r="A15" s="214" t="s">
        <v>750</v>
      </c>
      <c r="B15" s="216"/>
      <c r="C15" s="134"/>
      <c r="D15" s="147"/>
      <c r="I15" s="161"/>
      <c r="J15" s="161"/>
      <c r="K15" s="161"/>
      <c r="L15" s="161"/>
      <c r="M15" s="161"/>
      <c r="N15" s="161"/>
      <c r="O15" s="162"/>
      <c r="P15" s="162"/>
      <c r="Q15" s="162"/>
      <c r="R15" s="162"/>
      <c r="S15" s="162"/>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FX15" s="147"/>
    </row>
    <row r="16" spans="1:191" ht="21" customHeight="1" x14ac:dyDescent="0.45">
      <c r="A16" s="30" t="s">
        <v>12</v>
      </c>
      <c r="B16" s="44"/>
      <c r="C16" s="138"/>
      <c r="D16" s="147"/>
      <c r="I16" s="161"/>
      <c r="K16" s="161"/>
      <c r="L16" s="161"/>
      <c r="M16" s="161"/>
      <c r="N16" s="161"/>
      <c r="O16" s="183" t="str">
        <f>IF(EXACT($C$30,"なし"),"✓","")</f>
        <v/>
      </c>
      <c r="P16" s="183"/>
      <c r="Q16" s="183"/>
      <c r="R16" s="183"/>
      <c r="S16" s="183"/>
      <c r="T16" s="161"/>
      <c r="U16" s="161"/>
      <c r="V16" s="161"/>
      <c r="W16" s="161"/>
      <c r="X16" s="161"/>
      <c r="Y16" s="161"/>
      <c r="Z16" s="183" t="str">
        <f>IF(EXACT($C$30,"予防給付"),"✓","")</f>
        <v/>
      </c>
      <c r="AA16" s="183"/>
      <c r="AB16" s="183"/>
      <c r="AC16" s="183"/>
      <c r="AD16" s="183"/>
      <c r="AE16" s="161"/>
      <c r="AF16" s="161"/>
      <c r="AG16" s="161"/>
      <c r="AH16" s="161"/>
      <c r="AI16" s="161"/>
      <c r="AJ16" s="161"/>
      <c r="AK16" s="161"/>
      <c r="AL16" s="183" t="str">
        <f>IF(EXACT($C$30,"介護給付"),"✓","")</f>
        <v/>
      </c>
      <c r="AM16" s="183"/>
      <c r="AN16" s="183"/>
      <c r="AO16" s="183"/>
      <c r="AP16" s="183"/>
      <c r="AQ16" s="161"/>
      <c r="AR16" s="161"/>
      <c r="AS16" s="161"/>
      <c r="AT16" s="161"/>
      <c r="AU16" s="161"/>
      <c r="AV16" s="161"/>
      <c r="AW16" s="161"/>
      <c r="BH16" s="176" t="str">
        <f>IF(LEN($C$32)=3,LEFT($C$32,1),"")</f>
        <v/>
      </c>
      <c r="BI16" s="176"/>
      <c r="BJ16" s="176"/>
      <c r="BK16" s="176"/>
      <c r="BL16" s="176"/>
      <c r="BM16" s="176" t="str">
        <f>IF(LEN($C$32)=3,MID($C$32,2,1),IF(LEN($C$32)=2,MID($C$32,1,1),""))</f>
        <v/>
      </c>
      <c r="BN16" s="176"/>
      <c r="BO16" s="176"/>
      <c r="BP16" s="176"/>
      <c r="BQ16" s="176"/>
      <c r="BR16" s="176" t="str">
        <f>RIGHT($C$32,1)</f>
        <v/>
      </c>
      <c r="BS16" s="176"/>
      <c r="BT16" s="176"/>
      <c r="BU16" s="176"/>
      <c r="BV16" s="176"/>
      <c r="CU16" s="176" t="str">
        <f>IF(LEN($C$33)=2,LEFT($C$33,1),"")</f>
        <v/>
      </c>
      <c r="CV16" s="176"/>
      <c r="CW16" s="176"/>
      <c r="CX16" s="176"/>
      <c r="CY16" s="176"/>
      <c r="CZ16" s="176" t="str">
        <f>RIGHT($C$33,1)</f>
        <v/>
      </c>
      <c r="DA16" s="176"/>
      <c r="DB16" s="176"/>
      <c r="DC16" s="176"/>
      <c r="DD16" s="176"/>
      <c r="ED16" s="176" t="str">
        <f>IF(LEN($C$34)=2,LEFT($C$34,1),"")</f>
        <v/>
      </c>
      <c r="EE16" s="176"/>
      <c r="EF16" s="176"/>
      <c r="EG16" s="176"/>
      <c r="EH16" s="176"/>
      <c r="EI16" s="176" t="str">
        <f>RIGHT($C$34,1)</f>
        <v/>
      </c>
      <c r="EJ16" s="176"/>
      <c r="EK16" s="176"/>
      <c r="EL16" s="176"/>
      <c r="EM16" s="176"/>
      <c r="FM16" s="176" t="str">
        <f>IF(LEN($C$35)=2,LEFT($C$35,1),"")</f>
        <v/>
      </c>
      <c r="FN16" s="176"/>
      <c r="FO16" s="176"/>
      <c r="FP16" s="176"/>
      <c r="FQ16" s="176"/>
      <c r="FR16" s="176" t="str">
        <f>RIGHT($C$35,1)</f>
        <v/>
      </c>
      <c r="FS16" s="176"/>
      <c r="FT16" s="176"/>
      <c r="FU16" s="176"/>
      <c r="FV16" s="176"/>
      <c r="FX16" s="147"/>
    </row>
    <row r="17" spans="1:187" s="10" customFormat="1" ht="33" customHeight="1" x14ac:dyDescent="0.55000000000000004">
      <c r="A17" s="211" t="s">
        <v>13</v>
      </c>
      <c r="B17" s="219"/>
      <c r="C17" s="139"/>
      <c r="D17" s="149"/>
      <c r="AD17" s="182" t="str">
        <f>IF(LEN($C$36)=2,LEFT($C$36,1),"")</f>
        <v/>
      </c>
      <c r="AE17" s="182"/>
      <c r="AF17" s="182"/>
      <c r="AG17" s="182"/>
      <c r="AH17" s="182"/>
      <c r="AI17" s="182" t="str">
        <f>RIGHT($C$36,1)</f>
        <v/>
      </c>
      <c r="AJ17" s="182"/>
      <c r="AK17" s="182"/>
      <c r="AL17" s="182"/>
      <c r="AM17" s="182"/>
      <c r="AN17" s="163"/>
      <c r="BM17" s="182" t="str">
        <f>IF(LEN($C$37)=2,LEFT($C$37,1),"")</f>
        <v/>
      </c>
      <c r="BN17" s="182"/>
      <c r="BO17" s="182"/>
      <c r="BP17" s="182"/>
      <c r="BQ17" s="182"/>
      <c r="BR17" s="182" t="str">
        <f>RIGHT($C$37,1)</f>
        <v/>
      </c>
      <c r="BS17" s="182"/>
      <c r="BT17" s="182"/>
      <c r="BU17" s="182"/>
      <c r="BV17" s="182"/>
      <c r="BY17" s="163"/>
      <c r="CU17" s="182" t="str">
        <f>IF(LEN($C$38)=2,LEFT($C$38,1),"")</f>
        <v/>
      </c>
      <c r="CV17" s="182"/>
      <c r="CW17" s="182"/>
      <c r="CX17" s="182"/>
      <c r="CY17" s="182"/>
      <c r="CZ17" s="182" t="str">
        <f>RIGHT($C$38,1)</f>
        <v/>
      </c>
      <c r="DA17" s="182"/>
      <c r="DB17" s="182"/>
      <c r="DC17" s="182"/>
      <c r="DD17" s="182"/>
      <c r="DG17" s="163"/>
      <c r="ED17" s="182" t="str">
        <f>IF(LEN($C$39)=2,LEFT($C$39,1),"")</f>
        <v/>
      </c>
      <c r="EE17" s="182"/>
      <c r="EF17" s="182"/>
      <c r="EG17" s="182"/>
      <c r="EH17" s="182"/>
      <c r="EI17" s="182" t="str">
        <f>RIGHT($C$39,1)</f>
        <v/>
      </c>
      <c r="EJ17" s="182"/>
      <c r="EK17" s="182"/>
      <c r="EL17" s="182"/>
      <c r="EM17" s="182"/>
      <c r="EN17" s="163"/>
      <c r="EO17" s="1"/>
      <c r="FM17" s="182" t="str">
        <f>IF(LEN($C$40)=2,LEFT($C$40,1),"")</f>
        <v/>
      </c>
      <c r="FN17" s="182"/>
      <c r="FO17" s="182"/>
      <c r="FP17" s="182"/>
      <c r="FQ17" s="182"/>
      <c r="FR17" s="182" t="str">
        <f>RIGHT($C$40,1)</f>
        <v/>
      </c>
      <c r="FS17" s="182"/>
      <c r="FT17" s="182"/>
      <c r="FU17" s="182"/>
      <c r="FV17" s="182"/>
      <c r="FX17" s="149"/>
    </row>
    <row r="18" spans="1:187" s="10" customFormat="1" ht="24" customHeight="1" x14ac:dyDescent="0.55000000000000004">
      <c r="A18" s="211" t="s">
        <v>14</v>
      </c>
      <c r="B18" s="212"/>
      <c r="C18" s="140"/>
      <c r="D18" s="149"/>
      <c r="AD18" s="178" t="str">
        <f>IF(LEN($C$41)=2,LEFT($C$41,1),"")</f>
        <v/>
      </c>
      <c r="AE18" s="178"/>
      <c r="AF18" s="178"/>
      <c r="AG18" s="178"/>
      <c r="AH18" s="178"/>
      <c r="AI18" s="178" t="str">
        <f>RIGHT($C$41,1)</f>
        <v/>
      </c>
      <c r="AJ18" s="178"/>
      <c r="AK18" s="178"/>
      <c r="AL18" s="178"/>
      <c r="AM18" s="178"/>
      <c r="BI18" s="178" t="str">
        <f>IF(LEN($C$42)=2,LEFT($C$42,1),"")</f>
        <v/>
      </c>
      <c r="BJ18" s="178"/>
      <c r="BK18" s="178"/>
      <c r="BL18" s="178"/>
      <c r="BM18" s="178"/>
      <c r="BN18" s="178" t="str">
        <f>RIGHT($C$42,1)</f>
        <v/>
      </c>
      <c r="BO18" s="178"/>
      <c r="BP18" s="178"/>
      <c r="BQ18" s="178"/>
      <c r="BR18" s="178"/>
      <c r="CQ18" s="178" t="str">
        <f>IF(LEN($C$43)=2,LEFT($C$43,1),"")</f>
        <v/>
      </c>
      <c r="CR18" s="178"/>
      <c r="CS18" s="178"/>
      <c r="CT18" s="178"/>
      <c r="CU18" s="178"/>
      <c r="CV18" s="178" t="str">
        <f>RIGHT($C$43,1)</f>
        <v/>
      </c>
      <c r="CW18" s="178"/>
      <c r="CX18" s="178"/>
      <c r="CY18" s="178"/>
      <c r="CZ18" s="178"/>
      <c r="DZ18" s="164"/>
      <c r="EA18" s="164"/>
      <c r="EB18" s="185" t="str">
        <f>IF(EXACT($C$31,"あり"),"✓","")</f>
        <v/>
      </c>
      <c r="EC18" s="185"/>
      <c r="ED18" s="185"/>
      <c r="EE18" s="185"/>
      <c r="EF18" s="185"/>
      <c r="EG18" s="164"/>
      <c r="EH18" s="164"/>
      <c r="EI18" s="164"/>
      <c r="EJ18" s="164"/>
      <c r="EK18" s="164"/>
      <c r="EL18" s="164"/>
      <c r="EM18" s="185" t="str">
        <f>IF(EXACT($C$31,"なし"),"✓","")</f>
        <v/>
      </c>
      <c r="EN18" s="185"/>
      <c r="EO18" s="185"/>
      <c r="EP18" s="185"/>
      <c r="EQ18" s="185"/>
      <c r="ER18" s="164"/>
      <c r="ES18" s="164"/>
      <c r="ET18" s="164"/>
      <c r="FM18" s="178" t="str">
        <f>IF(LEN($C$44)=2,LEFT($C$44,1),"")</f>
        <v/>
      </c>
      <c r="FN18" s="178"/>
      <c r="FO18" s="178"/>
      <c r="FP18" s="178"/>
      <c r="FQ18" s="178"/>
      <c r="FR18" s="178" t="str">
        <f>RIGHT($C$44,1)</f>
        <v/>
      </c>
      <c r="FS18" s="178"/>
      <c r="FT18" s="178"/>
      <c r="FU18" s="178"/>
      <c r="FV18" s="178"/>
      <c r="FX18" s="149"/>
    </row>
    <row r="19" spans="1:187" s="10" customFormat="1" ht="24" customHeight="1" x14ac:dyDescent="0.55000000000000004">
      <c r="A19" s="31" t="s">
        <v>15</v>
      </c>
      <c r="B19" s="45"/>
      <c r="C19" s="141"/>
      <c r="D19" s="149"/>
      <c r="AD19" s="178" t="str">
        <f>IF(LEN($C$45)=2,LEFT($C$45,1),"")</f>
        <v/>
      </c>
      <c r="AE19" s="178"/>
      <c r="AF19" s="178"/>
      <c r="AG19" s="178"/>
      <c r="AH19" s="178"/>
      <c r="AI19" s="178" t="str">
        <f>RIGHT($C$45,1)</f>
        <v/>
      </c>
      <c r="AJ19" s="178"/>
      <c r="AK19" s="178"/>
      <c r="AL19" s="178"/>
      <c r="AM19" s="178"/>
      <c r="BM19" s="178" t="str">
        <f>IF(LEN($C$46)=2,LEFT($C$46,1),"")</f>
        <v/>
      </c>
      <c r="BN19" s="178"/>
      <c r="BO19" s="178"/>
      <c r="BP19" s="178"/>
      <c r="BQ19" s="178"/>
      <c r="BR19" s="178" t="str">
        <f>RIGHT($C$46,1)</f>
        <v/>
      </c>
      <c r="BS19" s="178"/>
      <c r="BT19" s="178"/>
      <c r="BU19" s="178"/>
      <c r="BV19" s="178"/>
      <c r="CU19" s="178" t="str">
        <f>IF(LEN($C$47)=2,LEFT($C$47,1),"")</f>
        <v/>
      </c>
      <c r="CV19" s="178"/>
      <c r="CW19" s="178"/>
      <c r="CX19" s="178"/>
      <c r="CY19" s="178"/>
      <c r="CZ19" s="178" t="str">
        <f>RIGHT($C$47,1)</f>
        <v/>
      </c>
      <c r="DA19" s="178"/>
      <c r="DB19" s="178"/>
      <c r="DC19" s="178"/>
      <c r="DD19" s="178"/>
      <c r="ED19" s="178" t="str">
        <f>IF(LEN($C$48)=2,LEFT($C$48,1),"")</f>
        <v/>
      </c>
      <c r="EE19" s="178"/>
      <c r="EF19" s="178"/>
      <c r="EG19" s="178"/>
      <c r="EH19" s="178"/>
      <c r="EI19" s="178" t="str">
        <f>RIGHT($C$48,1)</f>
        <v/>
      </c>
      <c r="EJ19" s="178"/>
      <c r="EK19" s="178"/>
      <c r="EL19" s="178"/>
      <c r="EM19" s="178"/>
      <c r="FM19" s="178" t="str">
        <f>IF(LEN($C$49)=2,LEFT($C$49,1),"")</f>
        <v/>
      </c>
      <c r="FN19" s="178"/>
      <c r="FO19" s="178"/>
      <c r="FP19" s="178"/>
      <c r="FQ19" s="178"/>
      <c r="FR19" s="178" t="str">
        <f>RIGHT($C$49,1)</f>
        <v/>
      </c>
      <c r="FS19" s="178"/>
      <c r="FT19" s="178"/>
      <c r="FU19" s="178"/>
      <c r="FV19" s="178"/>
      <c r="FX19" s="149"/>
    </row>
    <row r="20" spans="1:187" s="10" customFormat="1" ht="20.149999999999999" customHeight="1" x14ac:dyDescent="0.55000000000000004">
      <c r="A20" s="214" t="s">
        <v>16</v>
      </c>
      <c r="B20" s="216"/>
      <c r="C20" s="133"/>
      <c r="D20" s="149"/>
      <c r="AD20" s="178" t="str">
        <f>IF(LEN($C$50)=2,LEFT($C$50,1),"")</f>
        <v/>
      </c>
      <c r="AE20" s="178"/>
      <c r="AF20" s="178"/>
      <c r="AG20" s="178"/>
      <c r="AH20" s="178"/>
      <c r="AI20" s="178" t="str">
        <f>RIGHT($C$50,1)</f>
        <v/>
      </c>
      <c r="AJ20" s="178"/>
      <c r="AK20" s="178"/>
      <c r="AL20" s="178"/>
      <c r="AM20" s="178"/>
      <c r="BM20" s="178" t="str">
        <f>IF(LEN($C$51)=2,LEFT($C$51,1),"")</f>
        <v/>
      </c>
      <c r="BN20" s="178"/>
      <c r="BO20" s="178"/>
      <c r="BP20" s="178"/>
      <c r="BQ20" s="178"/>
      <c r="BR20" s="178" t="str">
        <f>RIGHT($C$51,1)</f>
        <v/>
      </c>
      <c r="BS20" s="178"/>
      <c r="BT20" s="178"/>
      <c r="BU20" s="178"/>
      <c r="BV20" s="178"/>
      <c r="CJ20" s="213" t="str">
        <f>IF($C$52="","",$C$52)</f>
        <v/>
      </c>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165"/>
      <c r="FW20" s="165"/>
      <c r="FX20" s="149"/>
    </row>
    <row r="21" spans="1:187" s="9" customFormat="1" ht="27" customHeight="1" x14ac:dyDescent="0.45">
      <c r="A21" s="217" t="s">
        <v>17</v>
      </c>
      <c r="B21" s="218"/>
      <c r="C21" s="133"/>
      <c r="D21" s="150"/>
      <c r="T21" s="166"/>
      <c r="U21" s="166"/>
      <c r="V21" s="166"/>
      <c r="W21" s="166"/>
      <c r="X21" s="166"/>
      <c r="Y21" s="166"/>
      <c r="Z21" s="183" t="str">
        <f>IF(EXACT($C$54,"✓"),"✓","")</f>
        <v/>
      </c>
      <c r="AA21" s="183"/>
      <c r="AB21" s="183"/>
      <c r="AC21" s="183"/>
      <c r="AD21" s="183"/>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83" t="str">
        <f>IF(EXACT($C$55,"✓"),"✓","")</f>
        <v/>
      </c>
      <c r="BC21" s="183"/>
      <c r="BD21" s="183"/>
      <c r="BE21" s="183"/>
      <c r="BF21" s="183"/>
      <c r="BG21" s="166"/>
      <c r="BH21" s="166"/>
      <c r="BI21" s="166"/>
      <c r="BJ21" s="166"/>
      <c r="BK21" s="166"/>
      <c r="BL21" s="166"/>
      <c r="BM21" s="166"/>
      <c r="BN21" s="166"/>
      <c r="BT21" s="166"/>
      <c r="BU21" s="166"/>
      <c r="BV21" s="166"/>
      <c r="BW21" s="166"/>
      <c r="BX21" s="166"/>
      <c r="BY21" s="166"/>
      <c r="BZ21" s="166"/>
      <c r="CB21" s="183" t="str">
        <f>IF(EXACT($C$56,"✓"),"✓","")</f>
        <v/>
      </c>
      <c r="CC21" s="183"/>
      <c r="CD21" s="183"/>
      <c r="CE21" s="183"/>
      <c r="CF21" s="183"/>
      <c r="CG21" s="166"/>
      <c r="CH21" s="166"/>
      <c r="CI21" s="166"/>
      <c r="CJ21" s="166"/>
      <c r="CK21" s="167"/>
      <c r="CL21" s="166"/>
      <c r="CM21" s="166"/>
      <c r="CN21" s="166"/>
      <c r="CO21" s="166"/>
      <c r="CP21" s="166"/>
      <c r="CQ21" s="166"/>
      <c r="CR21" s="166"/>
      <c r="CS21" s="166"/>
      <c r="CT21" s="166"/>
      <c r="CU21" s="166"/>
      <c r="CV21" s="166"/>
      <c r="CW21" s="166"/>
      <c r="CX21" s="166"/>
      <c r="CY21" s="166"/>
      <c r="CZ21" s="183" t="str">
        <f>IF(EXACT($C$57,"✓"),"✓","")</f>
        <v/>
      </c>
      <c r="DA21" s="183"/>
      <c r="DB21" s="183"/>
      <c r="DC21" s="183"/>
      <c r="DD21" s="183"/>
      <c r="DE21" s="166"/>
      <c r="DF21" s="166"/>
      <c r="DG21" s="166"/>
      <c r="DH21" s="166"/>
      <c r="DI21" s="166"/>
      <c r="DJ21" s="166"/>
      <c r="DK21" s="166"/>
      <c r="DL21" s="166"/>
      <c r="DM21" s="166"/>
      <c r="DN21" s="166"/>
      <c r="DO21" s="166"/>
      <c r="DP21" s="166"/>
      <c r="DQ21" s="166"/>
      <c r="DR21" s="166"/>
      <c r="DS21" s="166"/>
      <c r="DT21" s="166"/>
      <c r="DU21" s="166"/>
      <c r="DV21" s="166"/>
      <c r="DW21" s="166"/>
      <c r="EC21" s="166"/>
      <c r="ED21" s="166"/>
      <c r="EE21" s="166"/>
      <c r="EF21" s="166"/>
      <c r="EG21" s="166"/>
      <c r="EH21" s="166"/>
      <c r="EI21" s="166"/>
      <c r="EJ21" s="166"/>
      <c r="EK21" s="166"/>
      <c r="EL21" s="166"/>
      <c r="EM21" s="166"/>
      <c r="EN21" s="166"/>
      <c r="EO21" s="166"/>
      <c r="EP21" s="166"/>
      <c r="EQ21" s="166"/>
      <c r="ER21" s="166"/>
      <c r="ES21" s="166"/>
      <c r="ET21" s="166"/>
      <c r="EU21" s="166"/>
      <c r="EV21" s="166"/>
      <c r="EW21" s="166"/>
      <c r="EX21" s="166"/>
      <c r="EY21" s="166"/>
      <c r="EZ21" s="166"/>
      <c r="FA21" s="166"/>
      <c r="FB21" s="166"/>
      <c r="FC21" s="166"/>
      <c r="FD21" s="166"/>
      <c r="FE21" s="166"/>
      <c r="FF21" s="166"/>
      <c r="FG21" s="166"/>
      <c r="FH21" s="166"/>
      <c r="FI21" s="166"/>
      <c r="FJ21" s="166"/>
      <c r="FK21" s="166"/>
      <c r="FL21" s="166"/>
      <c r="FM21" s="166"/>
      <c r="FN21" s="166"/>
      <c r="FO21" s="166"/>
      <c r="FP21" s="166"/>
      <c r="FQ21" s="166"/>
      <c r="FX21" s="150"/>
    </row>
    <row r="22" spans="1:187" s="10" customFormat="1" ht="24" customHeight="1" x14ac:dyDescent="0.45">
      <c r="A22" s="27" t="s">
        <v>18</v>
      </c>
      <c r="B22" s="28"/>
      <c r="C22" s="65"/>
      <c r="D22" s="149"/>
      <c r="T22" s="164"/>
      <c r="U22" s="164"/>
      <c r="V22" s="166"/>
      <c r="W22" s="166"/>
      <c r="X22" s="166"/>
      <c r="Y22" s="166"/>
      <c r="Z22" s="183" t="str">
        <f>IF(EXACT($C$58,"✓"),"✓","")</f>
        <v/>
      </c>
      <c r="AA22" s="183"/>
      <c r="AB22" s="183"/>
      <c r="AC22" s="183"/>
      <c r="AD22" s="183"/>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83" t="str">
        <f>IF(EXACT($C$59,"✓"),"✓","")</f>
        <v/>
      </c>
      <c r="BX22" s="183"/>
      <c r="BY22" s="183"/>
      <c r="BZ22" s="183"/>
      <c r="CA22" s="183"/>
      <c r="CB22" s="166"/>
      <c r="CC22" s="166"/>
      <c r="CD22" s="166"/>
      <c r="CE22" s="166"/>
      <c r="CF22" s="166"/>
      <c r="CG22" s="166"/>
      <c r="CH22" s="166"/>
      <c r="CI22" s="166"/>
      <c r="CJ22" s="166"/>
      <c r="CK22" s="166"/>
      <c r="CL22" s="166"/>
      <c r="CM22" s="166"/>
      <c r="CN22" s="166"/>
      <c r="CO22" s="166"/>
      <c r="CP22" s="166"/>
      <c r="CQ22" s="166"/>
      <c r="CR22" s="166"/>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83" t="str">
        <f>IF(EXACT($C$60,"✓"),"✓","")</f>
        <v/>
      </c>
      <c r="DR22" s="183"/>
      <c r="DS22" s="183"/>
      <c r="DT22" s="183"/>
      <c r="DU22" s="183"/>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4"/>
      <c r="FM22" s="164"/>
      <c r="FN22" s="164"/>
      <c r="FO22" s="164"/>
      <c r="FP22" s="164"/>
      <c r="FQ22" s="164"/>
      <c r="FR22" s="164"/>
      <c r="FS22" s="164"/>
      <c r="FT22" s="164"/>
      <c r="FU22" s="164"/>
      <c r="FV22" s="164"/>
      <c r="FX22" s="149"/>
    </row>
    <row r="23" spans="1:187" s="10" customFormat="1" ht="24" customHeight="1" x14ac:dyDescent="0.45">
      <c r="A23" s="17" t="s">
        <v>19</v>
      </c>
      <c r="B23" s="18"/>
      <c r="C23" s="66"/>
      <c r="D23" s="149"/>
      <c r="T23" s="164"/>
      <c r="U23" s="164"/>
      <c r="V23" s="166"/>
      <c r="W23" s="166"/>
      <c r="X23" s="166"/>
      <c r="Y23" s="166"/>
      <c r="Z23" s="183" t="str">
        <f>IF(EXACT($C$61,"✓"),"✓","")</f>
        <v/>
      </c>
      <c r="AA23" s="183"/>
      <c r="AB23" s="183"/>
      <c r="AC23" s="183"/>
      <c r="AD23" s="183"/>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83" t="str">
        <f>IF(EXACT($C$62,"✓"),"✓","")</f>
        <v/>
      </c>
      <c r="BC23" s="183"/>
      <c r="BD23" s="183"/>
      <c r="BE23" s="183"/>
      <c r="BF23" s="183"/>
      <c r="BG23" s="166"/>
      <c r="BH23" s="166"/>
      <c r="BI23" s="166"/>
      <c r="BJ23" s="166"/>
      <c r="BK23" s="166"/>
      <c r="BL23" s="166"/>
      <c r="BM23" s="166"/>
      <c r="BN23" s="166"/>
      <c r="BO23" s="166"/>
      <c r="BP23" s="166"/>
      <c r="BQ23" s="166"/>
      <c r="BR23" s="166"/>
      <c r="BS23" s="166"/>
      <c r="BT23" s="166"/>
      <c r="BU23" s="166"/>
      <c r="BV23" s="166"/>
      <c r="BW23" s="166"/>
      <c r="BX23" s="166"/>
      <c r="BY23" s="166"/>
      <c r="BZ23" s="166"/>
      <c r="CA23" s="183" t="str">
        <f>IF(EXACT($C$63,"✓"),"✓","")</f>
        <v/>
      </c>
      <c r="CB23" s="183"/>
      <c r="CC23" s="183"/>
      <c r="CD23" s="183"/>
      <c r="CE23" s="183"/>
      <c r="CF23" s="166"/>
      <c r="CG23" s="166"/>
      <c r="CH23" s="166"/>
      <c r="CI23" s="166"/>
      <c r="CJ23" s="166"/>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83" t="str">
        <f>IF(EXACT($C$64,"✓"),"✓","")</f>
        <v/>
      </c>
      <c r="DH23" s="183"/>
      <c r="DI23" s="183"/>
      <c r="DJ23" s="183"/>
      <c r="DK23" s="183"/>
      <c r="DL23" s="166"/>
      <c r="DM23" s="166"/>
      <c r="DN23" s="166"/>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83" t="str">
        <f>IF($C$65&lt;&gt;"","✓","")</f>
        <v/>
      </c>
      <c r="EX23" s="183"/>
      <c r="EY23" s="183"/>
      <c r="EZ23" s="183"/>
      <c r="FA23" s="183"/>
      <c r="FB23" s="166"/>
      <c r="FC23" s="166"/>
      <c r="FD23" s="166"/>
      <c r="FE23" s="166"/>
      <c r="FF23" s="166"/>
      <c r="FG23" s="166"/>
      <c r="FH23" s="166"/>
      <c r="FI23" s="166"/>
      <c r="FJ23" s="166"/>
      <c r="FK23" s="166"/>
      <c r="FL23" s="164"/>
      <c r="FM23" s="164"/>
      <c r="FN23" s="164"/>
      <c r="FO23" s="164"/>
      <c r="FP23" s="164"/>
      <c r="FQ23" s="164"/>
      <c r="FR23" s="164"/>
      <c r="FS23" s="164"/>
      <c r="FT23" s="164"/>
      <c r="FU23" s="164"/>
      <c r="FV23" s="164"/>
      <c r="FX23" s="149"/>
    </row>
    <row r="24" spans="1:187" ht="16.5" customHeight="1" x14ac:dyDescent="0.55000000000000004">
      <c r="A24" s="214" t="s">
        <v>20</v>
      </c>
      <c r="B24" s="215"/>
      <c r="C24" s="67"/>
      <c r="D24" s="149"/>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93" t="str">
        <f>IF($C$23="","",$C$23)</f>
        <v/>
      </c>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3"/>
      <c r="DV24" s="193"/>
      <c r="DW24" s="193"/>
      <c r="DX24" s="193"/>
      <c r="DY24" s="193"/>
      <c r="DZ24" s="193"/>
      <c r="EA24" s="193"/>
      <c r="EB24" s="193"/>
      <c r="EC24" s="193"/>
      <c r="ED24" s="193"/>
      <c r="EE24" s="193"/>
      <c r="EF24" s="193"/>
      <c r="EG24" s="2"/>
      <c r="EH24" s="2"/>
      <c r="EI24" s="2"/>
      <c r="EJ24" s="2"/>
      <c r="EK24" s="2"/>
      <c r="EL24" s="2"/>
      <c r="EM24" s="2"/>
      <c r="EN24" s="2"/>
      <c r="EO24" s="2"/>
      <c r="EP24" s="2"/>
      <c r="EQ24" s="2"/>
      <c r="ER24" s="2"/>
      <c r="ES24" s="2"/>
      <c r="ET24" s="2"/>
      <c r="EU24" s="2"/>
      <c r="EV24" s="2"/>
      <c r="EW24" s="2"/>
      <c r="EX24" s="2"/>
      <c r="EY24" s="2"/>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49"/>
      <c r="FY24" s="10"/>
      <c r="FZ24" s="10"/>
      <c r="GA24" s="10"/>
      <c r="GB24" s="10"/>
    </row>
    <row r="25" spans="1:187" ht="18" customHeight="1" x14ac:dyDescent="0.55000000000000004">
      <c r="A25" s="17" t="s">
        <v>21</v>
      </c>
      <c r="B25" s="18"/>
      <c r="C25" s="64"/>
      <c r="D25" s="149"/>
      <c r="E25" s="10"/>
      <c r="F25" s="10"/>
      <c r="G25" s="10"/>
      <c r="H25" s="10"/>
      <c r="I25" s="10"/>
      <c r="J25" s="10"/>
      <c r="K25" s="10"/>
      <c r="L25" s="10"/>
      <c r="M25" s="10"/>
      <c r="N25" s="10"/>
      <c r="O25" s="10"/>
      <c r="P25" s="10"/>
      <c r="Q25" s="221" t="str">
        <f>IF($C$22="","",$C$22)</f>
        <v/>
      </c>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1"/>
      <c r="DE25" s="221"/>
      <c r="DF25" s="221"/>
      <c r="DG25" s="221"/>
      <c r="DH25" s="221"/>
      <c r="DI25" s="221"/>
      <c r="DJ25" s="221"/>
      <c r="DK25" s="10"/>
      <c r="DL25" s="10"/>
      <c r="DM25" s="10"/>
      <c r="DN25" s="10"/>
      <c r="DO25" s="10"/>
      <c r="DP25" s="10"/>
      <c r="DQ25" s="10"/>
      <c r="DR25" s="10"/>
      <c r="DS25" s="10"/>
      <c r="DT25" s="10"/>
      <c r="DU25" s="10"/>
      <c r="DV25" s="10"/>
      <c r="DW25" s="10"/>
      <c r="DX25" s="181" t="str">
        <f>IF($C$24="","",TEXT(LEFT($C$24,3),"000")&amp;"-"&amp;IF(MID($C$24,3,1)="0",TEXT(MID($C$24,4,4),"0000"),TEXT(MID($C$24,4,3),"000"))&amp;"-"&amp;TEXT(RIGHT($C$24,4),"0000"))</f>
        <v/>
      </c>
      <c r="DY25" s="181"/>
      <c r="DZ25" s="181"/>
      <c r="EA25" s="181"/>
      <c r="EB25" s="181"/>
      <c r="EC25" s="181"/>
      <c r="ED25" s="181"/>
      <c r="EE25" s="181"/>
      <c r="EF25" s="181"/>
      <c r="EG25" s="181"/>
      <c r="EH25" s="181"/>
      <c r="EI25" s="181"/>
      <c r="EJ25" s="181"/>
      <c r="EK25" s="181"/>
      <c r="EL25" s="181"/>
      <c r="EM25" s="181"/>
      <c r="EN25" s="181"/>
      <c r="EO25" s="181"/>
      <c r="EP25" s="181"/>
      <c r="EQ25" s="181"/>
      <c r="ER25" s="181"/>
      <c r="ES25" s="181"/>
      <c r="ET25" s="181"/>
      <c r="EU25" s="181"/>
      <c r="EV25" s="181"/>
      <c r="EW25" s="181"/>
      <c r="EX25" s="181"/>
      <c r="EY25" s="181"/>
      <c r="EZ25" s="181"/>
      <c r="FA25" s="181"/>
      <c r="FB25" s="181"/>
      <c r="FC25" s="181"/>
      <c r="FD25" s="181"/>
      <c r="FE25" s="181"/>
      <c r="FF25" s="181"/>
      <c r="FG25" s="181"/>
      <c r="FH25" s="181"/>
      <c r="FI25" s="181"/>
      <c r="FJ25" s="181"/>
      <c r="FK25" s="181"/>
      <c r="FL25" s="181"/>
      <c r="FM25" s="181"/>
      <c r="FN25" s="181"/>
      <c r="FO25" s="181"/>
      <c r="FP25" s="10"/>
      <c r="FQ25" s="10"/>
      <c r="FR25" s="10"/>
      <c r="FS25" s="10"/>
      <c r="FT25" s="10"/>
      <c r="FU25" s="10"/>
      <c r="FV25" s="10"/>
      <c r="FW25" s="10"/>
      <c r="FX25" s="149"/>
      <c r="FY25" s="10"/>
      <c r="FZ25" s="10"/>
      <c r="GA25" s="10"/>
      <c r="GB25" s="10"/>
    </row>
    <row r="26" spans="1:187" ht="20.149999999999999" customHeight="1" x14ac:dyDescent="0.55000000000000004">
      <c r="A26" s="17" t="s">
        <v>22</v>
      </c>
      <c r="B26" s="18"/>
      <c r="C26" s="11"/>
      <c r="D26" s="147"/>
      <c r="FX26" s="147"/>
    </row>
    <row r="27" spans="1:187" s="9" customFormat="1" ht="18" customHeight="1" x14ac:dyDescent="0.45">
      <c r="A27" s="26" t="s">
        <v>23</v>
      </c>
      <c r="B27" s="22"/>
      <c r="C27" s="23"/>
      <c r="D27" s="150"/>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166"/>
      <c r="CO27" s="166"/>
      <c r="CP27" s="166"/>
      <c r="CQ27" s="166"/>
      <c r="CR27" s="166"/>
      <c r="CS27" s="166"/>
      <c r="CT27" s="166"/>
      <c r="CU27" s="166"/>
      <c r="CV27" s="166"/>
      <c r="CW27" s="166"/>
      <c r="CX27" s="166"/>
      <c r="CY27" s="166"/>
      <c r="CZ27" s="166"/>
      <c r="DA27" s="166"/>
      <c r="DB27" s="166"/>
      <c r="DC27" s="166"/>
      <c r="DD27" s="166"/>
      <c r="DE27" s="166"/>
      <c r="DF27" s="166"/>
      <c r="DG27" s="166"/>
      <c r="DH27" s="166"/>
      <c r="DI27" s="166"/>
      <c r="DJ27" s="166"/>
      <c r="DK27" s="166"/>
      <c r="DL27" s="166"/>
      <c r="DM27" s="166"/>
      <c r="DN27" s="166"/>
      <c r="DO27" s="166"/>
      <c r="DP27" s="166"/>
      <c r="DQ27" s="166"/>
      <c r="DR27" s="166"/>
      <c r="DS27" s="166"/>
      <c r="DT27" s="166"/>
      <c r="DU27" s="166"/>
      <c r="DV27" s="166"/>
      <c r="DW27" s="166"/>
      <c r="DX27" s="166"/>
      <c r="DY27" s="166"/>
      <c r="DZ27" s="166"/>
      <c r="EA27" s="166"/>
      <c r="EB27" s="166"/>
      <c r="EC27" s="166"/>
      <c r="ED27" s="166"/>
      <c r="EE27" s="166"/>
      <c r="EF27" s="166"/>
      <c r="EG27" s="166"/>
      <c r="EH27" s="166"/>
      <c r="EI27" s="166"/>
      <c r="EJ27" s="183" t="str">
        <f>IF(EXACT(B81,"できる"),"✓","")</f>
        <v/>
      </c>
      <c r="EK27" s="183"/>
      <c r="EL27" s="183"/>
      <c r="EM27" s="183"/>
      <c r="EN27" s="183"/>
      <c r="EO27" s="166"/>
      <c r="EP27" s="166"/>
      <c r="EQ27" s="166"/>
      <c r="ER27" s="166"/>
      <c r="ES27" s="166"/>
      <c r="ET27" s="166"/>
      <c r="EU27" s="166"/>
      <c r="EV27" s="166"/>
      <c r="EW27" s="166"/>
      <c r="EX27" s="183" t="str">
        <f>IF(EXACT(B81,"つかまればできる"),"✓","")</f>
        <v/>
      </c>
      <c r="EY27" s="183"/>
      <c r="EZ27" s="183"/>
      <c r="FA27" s="183"/>
      <c r="FB27" s="183"/>
      <c r="FC27" s="166"/>
      <c r="FD27" s="166"/>
      <c r="FE27" s="166"/>
      <c r="FF27" s="166"/>
      <c r="FG27" s="166"/>
      <c r="FH27" s="166"/>
      <c r="FI27" s="166"/>
      <c r="FJ27" s="166"/>
      <c r="FK27" s="166"/>
      <c r="FL27" s="183" t="str">
        <f>IF(EXACT(B81,"できない"),"✓","")</f>
        <v/>
      </c>
      <c r="FM27" s="183"/>
      <c r="FN27" s="183"/>
      <c r="FO27" s="183"/>
      <c r="FP27" s="183"/>
      <c r="FQ27" s="166"/>
      <c r="FR27" s="166"/>
      <c r="FS27" s="166"/>
      <c r="FT27" s="166"/>
      <c r="FU27" s="166"/>
      <c r="FX27" s="150"/>
    </row>
    <row r="28" spans="1:187" s="9" customFormat="1" ht="24" customHeight="1" thickBot="1" x14ac:dyDescent="0.5">
      <c r="A28" s="218" t="s">
        <v>24</v>
      </c>
      <c r="B28" s="220"/>
      <c r="C28" s="23"/>
      <c r="D28" s="150"/>
      <c r="H28" s="166"/>
      <c r="I28" s="166"/>
      <c r="J28" s="166"/>
      <c r="K28" s="183" t="str">
        <f>IF(EXACT($A152,"TRUE"),"✓","")</f>
        <v/>
      </c>
      <c r="L28" s="183"/>
      <c r="M28" s="183"/>
      <c r="N28" s="183"/>
      <c r="O28" s="183"/>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6"/>
      <c r="AM28" s="183" t="str">
        <f>IF(EXACT($A153,"TRUE"),"✓","")</f>
        <v/>
      </c>
      <c r="AN28" s="183"/>
      <c r="AO28" s="183"/>
      <c r="AP28" s="183"/>
      <c r="AQ28" s="183"/>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83" t="str">
        <f>IF(EXACT($A154,"TRUE"),"✓","")</f>
        <v/>
      </c>
      <c r="BO28" s="183"/>
      <c r="BP28" s="183"/>
      <c r="BQ28" s="183"/>
      <c r="BR28" s="183"/>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166"/>
      <c r="CO28" s="166"/>
      <c r="CP28" s="166"/>
      <c r="CQ28" s="166"/>
      <c r="CR28" s="166"/>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66"/>
      <c r="DS28" s="166"/>
      <c r="DT28" s="166"/>
      <c r="DU28" s="166"/>
      <c r="DV28" s="166"/>
      <c r="DW28" s="166"/>
      <c r="DX28" s="166"/>
      <c r="DY28" s="166"/>
      <c r="DZ28" s="166"/>
      <c r="EA28" s="166"/>
      <c r="EB28" s="166"/>
      <c r="EC28" s="166"/>
      <c r="ED28" s="166"/>
      <c r="EE28" s="166"/>
      <c r="EF28" s="166"/>
      <c r="EG28" s="166"/>
      <c r="EH28" s="166"/>
      <c r="EI28" s="166"/>
      <c r="EJ28" s="183" t="str">
        <f>IF(EXACT($B$82,"できる"),"✓","")</f>
        <v/>
      </c>
      <c r="EK28" s="183"/>
      <c r="EL28" s="183"/>
      <c r="EM28" s="183"/>
      <c r="EN28" s="183"/>
      <c r="EO28" s="166"/>
      <c r="EP28" s="166"/>
      <c r="EQ28" s="166"/>
      <c r="ER28" s="166"/>
      <c r="ES28" s="166"/>
      <c r="ET28" s="166"/>
      <c r="EU28" s="166"/>
      <c r="EV28" s="166"/>
      <c r="EW28" s="166"/>
      <c r="EX28" s="183" t="str">
        <f>IF(EXACT($B$82,"つかまればできる"),"✓","")</f>
        <v/>
      </c>
      <c r="EY28" s="183"/>
      <c r="EZ28" s="183"/>
      <c r="FA28" s="183"/>
      <c r="FB28" s="183"/>
      <c r="FC28" s="166"/>
      <c r="FD28" s="166"/>
      <c r="FE28" s="166"/>
      <c r="FF28" s="166"/>
      <c r="FG28" s="166"/>
      <c r="FH28" s="166"/>
      <c r="FI28" s="166"/>
      <c r="FJ28" s="166"/>
      <c r="FK28" s="166"/>
      <c r="FL28" s="183" t="str">
        <f>IF(EXACT($B$82,"できない"),"✓","")</f>
        <v/>
      </c>
      <c r="FM28" s="183"/>
      <c r="FN28" s="183"/>
      <c r="FO28" s="183"/>
      <c r="FP28" s="183"/>
      <c r="FQ28" s="166"/>
      <c r="FR28" s="166"/>
      <c r="FS28" s="166"/>
      <c r="FT28" s="166"/>
      <c r="FU28" s="166"/>
      <c r="FX28" s="150"/>
    </row>
    <row r="29" spans="1:187" ht="24" customHeight="1" thickBot="1" x14ac:dyDescent="0.5">
      <c r="A29" s="59" t="s">
        <v>25</v>
      </c>
      <c r="B29" s="60"/>
      <c r="C29" s="61"/>
      <c r="D29" s="147"/>
      <c r="H29" s="161"/>
      <c r="I29" s="161"/>
      <c r="J29" s="161"/>
      <c r="K29" s="183" t="str">
        <f>IF(EXACT($A155,"TRUE"),"✓","")</f>
        <v/>
      </c>
      <c r="L29" s="183"/>
      <c r="M29" s="183"/>
      <c r="N29" s="183"/>
      <c r="O29" s="183"/>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83" t="str">
        <f>IF(EXACT($A156,"TRUE"),"✓","")</f>
        <v/>
      </c>
      <c r="AN29" s="183"/>
      <c r="AO29" s="183"/>
      <c r="AP29" s="183"/>
      <c r="AQ29" s="183"/>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84" t="str">
        <f>IF(EXACT($A157,"TRUE"),"✓","")</f>
        <v/>
      </c>
      <c r="BO29" s="184"/>
      <c r="BP29" s="184"/>
      <c r="BQ29" s="184"/>
      <c r="BR29" s="184"/>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1"/>
      <c r="DK29" s="161"/>
      <c r="DL29" s="161"/>
      <c r="DM29" s="161"/>
      <c r="DN29" s="161"/>
      <c r="DO29" s="161"/>
      <c r="DP29" s="161"/>
      <c r="DQ29" s="161"/>
      <c r="DR29" s="161"/>
      <c r="DS29" s="161"/>
      <c r="DT29" s="161"/>
      <c r="DU29" s="161"/>
      <c r="DV29" s="161"/>
      <c r="DW29" s="161"/>
      <c r="DX29" s="161"/>
      <c r="DY29" s="161"/>
      <c r="DZ29" s="161"/>
      <c r="EA29" s="161"/>
      <c r="EB29" s="161"/>
      <c r="EC29" s="161"/>
      <c r="ED29" s="161"/>
      <c r="EE29" s="161"/>
      <c r="EF29" s="161"/>
      <c r="EG29" s="161"/>
      <c r="EH29" s="161"/>
      <c r="EI29" s="161"/>
      <c r="EJ29" s="183" t="str">
        <f>IF(EXACT($B$83,"できる"),"✓","")</f>
        <v/>
      </c>
      <c r="EK29" s="183"/>
      <c r="EL29" s="183"/>
      <c r="EM29" s="183"/>
      <c r="EN29" s="183"/>
      <c r="EO29" s="161"/>
      <c r="EP29" s="161"/>
      <c r="EQ29" s="161"/>
      <c r="ER29" s="161"/>
      <c r="ES29" s="161"/>
      <c r="ET29" s="161"/>
      <c r="EU29" s="161"/>
      <c r="EV29" s="161"/>
      <c r="EW29" s="161"/>
      <c r="EX29" s="183" t="str">
        <f>IF(EXACT($B$83,"支えがあればできる"),"✓","")</f>
        <v/>
      </c>
      <c r="EY29" s="183"/>
      <c r="EZ29" s="183"/>
      <c r="FA29" s="183"/>
      <c r="FB29" s="183"/>
      <c r="FC29" s="161"/>
      <c r="FD29" s="161"/>
      <c r="FE29" s="161"/>
      <c r="FF29" s="161"/>
      <c r="FG29" s="161"/>
      <c r="FH29" s="161"/>
      <c r="FI29" s="161"/>
      <c r="FJ29" s="161"/>
      <c r="FK29" s="161"/>
      <c r="FL29" s="183" t="str">
        <f>IF(EXACT($B$83,"できない"),"✓","")</f>
        <v/>
      </c>
      <c r="FM29" s="183"/>
      <c r="FN29" s="183"/>
      <c r="FO29" s="183"/>
      <c r="FP29" s="183"/>
      <c r="FQ29" s="161"/>
      <c r="FR29" s="161"/>
      <c r="FS29" s="161"/>
      <c r="FT29" s="161"/>
      <c r="FU29" s="161"/>
      <c r="FX29" s="147"/>
    </row>
    <row r="30" spans="1:187" ht="22" customHeight="1" x14ac:dyDescent="0.45">
      <c r="A30" s="53" t="s">
        <v>26</v>
      </c>
      <c r="B30" s="54"/>
      <c r="C30" s="142"/>
      <c r="D30" s="147"/>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83" t="str">
        <f>IF(EXACT($B$84,"介助されていない"),"✓","")</f>
        <v/>
      </c>
      <c r="DW30" s="183"/>
      <c r="DX30" s="183"/>
      <c r="DY30" s="183"/>
      <c r="DZ30" s="183"/>
      <c r="EA30" s="161"/>
      <c r="EB30" s="161"/>
      <c r="EC30" s="161"/>
      <c r="ED30" s="161"/>
      <c r="EE30" s="161"/>
      <c r="EF30" s="161"/>
      <c r="EG30" s="161"/>
      <c r="EH30" s="161"/>
      <c r="EI30" s="161"/>
      <c r="EJ30" s="183" t="str">
        <f>IF(EXACT($B$84,"一部介助"),"✓","")</f>
        <v/>
      </c>
      <c r="EK30" s="183"/>
      <c r="EL30" s="183"/>
      <c r="EM30" s="183"/>
      <c r="EN30" s="183"/>
      <c r="EO30" s="161"/>
      <c r="EP30" s="161"/>
      <c r="EQ30" s="161"/>
      <c r="ER30" s="161"/>
      <c r="ES30" s="161"/>
      <c r="ET30" s="161"/>
      <c r="EU30" s="161"/>
      <c r="EV30" s="161"/>
      <c r="EW30" s="161"/>
      <c r="EX30" s="183" t="str">
        <f>IF(EXACT($B$84,"全介助"),"✓","")</f>
        <v/>
      </c>
      <c r="EY30" s="183"/>
      <c r="EZ30" s="183"/>
      <c r="FA30" s="183"/>
      <c r="FB30" s="183"/>
      <c r="FC30" s="161"/>
      <c r="FD30" s="161"/>
      <c r="FE30" s="161"/>
      <c r="FF30" s="161"/>
      <c r="FG30" s="161"/>
      <c r="FH30" s="161"/>
      <c r="FI30" s="161"/>
      <c r="FJ30" s="161"/>
      <c r="FK30" s="161"/>
      <c r="FL30" s="183" t="str">
        <f>IF(EXACT($B$84,"行っていない"),"✓","")</f>
        <v/>
      </c>
      <c r="FM30" s="183"/>
      <c r="FN30" s="183"/>
      <c r="FO30" s="183"/>
      <c r="FP30" s="183"/>
      <c r="FQ30" s="161"/>
      <c r="FR30" s="161"/>
      <c r="FS30" s="161"/>
      <c r="FT30" s="161"/>
      <c r="FU30" s="161"/>
      <c r="FX30" s="147"/>
    </row>
    <row r="31" spans="1:187" ht="24" customHeight="1" x14ac:dyDescent="0.45">
      <c r="A31" s="32" t="s">
        <v>27</v>
      </c>
      <c r="B31" s="41"/>
      <c r="C31" s="133"/>
      <c r="D31" s="147"/>
      <c r="H31" s="161"/>
      <c r="I31" s="161"/>
      <c r="J31" s="161"/>
      <c r="K31" s="183" t="str">
        <f>IF(EXACT($B$152,"TRUE"),"✓","")</f>
        <v/>
      </c>
      <c r="L31" s="183"/>
      <c r="M31" s="183"/>
      <c r="N31" s="183"/>
      <c r="O31" s="183"/>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83" t="str">
        <f>IF(EXACT($B$153,"TRUE"),"✓","")</f>
        <v/>
      </c>
      <c r="AN31" s="183"/>
      <c r="AO31" s="183"/>
      <c r="AP31" s="183"/>
      <c r="AQ31" s="183"/>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83" t="str">
        <f>IF(EXACT($B$154,"TRUE"),"✓","")</f>
        <v/>
      </c>
      <c r="BO31" s="183"/>
      <c r="BP31" s="183"/>
      <c r="BQ31" s="183"/>
      <c r="BR31" s="183"/>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83" t="str">
        <f>IF(EXACT($B$85,"介助されていない"),"✓","")</f>
        <v/>
      </c>
      <c r="EK31" s="183"/>
      <c r="EL31" s="183"/>
      <c r="EM31" s="183"/>
      <c r="EN31" s="183"/>
      <c r="EO31" s="161"/>
      <c r="EP31" s="161"/>
      <c r="EQ31" s="161"/>
      <c r="ER31" s="161"/>
      <c r="ES31" s="161"/>
      <c r="ET31" s="161"/>
      <c r="EU31" s="161"/>
      <c r="EV31" s="161"/>
      <c r="EW31" s="161"/>
      <c r="EX31" s="183" t="str">
        <f>IF(EXACT($B$85,"一部介助"),"✓","")</f>
        <v/>
      </c>
      <c r="EY31" s="183"/>
      <c r="EZ31" s="183"/>
      <c r="FA31" s="183"/>
      <c r="FB31" s="183"/>
      <c r="FC31" s="161"/>
      <c r="FD31" s="161"/>
      <c r="FE31" s="161"/>
      <c r="FF31" s="161"/>
      <c r="FG31" s="161"/>
      <c r="FH31" s="161"/>
      <c r="FI31" s="161"/>
      <c r="FJ31" s="161"/>
      <c r="FK31" s="161"/>
      <c r="FL31" s="183" t="str">
        <f>IF(EXACT($B$85,"全介助"),"✓","")</f>
        <v/>
      </c>
      <c r="FM31" s="183"/>
      <c r="FN31" s="183"/>
      <c r="FO31" s="183"/>
      <c r="FP31" s="183"/>
      <c r="FQ31" s="161"/>
      <c r="FR31" s="161"/>
      <c r="FS31" s="161"/>
      <c r="FT31" s="161"/>
      <c r="FU31" s="161"/>
      <c r="FX31" s="147"/>
    </row>
    <row r="32" spans="1:187" ht="21" customHeight="1" x14ac:dyDescent="0.45">
      <c r="A32" s="20" t="s">
        <v>28</v>
      </c>
      <c r="B32" s="46"/>
      <c r="C32" s="68"/>
      <c r="D32" s="147"/>
      <c r="H32" s="161"/>
      <c r="I32" s="161"/>
      <c r="J32" s="161"/>
      <c r="K32" s="183" t="str">
        <f>IF(EXACT($B$155,"TRUE"),"✓","")</f>
        <v/>
      </c>
      <c r="L32" s="183"/>
      <c r="M32" s="183"/>
      <c r="N32" s="183"/>
      <c r="O32" s="183"/>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83" t="str">
        <f>IF(EXACT($B$156,"TRUE"),"✓","")</f>
        <v/>
      </c>
      <c r="AN32" s="183"/>
      <c r="AO32" s="183"/>
      <c r="AP32" s="183"/>
      <c r="AQ32" s="183"/>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9"/>
      <c r="FW32" s="9"/>
      <c r="FX32" s="150"/>
      <c r="FY32" s="9"/>
      <c r="FZ32" s="9"/>
      <c r="GA32" s="9"/>
      <c r="GB32" s="9"/>
      <c r="GC32" s="9"/>
      <c r="GD32" s="9"/>
      <c r="GE32" s="9"/>
    </row>
    <row r="33" spans="1:180" ht="22" customHeight="1" x14ac:dyDescent="0.45">
      <c r="A33" s="20" t="s">
        <v>29</v>
      </c>
      <c r="B33" s="46"/>
      <c r="C33" s="16"/>
      <c r="D33" s="147"/>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83" t="str">
        <f>IF(EXACT($B$77,"できる"),"✓","")</f>
        <v/>
      </c>
      <c r="AZ33" s="183"/>
      <c r="BA33" s="183"/>
      <c r="BB33" s="183"/>
      <c r="BC33" s="183"/>
      <c r="BD33" s="166"/>
      <c r="BE33" s="166"/>
      <c r="BF33" s="166"/>
      <c r="BG33" s="166"/>
      <c r="BH33" s="166"/>
      <c r="BI33" s="166"/>
      <c r="BJ33" s="166"/>
      <c r="BK33" s="166"/>
      <c r="BL33" s="166"/>
      <c r="BM33" s="183" t="str">
        <f>IF(EXACT($B$77,"つかまればできる"),"✓","")</f>
        <v/>
      </c>
      <c r="BN33" s="183"/>
      <c r="BO33" s="183"/>
      <c r="BP33" s="183"/>
      <c r="BQ33" s="183"/>
      <c r="BR33" s="166"/>
      <c r="BS33" s="166"/>
      <c r="BT33" s="166"/>
      <c r="BU33" s="166"/>
      <c r="BV33" s="166"/>
      <c r="BW33" s="166"/>
      <c r="BX33" s="166"/>
      <c r="BY33" s="166"/>
      <c r="BZ33" s="166"/>
      <c r="CA33" s="183" t="str">
        <f>IF(EXACT($B$77,"できない"),"✓","")</f>
        <v/>
      </c>
      <c r="CB33" s="183"/>
      <c r="CC33" s="183"/>
      <c r="CD33" s="183"/>
      <c r="CE33" s="183"/>
      <c r="CF33" s="161"/>
      <c r="CG33" s="161"/>
      <c r="CH33" s="166"/>
      <c r="CI33" s="161"/>
      <c r="CJ33" s="161"/>
      <c r="CK33" s="161"/>
      <c r="CL33" s="161"/>
      <c r="CM33" s="161"/>
      <c r="CN33" s="161"/>
      <c r="CO33" s="161"/>
      <c r="CP33" s="161"/>
      <c r="CQ33" s="161"/>
      <c r="CR33" s="161"/>
      <c r="CS33" s="161"/>
      <c r="CT33" s="161"/>
      <c r="CU33" s="185" t="str">
        <f>IF(EXACT($B$86,"普通（日常生活に支障がない）"),"✓","")</f>
        <v/>
      </c>
      <c r="CV33" s="185"/>
      <c r="CW33" s="185"/>
      <c r="CX33" s="185"/>
      <c r="CY33" s="185"/>
      <c r="EJ33" s="185" t="str">
        <f>IF(EXACT($B$86,"約1m離れた視力確認表の図が見える"),"✓","")</f>
        <v/>
      </c>
      <c r="EK33" s="185"/>
      <c r="EL33" s="185"/>
      <c r="EM33" s="185"/>
      <c r="EN33" s="185"/>
      <c r="FX33" s="147"/>
    </row>
    <row r="34" spans="1:180" ht="24" customHeight="1" x14ac:dyDescent="0.45">
      <c r="A34" s="20" t="s">
        <v>30</v>
      </c>
      <c r="B34" s="46"/>
      <c r="C34" s="16"/>
      <c r="D34" s="147"/>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6"/>
      <c r="AV34" s="166"/>
      <c r="AW34" s="166"/>
      <c r="AX34" s="166"/>
      <c r="AY34" s="183" t="str">
        <f>IF(EXACT($B$78,"できる"),"✓","")</f>
        <v/>
      </c>
      <c r="AZ34" s="183"/>
      <c r="BA34" s="183"/>
      <c r="BB34" s="183"/>
      <c r="BC34" s="183"/>
      <c r="BD34" s="166"/>
      <c r="BE34" s="166"/>
      <c r="BF34" s="166"/>
      <c r="BG34" s="166"/>
      <c r="BH34" s="166"/>
      <c r="BI34" s="166"/>
      <c r="BJ34" s="166"/>
      <c r="BK34" s="166"/>
      <c r="BL34" s="166"/>
      <c r="BM34" s="183" t="str">
        <f>IF(EXACT($B$78,"つかまればできる"),"✓","")</f>
        <v/>
      </c>
      <c r="BN34" s="183"/>
      <c r="BO34" s="183"/>
      <c r="BP34" s="183"/>
      <c r="BQ34" s="183"/>
      <c r="BR34" s="166"/>
      <c r="BS34" s="166"/>
      <c r="BT34" s="166"/>
      <c r="BU34" s="166"/>
      <c r="BV34" s="166"/>
      <c r="BW34" s="166"/>
      <c r="BX34" s="166"/>
      <c r="BY34" s="166"/>
      <c r="BZ34" s="166"/>
      <c r="CA34" s="183" t="str">
        <f>IF(EXACT($B$78,"できない"),"✓","")</f>
        <v/>
      </c>
      <c r="CB34" s="183"/>
      <c r="CC34" s="183"/>
      <c r="CD34" s="183"/>
      <c r="CE34" s="183"/>
      <c r="CF34" s="166"/>
      <c r="CG34" s="166"/>
      <c r="CH34" s="166"/>
      <c r="CI34" s="166"/>
      <c r="CJ34" s="166"/>
      <c r="CK34" s="166"/>
      <c r="CL34" s="166"/>
      <c r="CM34" s="166"/>
      <c r="CN34" s="166"/>
      <c r="CO34" s="166"/>
      <c r="CP34" s="161"/>
      <c r="CQ34" s="161"/>
      <c r="CR34" s="161"/>
      <c r="CS34" s="161"/>
      <c r="CT34" s="161"/>
      <c r="CU34" s="185" t="str">
        <f>IF(EXACT($B$86,"目の前に置いた視力確認表の図が見える"),"✓","")</f>
        <v/>
      </c>
      <c r="CV34" s="185"/>
      <c r="CW34" s="185"/>
      <c r="CX34" s="185"/>
      <c r="CY34" s="185"/>
      <c r="CZ34" s="161"/>
      <c r="DA34" s="161"/>
      <c r="DB34" s="161"/>
      <c r="DC34" s="161"/>
      <c r="DD34" s="161"/>
      <c r="DE34" s="161"/>
      <c r="DF34" s="161"/>
      <c r="DG34" s="161"/>
      <c r="DH34" s="161"/>
      <c r="DI34" s="161"/>
      <c r="DJ34" s="161"/>
      <c r="DK34" s="161"/>
      <c r="DL34" s="161"/>
      <c r="DM34" s="161"/>
      <c r="DN34" s="161"/>
      <c r="DO34" s="161"/>
      <c r="DP34" s="161"/>
      <c r="DQ34" s="161"/>
      <c r="DR34" s="161"/>
      <c r="DS34" s="161"/>
      <c r="DT34" s="161"/>
      <c r="DU34" s="161"/>
      <c r="DV34" s="161"/>
      <c r="DW34" s="161"/>
      <c r="DX34" s="161"/>
      <c r="DY34" s="161"/>
      <c r="DZ34" s="161"/>
      <c r="EA34" s="161"/>
      <c r="EB34" s="161"/>
      <c r="EC34" s="161"/>
      <c r="ED34" s="161"/>
      <c r="EE34" s="161"/>
      <c r="EF34" s="161"/>
      <c r="EG34" s="161"/>
      <c r="EH34" s="161"/>
      <c r="EI34" s="161"/>
      <c r="EJ34" s="185" t="str">
        <f>IF(EXACT($B$86,"ほとんど見えない"),"✓","")</f>
        <v/>
      </c>
      <c r="EK34" s="185"/>
      <c r="EL34" s="185"/>
      <c r="EM34" s="185"/>
      <c r="EN34" s="185"/>
      <c r="EO34" s="161"/>
      <c r="EP34" s="161"/>
      <c r="EQ34" s="161"/>
      <c r="ER34" s="161"/>
      <c r="ES34" s="161"/>
      <c r="ET34" s="161"/>
      <c r="EU34" s="161"/>
      <c r="EV34" s="161"/>
      <c r="EW34" s="161"/>
      <c r="EX34" s="161"/>
      <c r="EY34" s="161"/>
      <c r="EZ34" s="161"/>
      <c r="FA34" s="161"/>
      <c r="FB34" s="161"/>
      <c r="FC34" s="161"/>
      <c r="FD34" s="161"/>
      <c r="FE34" s="185" t="str">
        <f>IF(EXACT($B$86,"見えているのか判断不能"),"✓","")</f>
        <v/>
      </c>
      <c r="FF34" s="185"/>
      <c r="FG34" s="185"/>
      <c r="FH34" s="185"/>
      <c r="FI34" s="185"/>
      <c r="FJ34" s="161"/>
      <c r="FK34" s="161"/>
      <c r="FL34" s="161"/>
      <c r="FM34" s="161"/>
      <c r="FN34" s="161"/>
      <c r="FO34" s="161"/>
      <c r="FP34" s="161"/>
      <c r="FQ34" s="161"/>
      <c r="FR34" s="161"/>
      <c r="FS34" s="161"/>
      <c r="FT34" s="161"/>
      <c r="FU34" s="161"/>
      <c r="FX34" s="147"/>
    </row>
    <row r="35" spans="1:180" ht="24" customHeight="1" x14ac:dyDescent="0.55000000000000004">
      <c r="A35" s="20" t="s">
        <v>31</v>
      </c>
      <c r="B35" s="46"/>
      <c r="C35" s="16"/>
      <c r="D35" s="147"/>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84" t="str">
        <f>IF(EXACT($B$79,"できる"),"✓","")</f>
        <v/>
      </c>
      <c r="AN35" s="184"/>
      <c r="AO35" s="184"/>
      <c r="AP35" s="184"/>
      <c r="AQ35" s="184"/>
      <c r="AR35" s="161"/>
      <c r="AS35" s="161"/>
      <c r="AT35" s="161"/>
      <c r="AU35" s="161"/>
      <c r="AV35" s="161"/>
      <c r="AW35" s="161"/>
      <c r="AX35" s="161"/>
      <c r="AY35" s="184" t="str">
        <f>IF(EXACT($B$79,"自分の手で支えればできる"),"✓","")</f>
        <v/>
      </c>
      <c r="AZ35" s="184"/>
      <c r="BA35" s="184"/>
      <c r="BB35" s="184"/>
      <c r="BC35" s="184"/>
      <c r="BD35" s="161"/>
      <c r="BE35" s="161"/>
      <c r="BF35" s="161"/>
      <c r="BG35" s="161"/>
      <c r="BH35" s="161"/>
      <c r="BI35" s="161"/>
      <c r="BJ35" s="161"/>
      <c r="BK35" s="161"/>
      <c r="BL35" s="161"/>
      <c r="BM35" s="184" t="str">
        <f>IF(EXACT($B$79,"支えてもらえばできる"),"✓","")</f>
        <v/>
      </c>
      <c r="BN35" s="184"/>
      <c r="BO35" s="184"/>
      <c r="BP35" s="184"/>
      <c r="BQ35" s="184"/>
      <c r="BR35" s="161"/>
      <c r="BS35" s="161"/>
      <c r="BT35" s="161"/>
      <c r="BU35" s="161"/>
      <c r="BV35" s="161"/>
      <c r="BW35" s="161"/>
      <c r="BX35" s="161"/>
      <c r="BY35" s="161"/>
      <c r="BZ35" s="161"/>
      <c r="CA35" s="184" t="str">
        <f>IF(EXACT($B$79,"できない"),"✓","")</f>
        <v/>
      </c>
      <c r="CB35" s="184"/>
      <c r="CC35" s="184"/>
      <c r="CD35" s="184"/>
      <c r="CE35" s="184"/>
      <c r="CF35" s="161"/>
      <c r="CG35" s="161"/>
      <c r="CH35" s="161"/>
      <c r="CI35" s="161"/>
      <c r="CJ35" s="161"/>
      <c r="CK35" s="161"/>
      <c r="CL35" s="161"/>
      <c r="CM35" s="161"/>
      <c r="CN35" s="161"/>
      <c r="CO35" s="161"/>
      <c r="CP35" s="161"/>
      <c r="CQ35" s="161"/>
      <c r="CR35" s="161"/>
      <c r="CS35" s="161"/>
      <c r="CT35" s="161"/>
      <c r="CU35" s="184" t="str">
        <f>IF(EXACT($B$87,"普通"),"✓","")</f>
        <v/>
      </c>
      <c r="CV35" s="184"/>
      <c r="CW35" s="184"/>
      <c r="CX35" s="184"/>
      <c r="CY35" s="184"/>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84" t="str">
        <f>IF(EXACT($B$87,"普通の声がやっと聞き取れる"),"✓","")</f>
        <v/>
      </c>
      <c r="EK35" s="184"/>
      <c r="EL35" s="184"/>
      <c r="EM35" s="184"/>
      <c r="EN35" s="184"/>
      <c r="EO35" s="161"/>
      <c r="EP35" s="161"/>
      <c r="EQ35" s="161"/>
      <c r="ER35" s="161"/>
      <c r="ES35" s="161"/>
      <c r="ET35" s="161"/>
      <c r="EU35" s="161"/>
      <c r="EV35" s="161"/>
      <c r="EW35" s="161"/>
      <c r="EX35" s="161"/>
      <c r="EY35" s="161"/>
      <c r="EZ35" s="161"/>
      <c r="FA35" s="161"/>
      <c r="FB35" s="161"/>
      <c r="FC35" s="161"/>
      <c r="FD35" s="161"/>
      <c r="FE35" s="161"/>
      <c r="FF35" s="161"/>
      <c r="FG35" s="161"/>
      <c r="FH35" s="161"/>
      <c r="FI35" s="161"/>
      <c r="FJ35" s="161"/>
      <c r="FK35" s="161"/>
      <c r="FL35" s="161"/>
      <c r="FM35" s="161"/>
      <c r="FN35" s="161"/>
      <c r="FO35" s="161"/>
      <c r="FP35" s="161"/>
      <c r="FQ35" s="161"/>
      <c r="FR35" s="161"/>
      <c r="FS35" s="161"/>
      <c r="FT35" s="161"/>
      <c r="FU35" s="161"/>
      <c r="FX35" s="147"/>
    </row>
    <row r="36" spans="1:180" ht="22.5" customHeight="1" x14ac:dyDescent="0.55000000000000004">
      <c r="A36" s="32" t="s">
        <v>32</v>
      </c>
      <c r="B36" s="47"/>
      <c r="C36" s="16"/>
      <c r="D36" s="147"/>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84" t="str">
        <f>IF(EXACT($B$80,"できる"),"✓","")</f>
        <v/>
      </c>
      <c r="AZ36" s="184"/>
      <c r="BA36" s="184"/>
      <c r="BB36" s="184"/>
      <c r="BC36" s="184"/>
      <c r="BD36" s="161"/>
      <c r="BE36" s="161"/>
      <c r="BF36" s="161"/>
      <c r="BG36" s="161"/>
      <c r="BH36" s="161"/>
      <c r="BI36" s="161"/>
      <c r="BJ36" s="161"/>
      <c r="BK36" s="161"/>
      <c r="BL36" s="161"/>
      <c r="BM36" s="184" t="str">
        <f>IF(EXACT($B$80,"支えがあればできる"),"✓","")</f>
        <v/>
      </c>
      <c r="BN36" s="184"/>
      <c r="BO36" s="184"/>
      <c r="BP36" s="184"/>
      <c r="BQ36" s="184"/>
      <c r="BR36" s="161"/>
      <c r="BS36" s="161"/>
      <c r="BT36" s="161"/>
      <c r="BU36" s="161"/>
      <c r="BV36" s="161"/>
      <c r="BW36" s="161"/>
      <c r="BX36" s="161"/>
      <c r="BY36" s="161"/>
      <c r="BZ36" s="161"/>
      <c r="CA36" s="184" t="str">
        <f>IF(EXACT($B$80,"できない"),"✓","")</f>
        <v/>
      </c>
      <c r="CB36" s="184"/>
      <c r="CC36" s="184"/>
      <c r="CD36" s="184"/>
      <c r="CE36" s="184"/>
      <c r="CF36" s="161"/>
      <c r="CG36" s="161"/>
      <c r="CH36" s="161"/>
      <c r="CI36" s="161"/>
      <c r="CJ36" s="161"/>
      <c r="CK36" s="161"/>
      <c r="CL36" s="161"/>
      <c r="CM36" s="161"/>
      <c r="CN36" s="161"/>
      <c r="CO36" s="161"/>
      <c r="CP36" s="161"/>
      <c r="CQ36" s="161"/>
      <c r="CR36" s="161"/>
      <c r="CS36" s="161"/>
      <c r="CT36" s="161"/>
      <c r="CU36" s="185" t="str">
        <f>IF(EXACT($B$87,"かなり大きな声なら何とか聞き取れる"),"✓","")</f>
        <v/>
      </c>
      <c r="CV36" s="185"/>
      <c r="CW36" s="185"/>
      <c r="CX36" s="185"/>
      <c r="CY36" s="185"/>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85" t="str">
        <f>IF(EXACT($B$87,"ほとんど聞こえない"),"✓","")</f>
        <v/>
      </c>
      <c r="EK36" s="185"/>
      <c r="EL36" s="185"/>
      <c r="EM36" s="185"/>
      <c r="EN36" s="185"/>
      <c r="EO36" s="161"/>
      <c r="EP36" s="161"/>
      <c r="EQ36" s="161"/>
      <c r="ER36" s="161"/>
      <c r="ES36" s="161"/>
      <c r="ET36" s="161"/>
      <c r="EU36" s="161"/>
      <c r="EV36" s="161"/>
      <c r="EW36" s="161"/>
      <c r="EX36" s="161"/>
      <c r="EY36" s="161"/>
      <c r="EZ36" s="161"/>
      <c r="FA36" s="161"/>
      <c r="FB36" s="161"/>
      <c r="FC36" s="161"/>
      <c r="FD36" s="161"/>
      <c r="FE36" s="185" t="str">
        <f>IF(EXACT($B$87,"聞こえているのか判断不能"),"✓","")</f>
        <v/>
      </c>
      <c r="FF36" s="185"/>
      <c r="FG36" s="185"/>
      <c r="FH36" s="185"/>
      <c r="FI36" s="185"/>
      <c r="FJ36" s="161"/>
      <c r="FK36" s="161"/>
      <c r="FL36" s="161"/>
      <c r="FM36" s="161"/>
      <c r="FN36" s="161"/>
      <c r="FO36" s="161"/>
      <c r="FP36" s="161"/>
      <c r="FQ36" s="161"/>
      <c r="FR36" s="161"/>
      <c r="FS36" s="161"/>
      <c r="FT36" s="161"/>
      <c r="FU36" s="161"/>
      <c r="FX36" s="147"/>
    </row>
    <row r="37" spans="1:180" ht="27.5" customHeight="1" x14ac:dyDescent="0.55000000000000004">
      <c r="A37" s="20" t="s">
        <v>33</v>
      </c>
      <c r="B37" s="46"/>
      <c r="C37" s="16"/>
      <c r="D37" s="147"/>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X37" s="147"/>
    </row>
    <row r="38" spans="1:180" ht="27" customHeight="1" x14ac:dyDescent="0.45">
      <c r="A38" s="20" t="s">
        <v>34</v>
      </c>
      <c r="B38" s="41"/>
      <c r="C38" s="16"/>
      <c r="D38" s="147"/>
      <c r="H38" s="161"/>
      <c r="I38" s="161"/>
      <c r="J38" s="161"/>
      <c r="K38" s="161"/>
      <c r="L38" s="161"/>
      <c r="M38" s="161"/>
      <c r="N38" s="161"/>
      <c r="O38" s="161"/>
      <c r="P38" s="161"/>
      <c r="Q38" s="161"/>
      <c r="R38" s="161"/>
      <c r="S38" s="161"/>
      <c r="T38" s="161"/>
      <c r="U38" s="166"/>
      <c r="V38" s="166"/>
      <c r="W38" s="166"/>
      <c r="X38" s="166"/>
      <c r="Y38" s="166"/>
      <c r="Z38" s="166"/>
      <c r="AA38" s="166"/>
      <c r="AB38" s="166"/>
      <c r="AC38" s="166"/>
      <c r="AD38" s="166"/>
      <c r="AE38" s="166"/>
      <c r="AF38" s="166"/>
      <c r="AG38" s="166"/>
      <c r="AH38" s="166"/>
      <c r="AI38" s="166"/>
      <c r="AJ38" s="166"/>
      <c r="AK38" s="183" t="str">
        <f>IF(EXACT($B$89,"介助されていない"),"✓","")</f>
        <v/>
      </c>
      <c r="AL38" s="183"/>
      <c r="AM38" s="183"/>
      <c r="AN38" s="183"/>
      <c r="AO38" s="183"/>
      <c r="AP38" s="166"/>
      <c r="AQ38" s="166"/>
      <c r="AR38" s="166"/>
      <c r="AS38" s="166"/>
      <c r="AT38" s="166"/>
      <c r="AU38" s="166"/>
      <c r="AV38" s="166"/>
      <c r="AW38" s="166"/>
      <c r="AX38" s="166"/>
      <c r="AY38" s="183" t="str">
        <f>IF(EXACT($B$89,"見守り等"),"✓","")</f>
        <v/>
      </c>
      <c r="AZ38" s="183"/>
      <c r="BA38" s="183"/>
      <c r="BB38" s="183"/>
      <c r="BC38" s="183"/>
      <c r="BD38" s="166"/>
      <c r="BE38" s="166"/>
      <c r="BF38" s="166"/>
      <c r="BG38" s="166"/>
      <c r="BH38" s="166"/>
      <c r="BI38" s="166"/>
      <c r="BJ38" s="166"/>
      <c r="BK38" s="166"/>
      <c r="BL38" s="183" t="str">
        <f>IF(EXACT($B$89,"一部介助"),"✓","")</f>
        <v/>
      </c>
      <c r="BM38" s="183"/>
      <c r="BN38" s="183"/>
      <c r="BO38" s="183"/>
      <c r="BP38" s="183"/>
      <c r="BQ38" s="166"/>
      <c r="BR38" s="166"/>
      <c r="BS38" s="166"/>
      <c r="BT38" s="166"/>
      <c r="BU38" s="166"/>
      <c r="BV38" s="166"/>
      <c r="BW38" s="166"/>
      <c r="BX38" s="166"/>
      <c r="BY38" s="166"/>
      <c r="BZ38" s="183" t="str">
        <f>IF(EXACT($B$89,"全介助"),"✓","")</f>
        <v/>
      </c>
      <c r="CA38" s="183"/>
      <c r="CB38" s="183"/>
      <c r="CC38" s="183"/>
      <c r="CD38" s="183"/>
      <c r="CE38" s="166"/>
      <c r="CF38" s="161"/>
      <c r="CG38" s="161"/>
      <c r="CH38" s="161"/>
      <c r="CI38" s="161"/>
      <c r="CJ38" s="161"/>
      <c r="CK38" s="166"/>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84" t="str">
        <f>IF(EXACT($B$112,"ない"),"✓","")</f>
        <v/>
      </c>
      <c r="EM38" s="184"/>
      <c r="EN38" s="184"/>
      <c r="EO38" s="184"/>
      <c r="EP38" s="184"/>
      <c r="EQ38" s="161"/>
      <c r="ER38" s="161"/>
      <c r="ES38" s="161"/>
      <c r="ET38" s="161"/>
      <c r="EU38" s="161"/>
      <c r="EV38" s="161"/>
      <c r="EW38" s="161"/>
      <c r="EX38" s="161"/>
      <c r="EY38" s="161"/>
      <c r="EZ38" s="184" t="str">
        <f>IF(EXACT($B$112,"ときどきある"),"✓","")</f>
        <v/>
      </c>
      <c r="FA38" s="184"/>
      <c r="FB38" s="184"/>
      <c r="FC38" s="184"/>
      <c r="FD38" s="184"/>
      <c r="FE38" s="161"/>
      <c r="FF38" s="161"/>
      <c r="FG38" s="161"/>
      <c r="FH38" s="161"/>
      <c r="FI38" s="161"/>
      <c r="FJ38" s="161"/>
      <c r="FK38" s="161"/>
      <c r="FL38" s="161"/>
      <c r="FM38" s="161"/>
      <c r="FN38" s="184" t="str">
        <f>IF(EXACT($B$112,"ある"),"✓","")</f>
        <v/>
      </c>
      <c r="FO38" s="184"/>
      <c r="FP38" s="184"/>
      <c r="FQ38" s="184"/>
      <c r="FR38" s="184"/>
      <c r="FS38" s="161"/>
      <c r="FT38" s="161"/>
      <c r="FU38" s="161"/>
      <c r="FX38" s="147"/>
    </row>
    <row r="39" spans="1:180" ht="30" customHeight="1" x14ac:dyDescent="0.3">
      <c r="A39" s="214" t="s">
        <v>35</v>
      </c>
      <c r="B39" s="222"/>
      <c r="C39" s="14"/>
      <c r="D39" s="147"/>
      <c r="H39" s="161"/>
      <c r="I39" s="161"/>
      <c r="J39" s="161"/>
      <c r="K39" s="161"/>
      <c r="L39" s="161"/>
      <c r="M39" s="161"/>
      <c r="N39" s="161"/>
      <c r="O39" s="161"/>
      <c r="P39" s="161"/>
      <c r="Q39" s="161"/>
      <c r="R39" s="161"/>
      <c r="S39" s="161"/>
      <c r="T39" s="161"/>
      <c r="U39" s="166"/>
      <c r="V39" s="166"/>
      <c r="W39" s="166"/>
      <c r="X39" s="166"/>
      <c r="Y39" s="166"/>
      <c r="Z39" s="166"/>
      <c r="AA39" s="166"/>
      <c r="AB39" s="166"/>
      <c r="AC39" s="166"/>
      <c r="AD39" s="166"/>
      <c r="AE39" s="166"/>
      <c r="AF39" s="166"/>
      <c r="AG39" s="161"/>
      <c r="AH39" s="161"/>
      <c r="AI39" s="161"/>
      <c r="AJ39" s="161"/>
      <c r="AK39" s="184" t="str">
        <f>IF(EXACT($B$90,"介助されていない"),"✓","")</f>
        <v/>
      </c>
      <c r="AL39" s="184"/>
      <c r="AM39" s="184"/>
      <c r="AN39" s="184"/>
      <c r="AO39" s="184"/>
      <c r="AP39" s="161"/>
      <c r="AQ39" s="161"/>
      <c r="AR39" s="161"/>
      <c r="AS39" s="161"/>
      <c r="AT39" s="161"/>
      <c r="AU39" s="161"/>
      <c r="AV39" s="161"/>
      <c r="AW39" s="161"/>
      <c r="AX39" s="161"/>
      <c r="AY39" s="184" t="str">
        <f>IF(EXACT($B$90,"見守り等"),"✓","")</f>
        <v/>
      </c>
      <c r="AZ39" s="184"/>
      <c r="BA39" s="184"/>
      <c r="BB39" s="184"/>
      <c r="BC39" s="184"/>
      <c r="BD39" s="161"/>
      <c r="BE39" s="161"/>
      <c r="BF39" s="161"/>
      <c r="BG39" s="161"/>
      <c r="BH39" s="161"/>
      <c r="BI39" s="161"/>
      <c r="BJ39" s="161"/>
      <c r="BK39" s="161"/>
      <c r="BL39" s="184" t="str">
        <f>IF(EXACT($B$90,"一部介助"),"✓","")</f>
        <v/>
      </c>
      <c r="BM39" s="184"/>
      <c r="BN39" s="184"/>
      <c r="BO39" s="184"/>
      <c r="BP39" s="184"/>
      <c r="BQ39" s="161"/>
      <c r="BR39" s="161"/>
      <c r="BS39" s="161"/>
      <c r="BT39" s="161"/>
      <c r="BU39" s="161"/>
      <c r="BV39" s="161"/>
      <c r="BW39" s="161"/>
      <c r="BX39" s="161"/>
      <c r="BY39" s="161"/>
      <c r="BZ39" s="184" t="str">
        <f>IF(EXACT($B$90,"全介助"),"✓","")</f>
        <v/>
      </c>
      <c r="CA39" s="184"/>
      <c r="CB39" s="184"/>
      <c r="CC39" s="184"/>
      <c r="CD39" s="184"/>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84" t="str">
        <f>IF(EXACT($B$113,"ない"),"✓","")</f>
        <v/>
      </c>
      <c r="EM39" s="184"/>
      <c r="EN39" s="184"/>
      <c r="EO39" s="184"/>
      <c r="EP39" s="184"/>
      <c r="EQ39" s="161"/>
      <c r="ER39" s="161"/>
      <c r="ES39" s="161"/>
      <c r="ET39" s="161"/>
      <c r="EU39" s="161"/>
      <c r="EV39" s="161"/>
      <c r="EW39" s="161"/>
      <c r="EX39" s="161"/>
      <c r="EY39" s="161"/>
      <c r="EZ39" s="184" t="str">
        <f>IF(EXACT($B$113,"ときどきある"),"✓","")</f>
        <v/>
      </c>
      <c r="FA39" s="184"/>
      <c r="FB39" s="184"/>
      <c r="FC39" s="184"/>
      <c r="FD39" s="184"/>
      <c r="FE39" s="161"/>
      <c r="FF39" s="161"/>
      <c r="FG39" s="161"/>
      <c r="FH39" s="161"/>
      <c r="FI39" s="161"/>
      <c r="FJ39" s="161"/>
      <c r="FK39" s="161"/>
      <c r="FL39" s="161"/>
      <c r="FM39" s="161"/>
      <c r="FN39" s="184" t="str">
        <f>IF(EXACT($B$113,"ある"),"✓","")</f>
        <v/>
      </c>
      <c r="FO39" s="184"/>
      <c r="FP39" s="184"/>
      <c r="FQ39" s="184"/>
      <c r="FR39" s="184"/>
      <c r="FS39" s="161"/>
      <c r="FT39" s="161"/>
      <c r="FU39" s="161"/>
      <c r="FX39" s="147"/>
    </row>
    <row r="40" spans="1:180" ht="30" customHeight="1" x14ac:dyDescent="0.3">
      <c r="A40" s="223" t="s">
        <v>36</v>
      </c>
      <c r="B40" s="224"/>
      <c r="C40" s="14"/>
      <c r="D40" s="147"/>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84" t="str">
        <f>IF(EXACT($B$91,"できる"),"✓","")</f>
        <v/>
      </c>
      <c r="AZ40" s="184"/>
      <c r="BA40" s="184"/>
      <c r="BB40" s="184"/>
      <c r="BC40" s="184"/>
      <c r="BD40" s="166"/>
      <c r="BE40" s="166"/>
      <c r="BF40" s="166"/>
      <c r="BG40" s="161"/>
      <c r="BH40" s="161"/>
      <c r="BI40" s="161"/>
      <c r="BJ40" s="161"/>
      <c r="BK40" s="161"/>
      <c r="BL40" s="184" t="str">
        <f>IF(EXACT($B$91,"見守り等"),"✓","")</f>
        <v/>
      </c>
      <c r="BM40" s="184"/>
      <c r="BN40" s="184"/>
      <c r="BO40" s="184"/>
      <c r="BP40" s="184"/>
      <c r="BQ40" s="166"/>
      <c r="BR40" s="166"/>
      <c r="BS40" s="166"/>
      <c r="BT40" s="166"/>
      <c r="BU40" s="166"/>
      <c r="BV40" s="161"/>
      <c r="BW40" s="161"/>
      <c r="BX40" s="161"/>
      <c r="BY40" s="161"/>
      <c r="BZ40" s="184" t="str">
        <f>IF(EXACT($B$91,"できない"),"✓","")</f>
        <v/>
      </c>
      <c r="CA40" s="184"/>
      <c r="CB40" s="184"/>
      <c r="CC40" s="184"/>
      <c r="CD40" s="184"/>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84" t="str">
        <f>IF(EXACT($B$114,"ない"),"✓","")</f>
        <v/>
      </c>
      <c r="EM40" s="184"/>
      <c r="EN40" s="184"/>
      <c r="EO40" s="184"/>
      <c r="EP40" s="184"/>
      <c r="EQ40" s="161"/>
      <c r="ER40" s="161"/>
      <c r="ES40" s="161"/>
      <c r="ET40" s="161"/>
      <c r="EU40" s="161"/>
      <c r="EV40" s="161"/>
      <c r="EW40" s="161"/>
      <c r="EX40" s="161"/>
      <c r="EY40" s="161"/>
      <c r="EZ40" s="184" t="str">
        <f>IF(EXACT($B$114,"ときどきある"),"✓","")</f>
        <v/>
      </c>
      <c r="FA40" s="184"/>
      <c r="FB40" s="184"/>
      <c r="FC40" s="184"/>
      <c r="FD40" s="184"/>
      <c r="FE40" s="161"/>
      <c r="FF40" s="161"/>
      <c r="FG40" s="161"/>
      <c r="FH40" s="161"/>
      <c r="FI40" s="161"/>
      <c r="FJ40" s="161"/>
      <c r="FK40" s="161"/>
      <c r="FL40" s="161"/>
      <c r="FM40" s="161"/>
      <c r="FN40" s="184" t="str">
        <f>IF(EXACT($B$114,"ある"),"✓","")</f>
        <v/>
      </c>
      <c r="FO40" s="184"/>
      <c r="FP40" s="184"/>
      <c r="FQ40" s="184"/>
      <c r="FR40" s="184"/>
      <c r="FS40" s="161"/>
      <c r="FT40" s="161"/>
      <c r="FU40" s="161"/>
      <c r="FX40" s="147"/>
    </row>
    <row r="41" spans="1:180" ht="30" customHeight="1" x14ac:dyDescent="0.55000000000000004">
      <c r="A41" s="214" t="s">
        <v>37</v>
      </c>
      <c r="B41" s="215"/>
      <c r="C41" s="14"/>
      <c r="D41" s="147"/>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84" t="str">
        <f>IF(EXACT($B$92,"介助されていない"),"✓","")</f>
        <v/>
      </c>
      <c r="AL41" s="184"/>
      <c r="AM41" s="184"/>
      <c r="AN41" s="184"/>
      <c r="AO41" s="184"/>
      <c r="AP41" s="161"/>
      <c r="AQ41" s="161"/>
      <c r="AR41" s="161"/>
      <c r="AS41" s="161"/>
      <c r="AT41" s="161"/>
      <c r="AU41" s="161"/>
      <c r="AV41" s="161"/>
      <c r="AW41" s="161"/>
      <c r="AX41" s="161"/>
      <c r="AY41" s="184" t="str">
        <f>IF(EXACT($B$92,"見守り等"),"✓","")</f>
        <v/>
      </c>
      <c r="AZ41" s="184"/>
      <c r="BA41" s="184"/>
      <c r="BB41" s="184"/>
      <c r="BC41" s="184"/>
      <c r="BD41" s="161"/>
      <c r="BE41" s="161"/>
      <c r="BF41" s="161"/>
      <c r="BG41" s="161"/>
      <c r="BH41" s="161"/>
      <c r="BI41" s="161"/>
      <c r="BJ41" s="161"/>
      <c r="BK41" s="161"/>
      <c r="BL41" s="184" t="str">
        <f>IF(EXACT($B$92,"一部介助"),"✓","")</f>
        <v/>
      </c>
      <c r="BM41" s="184"/>
      <c r="BN41" s="184"/>
      <c r="BO41" s="184"/>
      <c r="BP41" s="184"/>
      <c r="BQ41" s="161"/>
      <c r="BR41" s="161"/>
      <c r="BS41" s="161"/>
      <c r="BT41" s="161"/>
      <c r="BU41" s="161"/>
      <c r="BV41" s="161"/>
      <c r="BW41" s="161"/>
      <c r="BX41" s="161"/>
      <c r="BY41" s="161"/>
      <c r="BZ41" s="184" t="str">
        <f>IF(EXACT($B$92,"全介助"),"✓","")</f>
        <v/>
      </c>
      <c r="CA41" s="184"/>
      <c r="CB41" s="184"/>
      <c r="CC41" s="184"/>
      <c r="CD41" s="184"/>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c r="EG41" s="161"/>
      <c r="EH41" s="161"/>
      <c r="EI41" s="161"/>
      <c r="EJ41" s="161"/>
      <c r="EK41" s="161"/>
      <c r="EL41" s="184" t="str">
        <f>IF(EXACT($B$115,"ない"),"✓","")</f>
        <v/>
      </c>
      <c r="EM41" s="184"/>
      <c r="EN41" s="184"/>
      <c r="EO41" s="184"/>
      <c r="EP41" s="184"/>
      <c r="EQ41" s="161"/>
      <c r="ER41" s="161"/>
      <c r="ES41" s="161"/>
      <c r="ET41" s="161"/>
      <c r="EU41" s="161"/>
      <c r="EV41" s="161"/>
      <c r="EW41" s="161"/>
      <c r="EX41" s="161"/>
      <c r="EY41" s="161"/>
      <c r="EZ41" s="184" t="str">
        <f>IF(EXACT($B$115,"ときどきある"),"✓","")</f>
        <v/>
      </c>
      <c r="FA41" s="184"/>
      <c r="FB41" s="184"/>
      <c r="FC41" s="184"/>
      <c r="FD41" s="184"/>
      <c r="FE41" s="161"/>
      <c r="FF41" s="161"/>
      <c r="FG41" s="161"/>
      <c r="FH41" s="161"/>
      <c r="FI41" s="161"/>
      <c r="FJ41" s="161"/>
      <c r="FK41" s="161"/>
      <c r="FL41" s="161"/>
      <c r="FM41" s="161"/>
      <c r="FN41" s="184" t="str">
        <f>IF(EXACT($B$115,"ある"),"✓","")</f>
        <v/>
      </c>
      <c r="FO41" s="184"/>
      <c r="FP41" s="184"/>
      <c r="FQ41" s="184"/>
      <c r="FR41" s="184"/>
      <c r="FS41" s="161"/>
      <c r="FT41" s="161"/>
      <c r="FU41" s="161"/>
      <c r="FX41" s="147"/>
    </row>
    <row r="42" spans="1:180" ht="30" customHeight="1" x14ac:dyDescent="0.55000000000000004">
      <c r="A42" s="214" t="s">
        <v>38</v>
      </c>
      <c r="B42" s="215"/>
      <c r="C42" s="15"/>
      <c r="D42" s="147"/>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84" t="str">
        <f>IF(EXACT($B$93,"介助されていない"),"✓","")</f>
        <v/>
      </c>
      <c r="AL42" s="184"/>
      <c r="AM42" s="184"/>
      <c r="AN42" s="184"/>
      <c r="AO42" s="184"/>
      <c r="AP42" s="161"/>
      <c r="AQ42" s="161"/>
      <c r="AR42" s="161"/>
      <c r="AS42" s="161"/>
      <c r="AT42" s="161"/>
      <c r="AU42" s="161"/>
      <c r="AV42" s="161"/>
      <c r="AW42" s="161"/>
      <c r="AX42" s="161"/>
      <c r="AY42" s="184" t="str">
        <f>IF(EXACT($B$93,"見守り等"),"✓","")</f>
        <v/>
      </c>
      <c r="AZ42" s="184"/>
      <c r="BA42" s="184"/>
      <c r="BB42" s="184"/>
      <c r="BC42" s="184"/>
      <c r="BD42" s="161"/>
      <c r="BE42" s="161"/>
      <c r="BF42" s="161"/>
      <c r="BG42" s="161"/>
      <c r="BH42" s="161"/>
      <c r="BI42" s="161"/>
      <c r="BJ42" s="161"/>
      <c r="BK42" s="161"/>
      <c r="BL42" s="184" t="str">
        <f>IF(EXACT($B$93,"一部介助"),"✓","")</f>
        <v/>
      </c>
      <c r="BM42" s="184"/>
      <c r="BN42" s="184"/>
      <c r="BO42" s="184"/>
      <c r="BP42" s="184"/>
      <c r="BQ42" s="161"/>
      <c r="BR42" s="161"/>
      <c r="BS42" s="161"/>
      <c r="BT42" s="161"/>
      <c r="BU42" s="161"/>
      <c r="BV42" s="161"/>
      <c r="BW42" s="161"/>
      <c r="BX42" s="161"/>
      <c r="BY42" s="161"/>
      <c r="BZ42" s="184" t="str">
        <f>IF(EXACT($B$93,"全介助"),"✓","")</f>
        <v/>
      </c>
      <c r="CA42" s="184"/>
      <c r="CB42" s="184"/>
      <c r="CC42" s="184"/>
      <c r="CD42" s="184"/>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84" t="str">
        <f>IF(EXACT($B$116,"ない"),"✓","")</f>
        <v/>
      </c>
      <c r="EM42" s="184"/>
      <c r="EN42" s="184"/>
      <c r="EO42" s="184"/>
      <c r="EP42" s="184"/>
      <c r="EQ42" s="161"/>
      <c r="ER42" s="161"/>
      <c r="ES42" s="161"/>
      <c r="ET42" s="161"/>
      <c r="EU42" s="161"/>
      <c r="EV42" s="161"/>
      <c r="EW42" s="161"/>
      <c r="EX42" s="161"/>
      <c r="EY42" s="161"/>
      <c r="EZ42" s="184" t="str">
        <f>IF(EXACT($B$116,"ときどきある"),"✓","")</f>
        <v/>
      </c>
      <c r="FA42" s="184"/>
      <c r="FB42" s="184"/>
      <c r="FC42" s="184"/>
      <c r="FD42" s="184"/>
      <c r="FE42" s="161"/>
      <c r="FF42" s="161"/>
      <c r="FG42" s="161"/>
      <c r="FH42" s="161"/>
      <c r="FI42" s="161"/>
      <c r="FJ42" s="161"/>
      <c r="FK42" s="161"/>
      <c r="FL42" s="161"/>
      <c r="FM42" s="161"/>
      <c r="FN42" s="184" t="str">
        <f>IF(EXACT($B$116,"ある"),"✓","")</f>
        <v/>
      </c>
      <c r="FO42" s="184"/>
      <c r="FP42" s="184"/>
      <c r="FQ42" s="184"/>
      <c r="FR42" s="184"/>
      <c r="FS42" s="161"/>
      <c r="FT42" s="161"/>
      <c r="FU42" s="161"/>
      <c r="FX42" s="147"/>
    </row>
    <row r="43" spans="1:180" ht="25" customHeight="1" x14ac:dyDescent="0.55000000000000004">
      <c r="A43" s="225" t="s">
        <v>39</v>
      </c>
      <c r="B43" s="226"/>
      <c r="C43" s="15"/>
      <c r="D43" s="147"/>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84" t="str">
        <f>IF(EXACT($B$94,"介助されていない"),"✓","")</f>
        <v/>
      </c>
      <c r="AL43" s="184"/>
      <c r="AM43" s="184"/>
      <c r="AN43" s="184"/>
      <c r="AO43" s="184"/>
      <c r="AP43" s="161"/>
      <c r="AQ43" s="161"/>
      <c r="AR43" s="161"/>
      <c r="AS43" s="161"/>
      <c r="AT43" s="161"/>
      <c r="AU43" s="161"/>
      <c r="AV43" s="161"/>
      <c r="AW43" s="161"/>
      <c r="AX43" s="161"/>
      <c r="AY43" s="184" t="str">
        <f>IF(EXACT($B$94,"見守り等"),"✓","")</f>
        <v/>
      </c>
      <c r="AZ43" s="184"/>
      <c r="BA43" s="184"/>
      <c r="BB43" s="184"/>
      <c r="BC43" s="184"/>
      <c r="BD43" s="161"/>
      <c r="BE43" s="161"/>
      <c r="BF43" s="161"/>
      <c r="BG43" s="161"/>
      <c r="BH43" s="161"/>
      <c r="BI43" s="161"/>
      <c r="BJ43" s="161"/>
      <c r="BK43" s="161"/>
      <c r="BL43" s="184" t="str">
        <f>IF(EXACT($B$94,"一部介助"),"✓","")</f>
        <v/>
      </c>
      <c r="BM43" s="184"/>
      <c r="BN43" s="184"/>
      <c r="BO43" s="184"/>
      <c r="BP43" s="184"/>
      <c r="BQ43" s="161"/>
      <c r="BR43" s="161"/>
      <c r="BS43" s="161"/>
      <c r="BT43" s="161"/>
      <c r="BU43" s="161"/>
      <c r="BV43" s="161"/>
      <c r="BW43" s="161"/>
      <c r="BX43" s="161"/>
      <c r="BY43" s="161"/>
      <c r="BZ43" s="184" t="str">
        <f>IF(EXACT($B$94,"全介助"),"✓","")</f>
        <v/>
      </c>
      <c r="CA43" s="184"/>
      <c r="CB43" s="184"/>
      <c r="CC43" s="184"/>
      <c r="CD43" s="184"/>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1"/>
      <c r="DU43" s="161"/>
      <c r="DV43" s="161"/>
      <c r="DW43" s="161"/>
      <c r="DX43" s="161"/>
      <c r="DY43" s="161"/>
      <c r="DZ43" s="161"/>
      <c r="EA43" s="161"/>
      <c r="EB43" s="161"/>
      <c r="EC43" s="161"/>
      <c r="ED43" s="161"/>
      <c r="EE43" s="161"/>
      <c r="EF43" s="161"/>
      <c r="EG43" s="161"/>
      <c r="EH43" s="161"/>
      <c r="EI43" s="161"/>
      <c r="EJ43" s="161"/>
      <c r="EK43" s="161"/>
      <c r="EL43" s="184" t="str">
        <f>IF(EXACT($B$117,"ない"),"✓","")</f>
        <v/>
      </c>
      <c r="EM43" s="184"/>
      <c r="EN43" s="184"/>
      <c r="EO43" s="184"/>
      <c r="EP43" s="184"/>
      <c r="EQ43" s="161"/>
      <c r="ER43" s="161"/>
      <c r="ES43" s="161"/>
      <c r="ET43" s="161"/>
      <c r="EU43" s="161"/>
      <c r="EV43" s="161"/>
      <c r="EW43" s="161"/>
      <c r="EX43" s="161"/>
      <c r="EY43" s="161"/>
      <c r="EZ43" s="184" t="str">
        <f>IF(EXACT($B$117,"ときどきある"),"✓","")</f>
        <v/>
      </c>
      <c r="FA43" s="184"/>
      <c r="FB43" s="184"/>
      <c r="FC43" s="184"/>
      <c r="FD43" s="184"/>
      <c r="FE43" s="161"/>
      <c r="FF43" s="161"/>
      <c r="FG43" s="161"/>
      <c r="FH43" s="161"/>
      <c r="FI43" s="161"/>
      <c r="FJ43" s="161"/>
      <c r="FK43" s="161"/>
      <c r="FL43" s="161"/>
      <c r="FM43" s="161"/>
      <c r="FN43" s="184" t="str">
        <f>IF(EXACT($B$117,"ある"),"✓","")</f>
        <v/>
      </c>
      <c r="FO43" s="184"/>
      <c r="FP43" s="184"/>
      <c r="FQ43" s="184"/>
      <c r="FR43" s="184"/>
      <c r="FS43" s="161"/>
      <c r="FT43" s="161"/>
      <c r="FU43" s="161"/>
      <c r="FX43" s="147"/>
    </row>
    <row r="44" spans="1:180" ht="30" customHeight="1" x14ac:dyDescent="0.55000000000000004">
      <c r="A44" s="214" t="s">
        <v>40</v>
      </c>
      <c r="B44" s="222"/>
      <c r="C44" s="14"/>
      <c r="D44" s="147"/>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84" t="str">
        <f>IF(EXACT($B$95,"介助されていない"),"✓","")</f>
        <v/>
      </c>
      <c r="AZ44" s="184"/>
      <c r="BA44" s="184"/>
      <c r="BB44" s="184"/>
      <c r="BC44" s="184"/>
      <c r="BD44" s="161"/>
      <c r="BE44" s="161"/>
      <c r="BF44" s="161"/>
      <c r="BG44" s="161"/>
      <c r="BH44" s="161"/>
      <c r="BI44" s="161"/>
      <c r="BJ44" s="161"/>
      <c r="BK44" s="161"/>
      <c r="BL44" s="184" t="str">
        <f>IF(EXACT($B$95,"一部介助"),"✓","")</f>
        <v/>
      </c>
      <c r="BM44" s="184"/>
      <c r="BN44" s="184"/>
      <c r="BO44" s="184"/>
      <c r="BP44" s="184"/>
      <c r="BQ44" s="161"/>
      <c r="BR44" s="161"/>
      <c r="BS44" s="161"/>
      <c r="BT44" s="161"/>
      <c r="BU44" s="161"/>
      <c r="BV44" s="161"/>
      <c r="BW44" s="161"/>
      <c r="BX44" s="161"/>
      <c r="BY44" s="161"/>
      <c r="BZ44" s="184" t="str">
        <f>IF(EXACT($B$95,"全介助"),"✓","")</f>
        <v/>
      </c>
      <c r="CA44" s="184"/>
      <c r="CB44" s="184"/>
      <c r="CC44" s="184"/>
      <c r="CD44" s="184"/>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1"/>
      <c r="DU44" s="161"/>
      <c r="DV44" s="161"/>
      <c r="DW44" s="161"/>
      <c r="DX44" s="161"/>
      <c r="DY44" s="161"/>
      <c r="DZ44" s="161"/>
      <c r="EA44" s="161"/>
      <c r="EB44" s="161"/>
      <c r="EC44" s="161"/>
      <c r="ED44" s="161"/>
      <c r="EE44" s="161"/>
      <c r="EF44" s="161"/>
      <c r="EG44" s="161"/>
      <c r="EH44" s="161"/>
      <c r="EI44" s="161"/>
      <c r="EJ44" s="161"/>
      <c r="EK44" s="161"/>
      <c r="EL44" s="184" t="str">
        <f>IF(EXACT($B$118,"ない"),"✓","")</f>
        <v/>
      </c>
      <c r="EM44" s="184"/>
      <c r="EN44" s="184"/>
      <c r="EO44" s="184"/>
      <c r="EP44" s="184"/>
      <c r="EQ44" s="161"/>
      <c r="ER44" s="161"/>
      <c r="ES44" s="161"/>
      <c r="ET44" s="161"/>
      <c r="EU44" s="161"/>
      <c r="EV44" s="161"/>
      <c r="EW44" s="161"/>
      <c r="EX44" s="161"/>
      <c r="EY44" s="161"/>
      <c r="EZ44" s="184" t="str">
        <f>IF(EXACT($B$118,"ときどきある"),"✓","")</f>
        <v/>
      </c>
      <c r="FA44" s="184"/>
      <c r="FB44" s="184"/>
      <c r="FC44" s="184"/>
      <c r="FD44" s="184"/>
      <c r="FE44" s="161"/>
      <c r="FF44" s="161"/>
      <c r="FG44" s="161"/>
      <c r="FH44" s="161"/>
      <c r="FI44" s="161"/>
      <c r="FJ44" s="161"/>
      <c r="FK44" s="161"/>
      <c r="FL44" s="161"/>
      <c r="FM44" s="161"/>
      <c r="FN44" s="184" t="str">
        <f>IF(EXACT($B$118,"ある"),"✓","")</f>
        <v/>
      </c>
      <c r="FO44" s="184"/>
      <c r="FP44" s="184"/>
      <c r="FQ44" s="184"/>
      <c r="FR44" s="184"/>
      <c r="FS44" s="161"/>
      <c r="FT44" s="161"/>
      <c r="FU44" s="161"/>
      <c r="FX44" s="147"/>
    </row>
    <row r="45" spans="1:180" ht="30" customHeight="1" x14ac:dyDescent="0.55000000000000004">
      <c r="A45" s="214" t="s">
        <v>41</v>
      </c>
      <c r="B45" s="215"/>
      <c r="C45" s="14"/>
      <c r="D45" s="147"/>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84" t="str">
        <f>IF(EXACT($B$96,"介助されていない"),"✓","")</f>
        <v/>
      </c>
      <c r="AZ45" s="184"/>
      <c r="BA45" s="184"/>
      <c r="BB45" s="184"/>
      <c r="BC45" s="184"/>
      <c r="BD45" s="161"/>
      <c r="BE45" s="161"/>
      <c r="BF45" s="161"/>
      <c r="BG45" s="161"/>
      <c r="BH45" s="161"/>
      <c r="BI45" s="161"/>
      <c r="BJ45" s="161"/>
      <c r="BK45" s="161"/>
      <c r="BL45" s="184" t="str">
        <f>IF(EXACT($B$96,"一部介助"),"✓","")</f>
        <v/>
      </c>
      <c r="BM45" s="184"/>
      <c r="BN45" s="184"/>
      <c r="BO45" s="184"/>
      <c r="BP45" s="184"/>
      <c r="BQ45" s="161"/>
      <c r="BR45" s="161"/>
      <c r="BS45" s="161"/>
      <c r="BT45" s="161"/>
      <c r="BU45" s="161"/>
      <c r="BV45" s="161"/>
      <c r="BW45" s="161"/>
      <c r="BX45" s="161"/>
      <c r="BY45" s="161"/>
      <c r="BZ45" s="184" t="str">
        <f>IF(EXACT($B$96,"全介助"),"✓","")</f>
        <v/>
      </c>
      <c r="CA45" s="184"/>
      <c r="CB45" s="184"/>
      <c r="CC45" s="184"/>
      <c r="CD45" s="184"/>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161"/>
      <c r="DK45" s="161"/>
      <c r="DL45" s="161"/>
      <c r="DM45" s="161"/>
      <c r="DN45" s="161"/>
      <c r="DO45" s="161"/>
      <c r="DP45" s="161"/>
      <c r="DQ45" s="161"/>
      <c r="DR45" s="161"/>
      <c r="DS45" s="161"/>
      <c r="DT45" s="161"/>
      <c r="DU45" s="161"/>
      <c r="DV45" s="161"/>
      <c r="DW45" s="161"/>
      <c r="DX45" s="161"/>
      <c r="DY45" s="161"/>
      <c r="DZ45" s="161"/>
      <c r="EA45" s="161"/>
      <c r="EB45" s="161"/>
      <c r="EC45" s="161"/>
      <c r="ED45" s="161"/>
      <c r="EE45" s="161"/>
      <c r="EF45" s="161"/>
      <c r="EG45" s="161"/>
      <c r="EH45" s="161"/>
      <c r="EI45" s="161"/>
      <c r="EJ45" s="161"/>
      <c r="EK45" s="161"/>
      <c r="EL45" s="184" t="str">
        <f>IF(EXACT($B$119,"ない"),"✓","")</f>
        <v/>
      </c>
      <c r="EM45" s="184"/>
      <c r="EN45" s="184"/>
      <c r="EO45" s="184"/>
      <c r="EP45" s="184"/>
      <c r="EQ45" s="161"/>
      <c r="ER45" s="161"/>
      <c r="ES45" s="161"/>
      <c r="ET45" s="161"/>
      <c r="EU45" s="161"/>
      <c r="EV45" s="161"/>
      <c r="EW45" s="161"/>
      <c r="EX45" s="161"/>
      <c r="EY45" s="161"/>
      <c r="EZ45" s="184" t="str">
        <f>IF(EXACT($B$119,"ときどきある"),"✓","")</f>
        <v/>
      </c>
      <c r="FA45" s="184"/>
      <c r="FB45" s="184"/>
      <c r="FC45" s="184"/>
      <c r="FD45" s="184"/>
      <c r="FE45" s="161"/>
      <c r="FF45" s="161"/>
      <c r="FG45" s="161"/>
      <c r="FH45" s="161"/>
      <c r="FI45" s="161"/>
      <c r="FJ45" s="161"/>
      <c r="FK45" s="161"/>
      <c r="FL45" s="161"/>
      <c r="FM45" s="161"/>
      <c r="FN45" s="184" t="str">
        <f>IF(EXACT($B$119,"ある"),"✓","")</f>
        <v/>
      </c>
      <c r="FO45" s="184"/>
      <c r="FP45" s="184"/>
      <c r="FQ45" s="184"/>
      <c r="FR45" s="184"/>
      <c r="FS45" s="161"/>
      <c r="FT45" s="161"/>
      <c r="FU45" s="161"/>
      <c r="FX45" s="147"/>
    </row>
    <row r="46" spans="1:180" ht="30" customHeight="1" x14ac:dyDescent="0.55000000000000004">
      <c r="A46" s="214" t="s">
        <v>42</v>
      </c>
      <c r="B46" s="215"/>
      <c r="C46" s="14"/>
      <c r="D46" s="147"/>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84" t="str">
        <f>IF(EXACT($B$97,"介助されていない"),"✓","")</f>
        <v/>
      </c>
      <c r="AZ46" s="184"/>
      <c r="BA46" s="184"/>
      <c r="BB46" s="184"/>
      <c r="BC46" s="184"/>
      <c r="BD46" s="161"/>
      <c r="BE46" s="161"/>
      <c r="BF46" s="161"/>
      <c r="BG46" s="161"/>
      <c r="BH46" s="161"/>
      <c r="BI46" s="161"/>
      <c r="BJ46" s="161"/>
      <c r="BK46" s="161"/>
      <c r="BL46" s="184" t="str">
        <f>IF(EXACT($B$97,"一部介助"),"✓","")</f>
        <v/>
      </c>
      <c r="BM46" s="184"/>
      <c r="BN46" s="184"/>
      <c r="BO46" s="184"/>
      <c r="BP46" s="184"/>
      <c r="BQ46" s="161"/>
      <c r="BR46" s="161"/>
      <c r="BS46" s="161"/>
      <c r="BT46" s="161"/>
      <c r="BU46" s="161"/>
      <c r="BV46" s="161"/>
      <c r="BW46" s="161"/>
      <c r="BX46" s="161"/>
      <c r="BY46" s="161"/>
      <c r="BZ46" s="184" t="str">
        <f>IF(EXACT($B$97,"全介助"),"✓","")</f>
        <v/>
      </c>
      <c r="CA46" s="184"/>
      <c r="CB46" s="184"/>
      <c r="CC46" s="184"/>
      <c r="CD46" s="184"/>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161"/>
      <c r="DK46" s="161"/>
      <c r="DL46" s="161"/>
      <c r="DM46" s="161"/>
      <c r="DN46" s="161"/>
      <c r="DO46" s="161"/>
      <c r="DP46" s="161"/>
      <c r="DQ46" s="161"/>
      <c r="DR46" s="161"/>
      <c r="DS46" s="161"/>
      <c r="DT46" s="161"/>
      <c r="DU46" s="161"/>
      <c r="DV46" s="161"/>
      <c r="DW46" s="161"/>
      <c r="DX46" s="161"/>
      <c r="DY46" s="161"/>
      <c r="DZ46" s="161"/>
      <c r="EA46" s="161"/>
      <c r="EB46" s="161"/>
      <c r="EC46" s="161"/>
      <c r="ED46" s="161"/>
      <c r="EE46" s="161"/>
      <c r="EF46" s="161"/>
      <c r="EG46" s="161"/>
      <c r="EH46" s="161"/>
      <c r="EI46" s="164"/>
      <c r="EJ46" s="164"/>
      <c r="EK46" s="164"/>
      <c r="EL46" s="185" t="str">
        <f>IF(EXACT($B$120,"ない"),"✓","")</f>
        <v/>
      </c>
      <c r="EM46" s="185"/>
      <c r="EN46" s="185"/>
      <c r="EO46" s="185"/>
      <c r="EP46" s="185"/>
      <c r="EQ46" s="164"/>
      <c r="ER46" s="164"/>
      <c r="ES46" s="164"/>
      <c r="ET46" s="164"/>
      <c r="EU46" s="164"/>
      <c r="EV46" s="164"/>
      <c r="EW46" s="164"/>
      <c r="EX46" s="164"/>
      <c r="EY46" s="164"/>
      <c r="EZ46" s="185" t="str">
        <f>IF(EXACT($B$120,"ときどきある"),"✓","")</f>
        <v/>
      </c>
      <c r="FA46" s="185"/>
      <c r="FB46" s="185"/>
      <c r="FC46" s="185"/>
      <c r="FD46" s="185"/>
      <c r="FE46" s="164"/>
      <c r="FF46" s="164"/>
      <c r="FG46" s="164"/>
      <c r="FH46" s="164"/>
      <c r="FI46" s="164"/>
      <c r="FJ46" s="164"/>
      <c r="FK46" s="164"/>
      <c r="FL46" s="164"/>
      <c r="FM46" s="164"/>
      <c r="FN46" s="185" t="str">
        <f>IF(EXACT($B$120,"ある"),"✓","")</f>
        <v/>
      </c>
      <c r="FO46" s="185"/>
      <c r="FP46" s="185"/>
      <c r="FQ46" s="185"/>
      <c r="FR46" s="185"/>
      <c r="FS46" s="164"/>
      <c r="FT46" s="164"/>
      <c r="FU46" s="164"/>
      <c r="FX46" s="147"/>
    </row>
    <row r="47" spans="1:180" s="10" customFormat="1" ht="28" customHeight="1" x14ac:dyDescent="0.55000000000000004">
      <c r="A47" s="214" t="s">
        <v>43</v>
      </c>
      <c r="B47" s="215"/>
      <c r="C47" s="14"/>
      <c r="D47" s="149"/>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85" t="str">
        <f>IF(EXACT($B$98,"介助されていない"),"✓","")</f>
        <v/>
      </c>
      <c r="AL47" s="185"/>
      <c r="AM47" s="185"/>
      <c r="AN47" s="185"/>
      <c r="AO47" s="185"/>
      <c r="AP47" s="164"/>
      <c r="AQ47" s="164"/>
      <c r="AR47" s="164"/>
      <c r="AS47" s="164"/>
      <c r="AT47" s="164"/>
      <c r="AU47" s="164"/>
      <c r="AV47" s="164"/>
      <c r="AW47" s="164"/>
      <c r="AX47" s="164"/>
      <c r="AY47" s="185" t="str">
        <f>IF(EXACT($B$98,"見守り等"),"✓","")</f>
        <v/>
      </c>
      <c r="AZ47" s="185"/>
      <c r="BA47" s="185"/>
      <c r="BB47" s="185"/>
      <c r="BC47" s="185"/>
      <c r="BD47" s="164"/>
      <c r="BE47" s="164"/>
      <c r="BF47" s="164"/>
      <c r="BG47" s="164"/>
      <c r="BH47" s="164"/>
      <c r="BI47" s="164"/>
      <c r="BJ47" s="164"/>
      <c r="BK47" s="164"/>
      <c r="BL47" s="185" t="str">
        <f>IF(EXACT($B$98,"一部介助"),"✓","")</f>
        <v/>
      </c>
      <c r="BM47" s="185"/>
      <c r="BN47" s="185"/>
      <c r="BO47" s="185"/>
      <c r="BP47" s="185"/>
      <c r="BQ47" s="164"/>
      <c r="BR47" s="164"/>
      <c r="BS47" s="164"/>
      <c r="BT47" s="164"/>
      <c r="BU47" s="164"/>
      <c r="BV47" s="164"/>
      <c r="BW47" s="164"/>
      <c r="BX47" s="164"/>
      <c r="BY47" s="164"/>
      <c r="BZ47" s="185" t="str">
        <f>IF(EXACT($B$98,"全介助"),"✓","")</f>
        <v/>
      </c>
      <c r="CA47" s="185"/>
      <c r="CB47" s="185"/>
      <c r="CC47" s="185"/>
      <c r="CD47" s="185"/>
      <c r="CE47" s="164"/>
      <c r="CF47" s="164"/>
      <c r="CG47" s="164"/>
      <c r="CH47" s="164"/>
      <c r="CI47" s="164"/>
      <c r="CJ47" s="164"/>
      <c r="CK47" s="164"/>
      <c r="CL47" s="164"/>
      <c r="CM47" s="164"/>
      <c r="CN47" s="164"/>
      <c r="CO47" s="164"/>
      <c r="CP47" s="164"/>
      <c r="CQ47" s="164"/>
      <c r="CR47" s="164"/>
      <c r="CS47" s="164"/>
      <c r="CT47" s="164"/>
      <c r="CU47" s="164"/>
      <c r="CV47" s="164"/>
      <c r="CW47" s="164"/>
      <c r="CX47" s="164"/>
      <c r="CY47" s="164"/>
      <c r="CZ47" s="164"/>
      <c r="DA47" s="164"/>
      <c r="DB47" s="164"/>
      <c r="DC47" s="164"/>
      <c r="DD47" s="164"/>
      <c r="DE47" s="164"/>
      <c r="DF47" s="164"/>
      <c r="DG47" s="164"/>
      <c r="DH47" s="164"/>
      <c r="DI47" s="164"/>
      <c r="DJ47" s="164"/>
      <c r="DK47" s="164"/>
      <c r="DL47" s="164"/>
      <c r="DM47" s="164"/>
      <c r="DN47" s="164"/>
      <c r="DO47" s="164"/>
      <c r="DP47" s="164"/>
      <c r="DR47" s="164"/>
      <c r="DS47" s="164"/>
      <c r="DT47" s="164"/>
      <c r="DU47" s="164"/>
      <c r="DV47" s="164"/>
      <c r="DW47" s="164"/>
      <c r="DX47" s="164"/>
      <c r="DY47" s="164"/>
      <c r="DZ47" s="164"/>
      <c r="EA47" s="164"/>
      <c r="EB47" s="164"/>
      <c r="EC47" s="164"/>
      <c r="ED47" s="164"/>
      <c r="EE47" s="164"/>
      <c r="EF47" s="164"/>
      <c r="EG47" s="164"/>
      <c r="EH47" s="164"/>
      <c r="EI47" s="164"/>
      <c r="EJ47" s="164"/>
      <c r="EK47" s="164"/>
      <c r="EL47" s="185" t="str">
        <f>IF(EXACT($B$121,"ない"),"✓","")</f>
        <v/>
      </c>
      <c r="EM47" s="185"/>
      <c r="EN47" s="185"/>
      <c r="EO47" s="185"/>
      <c r="EP47" s="185"/>
      <c r="EQ47" s="164"/>
      <c r="ER47" s="164"/>
      <c r="ES47" s="164"/>
      <c r="ET47" s="164"/>
      <c r="EU47" s="164"/>
      <c r="EV47" s="164"/>
      <c r="EW47" s="164"/>
      <c r="EX47" s="164"/>
      <c r="EY47" s="164"/>
      <c r="EZ47" s="185" t="str">
        <f>IF(EXACT($B$121,"ときどきある"),"✓","")</f>
        <v/>
      </c>
      <c r="FA47" s="185"/>
      <c r="FB47" s="185"/>
      <c r="FC47" s="185"/>
      <c r="FD47" s="185"/>
      <c r="FE47" s="164"/>
      <c r="FF47" s="164"/>
      <c r="FG47" s="164"/>
      <c r="FH47" s="164"/>
      <c r="FI47" s="164"/>
      <c r="FJ47" s="164"/>
      <c r="FK47" s="164"/>
      <c r="FL47" s="164"/>
      <c r="FM47" s="164"/>
      <c r="FN47" s="185" t="str">
        <f>IF(EXACT($B$121,"ある"),"✓","")</f>
        <v/>
      </c>
      <c r="FO47" s="185"/>
      <c r="FP47" s="185"/>
      <c r="FQ47" s="185"/>
      <c r="FR47" s="185"/>
      <c r="FS47" s="164"/>
      <c r="FT47" s="164"/>
      <c r="FU47" s="164"/>
      <c r="FX47" s="149"/>
    </row>
    <row r="48" spans="1:180" s="10" customFormat="1" ht="30" customHeight="1" x14ac:dyDescent="0.55000000000000004">
      <c r="A48" s="225" t="s">
        <v>44</v>
      </c>
      <c r="B48" s="226"/>
      <c r="C48" s="14"/>
      <c r="D48" s="149"/>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85" t="str">
        <f>IF(EXACT($B$99,"介助されていない"),"✓","")</f>
        <v/>
      </c>
      <c r="AL48" s="185"/>
      <c r="AM48" s="185"/>
      <c r="AN48" s="185"/>
      <c r="AO48" s="185"/>
      <c r="AP48" s="164"/>
      <c r="AQ48" s="164"/>
      <c r="AR48" s="164"/>
      <c r="AS48" s="164"/>
      <c r="AT48" s="164"/>
      <c r="AU48" s="164"/>
      <c r="AV48" s="164"/>
      <c r="AW48" s="164"/>
      <c r="AX48" s="164"/>
      <c r="AY48" s="185" t="str">
        <f>IF(EXACT($B$99,"見守り等"),"✓","")</f>
        <v/>
      </c>
      <c r="AZ48" s="185"/>
      <c r="BA48" s="185"/>
      <c r="BB48" s="185"/>
      <c r="BC48" s="185"/>
      <c r="BD48" s="164"/>
      <c r="BE48" s="164"/>
      <c r="BF48" s="164"/>
      <c r="BG48" s="164"/>
      <c r="BH48" s="164"/>
      <c r="BI48" s="164"/>
      <c r="BJ48" s="164"/>
      <c r="BK48" s="164"/>
      <c r="BL48" s="185" t="str">
        <f>IF(EXACT($B$99,"一部介助"),"✓","")</f>
        <v/>
      </c>
      <c r="BM48" s="185"/>
      <c r="BN48" s="185"/>
      <c r="BO48" s="185"/>
      <c r="BP48" s="185"/>
      <c r="BQ48" s="164"/>
      <c r="BR48" s="164"/>
      <c r="BS48" s="164"/>
      <c r="BT48" s="164"/>
      <c r="BU48" s="164"/>
      <c r="BV48" s="164"/>
      <c r="BW48" s="164"/>
      <c r="BX48" s="164"/>
      <c r="BY48" s="164"/>
      <c r="BZ48" s="185" t="str">
        <f>IF(EXACT($B$99,"全介助"),"✓","")</f>
        <v/>
      </c>
      <c r="CA48" s="185"/>
      <c r="CB48" s="185"/>
      <c r="CC48" s="185"/>
      <c r="CD48" s="185"/>
      <c r="CE48" s="164"/>
      <c r="CF48" s="164"/>
      <c r="CG48" s="164"/>
      <c r="CH48" s="164"/>
      <c r="CI48" s="164"/>
      <c r="CJ48" s="164"/>
      <c r="CK48" s="164"/>
      <c r="CL48" s="164"/>
      <c r="CM48" s="164"/>
      <c r="CN48" s="164"/>
      <c r="CO48" s="164"/>
      <c r="CP48" s="164"/>
      <c r="CQ48" s="164"/>
      <c r="CR48" s="164"/>
      <c r="CS48" s="164"/>
      <c r="CT48" s="164"/>
      <c r="CU48" s="164"/>
      <c r="CV48" s="164"/>
      <c r="CW48" s="164"/>
      <c r="CX48" s="164"/>
      <c r="CY48" s="164"/>
      <c r="CZ48" s="164"/>
      <c r="DA48" s="164"/>
      <c r="DB48" s="164"/>
      <c r="DC48" s="164"/>
      <c r="DD48" s="164"/>
      <c r="DE48" s="164"/>
      <c r="DF48" s="164"/>
      <c r="DG48" s="164"/>
      <c r="DH48" s="164"/>
      <c r="DI48" s="164"/>
      <c r="DJ48" s="164"/>
      <c r="DK48" s="164"/>
      <c r="DL48" s="164"/>
      <c r="DM48" s="164"/>
      <c r="DN48" s="164"/>
      <c r="DO48" s="164"/>
      <c r="DP48" s="164"/>
      <c r="DQ48" s="164"/>
      <c r="DR48" s="164"/>
      <c r="DS48" s="164"/>
      <c r="DT48" s="164"/>
      <c r="DU48" s="164"/>
      <c r="DV48" s="164"/>
      <c r="DW48" s="164"/>
      <c r="DX48" s="164"/>
      <c r="DY48" s="164"/>
      <c r="DZ48" s="164"/>
      <c r="EA48" s="164"/>
      <c r="EB48" s="164"/>
      <c r="EC48" s="164"/>
      <c r="ED48" s="164"/>
      <c r="EE48" s="164"/>
      <c r="EF48" s="164"/>
      <c r="EG48" s="164"/>
      <c r="EH48" s="164"/>
      <c r="EI48" s="164"/>
      <c r="EJ48" s="164"/>
      <c r="EK48" s="164"/>
      <c r="EL48" s="185" t="str">
        <f>IF(EXACT($B$122,"ない"),"✓","")</f>
        <v/>
      </c>
      <c r="EM48" s="185"/>
      <c r="EN48" s="185"/>
      <c r="EO48" s="185"/>
      <c r="EP48" s="185"/>
      <c r="EQ48" s="164"/>
      <c r="ER48" s="164"/>
      <c r="ES48" s="164"/>
      <c r="ET48" s="164"/>
      <c r="EU48" s="164"/>
      <c r="EV48" s="164"/>
      <c r="EW48" s="164"/>
      <c r="EX48" s="164"/>
      <c r="EY48" s="164"/>
      <c r="EZ48" s="185" t="str">
        <f>IF(EXACT($B$122,"ときどきある"),"✓","")</f>
        <v/>
      </c>
      <c r="FA48" s="185"/>
      <c r="FB48" s="185"/>
      <c r="FC48" s="185"/>
      <c r="FD48" s="185"/>
      <c r="FE48" s="164"/>
      <c r="FF48" s="164"/>
      <c r="FG48" s="164"/>
      <c r="FH48" s="164"/>
      <c r="FI48" s="164"/>
      <c r="FJ48" s="164"/>
      <c r="FK48" s="164"/>
      <c r="FL48" s="164"/>
      <c r="FM48" s="164"/>
      <c r="FN48" s="185" t="str">
        <f>IF(EXACT($B$122,"ある"),"✓","")</f>
        <v/>
      </c>
      <c r="FO48" s="185"/>
      <c r="FP48" s="185"/>
      <c r="FQ48" s="185"/>
      <c r="FR48" s="185"/>
      <c r="FS48" s="164"/>
      <c r="FT48" s="164"/>
      <c r="FU48" s="164"/>
      <c r="FX48" s="149"/>
    </row>
    <row r="49" spans="1:188" s="10" customFormat="1" ht="29.15" customHeight="1" x14ac:dyDescent="0.55000000000000004">
      <c r="A49" s="225" t="s">
        <v>45</v>
      </c>
      <c r="B49" s="226"/>
      <c r="C49" s="14"/>
      <c r="D49" s="149"/>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J49" s="164"/>
      <c r="AK49" s="185" t="str">
        <f>IF(EXACT($B$100,"週１回以上"),"✓","")</f>
        <v/>
      </c>
      <c r="AL49" s="185"/>
      <c r="AM49" s="185"/>
      <c r="AN49" s="185"/>
      <c r="AO49" s="185"/>
      <c r="AP49" s="164"/>
      <c r="AQ49" s="164"/>
      <c r="AR49" s="164"/>
      <c r="AS49" s="164"/>
      <c r="AT49" s="164"/>
      <c r="AU49" s="164"/>
      <c r="AV49" s="164"/>
      <c r="AW49" s="164"/>
      <c r="AX49" s="164"/>
      <c r="AY49" s="164"/>
      <c r="AZ49" s="164"/>
      <c r="BA49" s="164"/>
      <c r="BB49" s="164"/>
      <c r="BC49" s="164"/>
      <c r="BD49" s="185" t="str">
        <f>IF(EXACT($B$100,"月１回以上"),"✓","")</f>
        <v/>
      </c>
      <c r="BE49" s="185"/>
      <c r="BF49" s="185"/>
      <c r="BG49" s="185"/>
      <c r="BH49" s="185"/>
      <c r="BI49" s="164"/>
      <c r="BJ49" s="164"/>
      <c r="BK49" s="164"/>
      <c r="BL49" s="164"/>
      <c r="BM49" s="164"/>
      <c r="BN49" s="164"/>
      <c r="BO49" s="164"/>
      <c r="BP49" s="164"/>
      <c r="BQ49" s="164"/>
      <c r="BR49" s="164"/>
      <c r="BS49" s="164"/>
      <c r="BT49" s="164"/>
      <c r="BU49" s="185" t="str">
        <f>IF(EXACT($B$100,"月１回未満"),"✓","")</f>
        <v/>
      </c>
      <c r="BV49" s="185"/>
      <c r="BW49" s="185"/>
      <c r="BX49" s="185"/>
      <c r="BY49" s="185"/>
      <c r="BZ49" s="164"/>
      <c r="CA49" s="164"/>
      <c r="CB49" s="164"/>
      <c r="CC49" s="164"/>
      <c r="CD49" s="164"/>
      <c r="CE49" s="164"/>
      <c r="CF49" s="164"/>
      <c r="CG49" s="164"/>
      <c r="CH49" s="164"/>
      <c r="CI49" s="164"/>
      <c r="CJ49" s="164"/>
      <c r="CK49" s="164"/>
      <c r="CL49" s="164"/>
      <c r="CM49" s="164"/>
      <c r="CN49" s="164"/>
      <c r="CO49" s="164"/>
      <c r="CP49" s="164"/>
      <c r="CQ49" s="164"/>
      <c r="CR49" s="164"/>
      <c r="CS49" s="164"/>
      <c r="CT49" s="164"/>
      <c r="CU49" s="164"/>
      <c r="CV49" s="164"/>
      <c r="CW49" s="164"/>
      <c r="CX49" s="164"/>
      <c r="CY49" s="164"/>
      <c r="CZ49" s="164"/>
      <c r="DA49" s="164"/>
      <c r="DB49" s="164"/>
      <c r="DC49" s="164"/>
      <c r="DD49" s="164"/>
      <c r="DE49" s="164"/>
      <c r="DF49" s="164"/>
      <c r="DG49" s="164"/>
      <c r="DH49" s="164"/>
      <c r="DI49" s="164"/>
      <c r="DJ49" s="164"/>
      <c r="DK49" s="164"/>
      <c r="DL49" s="164"/>
      <c r="DM49" s="164"/>
      <c r="DN49" s="164"/>
      <c r="DO49" s="164"/>
      <c r="DP49" s="164"/>
      <c r="DQ49" s="164"/>
      <c r="DR49" s="164"/>
      <c r="DS49" s="164"/>
      <c r="DT49" s="164"/>
      <c r="DU49" s="164"/>
      <c r="DV49" s="164"/>
      <c r="DW49" s="164"/>
      <c r="DX49" s="164"/>
      <c r="DY49" s="164"/>
      <c r="DZ49" s="164"/>
      <c r="EA49" s="164"/>
      <c r="EB49" s="164"/>
      <c r="EC49" s="164"/>
      <c r="ED49" s="164"/>
      <c r="EE49" s="164"/>
      <c r="EF49" s="164"/>
      <c r="EG49" s="164"/>
      <c r="EH49" s="161"/>
      <c r="EI49" s="161"/>
      <c r="EJ49" s="161"/>
      <c r="EK49" s="161"/>
      <c r="EL49" s="185" t="str">
        <f>IF(EXACT($B$123,"ない"),"✓","")</f>
        <v/>
      </c>
      <c r="EM49" s="185"/>
      <c r="EN49" s="185"/>
      <c r="EO49" s="185"/>
      <c r="EP49" s="185"/>
      <c r="EQ49" s="164"/>
      <c r="ER49" s="164"/>
      <c r="ES49" s="164"/>
      <c r="ET49" s="164"/>
      <c r="EU49" s="161"/>
      <c r="EV49" s="164"/>
      <c r="EW49" s="164"/>
      <c r="EX49" s="164"/>
      <c r="EY49" s="164"/>
      <c r="EZ49" s="185" t="str">
        <f>IF(EXACT($B$123,"ときどきある"),"✓","")</f>
        <v/>
      </c>
      <c r="FA49" s="185"/>
      <c r="FB49" s="185"/>
      <c r="FC49" s="185"/>
      <c r="FD49" s="185"/>
      <c r="FE49" s="164"/>
      <c r="FF49" s="164"/>
      <c r="FG49" s="164"/>
      <c r="FH49" s="164"/>
      <c r="FI49" s="164"/>
      <c r="FJ49" s="164"/>
      <c r="FK49" s="164"/>
      <c r="FL49" s="164"/>
      <c r="FM49" s="164"/>
      <c r="FN49" s="185" t="str">
        <f>IF(EXACT($B$123,"ある"),"✓","")</f>
        <v/>
      </c>
      <c r="FO49" s="185"/>
      <c r="FP49" s="185"/>
      <c r="FQ49" s="185"/>
      <c r="FR49" s="185"/>
      <c r="FS49" s="161"/>
      <c r="FT49" s="164"/>
      <c r="FU49" s="164"/>
      <c r="FX49" s="149"/>
    </row>
    <row r="50" spans="1:188" ht="18" customHeight="1" x14ac:dyDescent="0.55000000000000004">
      <c r="A50" s="211" t="s">
        <v>46</v>
      </c>
      <c r="B50" s="212"/>
      <c r="C50" s="14"/>
      <c r="D50" s="147"/>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161"/>
      <c r="DK50" s="161"/>
      <c r="DL50" s="161"/>
      <c r="DM50" s="161"/>
      <c r="DN50" s="161"/>
      <c r="DO50" s="161"/>
      <c r="DP50" s="161"/>
      <c r="DQ50" s="161"/>
      <c r="DR50" s="161"/>
      <c r="DS50" s="161"/>
      <c r="DT50" s="161"/>
      <c r="DU50" s="161"/>
      <c r="DV50" s="161"/>
      <c r="DW50" s="161"/>
      <c r="DX50" s="161"/>
      <c r="DY50" s="161"/>
      <c r="DZ50" s="161"/>
      <c r="EA50" s="161"/>
      <c r="EB50" s="161"/>
      <c r="EC50" s="161"/>
      <c r="ED50" s="161"/>
      <c r="EE50" s="161"/>
      <c r="EF50" s="161"/>
      <c r="EG50" s="161"/>
      <c r="EH50" s="161"/>
      <c r="EI50" s="161"/>
      <c r="EJ50" s="161"/>
      <c r="EK50" s="161"/>
      <c r="EL50" s="184" t="str">
        <f>IF(EXACT($B$124,"ない"),"✓","")</f>
        <v/>
      </c>
      <c r="EM50" s="184"/>
      <c r="EN50" s="184"/>
      <c r="EO50" s="184"/>
      <c r="EP50" s="184"/>
      <c r="EQ50" s="161"/>
      <c r="ER50" s="161"/>
      <c r="ES50" s="161"/>
      <c r="ET50" s="161"/>
      <c r="EU50" s="161"/>
      <c r="EV50" s="161"/>
      <c r="EW50" s="161"/>
      <c r="EX50" s="161"/>
      <c r="EY50" s="161"/>
      <c r="EZ50" s="184" t="str">
        <f>IF(EXACT($B$124,"ときどきある"),"✓","")</f>
        <v/>
      </c>
      <c r="FA50" s="184"/>
      <c r="FB50" s="184"/>
      <c r="FC50" s="184"/>
      <c r="FD50" s="184"/>
      <c r="FE50" s="161"/>
      <c r="FF50" s="161"/>
      <c r="FG50" s="161"/>
      <c r="FH50" s="161"/>
      <c r="FI50" s="161"/>
      <c r="FJ50" s="161"/>
      <c r="FK50" s="161"/>
      <c r="FL50" s="161"/>
      <c r="FM50" s="161"/>
      <c r="FN50" s="184" t="str">
        <f>IF(EXACT($B$124,"ある"),"✓","")</f>
        <v/>
      </c>
      <c r="FO50" s="184"/>
      <c r="FP50" s="184"/>
      <c r="FQ50" s="184"/>
      <c r="FR50" s="184"/>
      <c r="FS50" s="161"/>
      <c r="FT50" s="161"/>
      <c r="FU50" s="161"/>
      <c r="FX50" s="147"/>
    </row>
    <row r="51" spans="1:188" ht="25" customHeight="1" x14ac:dyDescent="0.45">
      <c r="A51" s="211" t="s">
        <v>47</v>
      </c>
      <c r="B51" s="212"/>
      <c r="C51" s="14"/>
      <c r="D51" s="147"/>
      <c r="H51" s="185" t="str">
        <f>IF(EXACT($B$102,"調査対象者が意思を他者に伝達できる"),"✓","")</f>
        <v/>
      </c>
      <c r="I51" s="185"/>
      <c r="J51" s="185"/>
      <c r="K51" s="185"/>
      <c r="L51" s="185"/>
      <c r="M51" s="164"/>
      <c r="N51" s="164"/>
      <c r="O51" s="164"/>
      <c r="P51" s="164"/>
      <c r="Q51" s="164"/>
      <c r="R51" s="164"/>
      <c r="S51" s="164"/>
      <c r="T51" s="164"/>
      <c r="U51" s="164"/>
      <c r="V51" s="164"/>
      <c r="W51" s="168"/>
      <c r="X51" s="168"/>
      <c r="Y51" s="168"/>
      <c r="Z51" s="168"/>
      <c r="AA51" s="168"/>
      <c r="AB51" s="164"/>
      <c r="AC51" s="164"/>
      <c r="AD51" s="164"/>
      <c r="AE51" s="164"/>
      <c r="AF51" s="164"/>
      <c r="AG51" s="164"/>
      <c r="AH51" s="164"/>
      <c r="AI51" s="164"/>
      <c r="AJ51" s="164"/>
      <c r="AK51" s="185" t="str">
        <f>IF(EXACT($B$102,"ときどき伝達できる"),"✓","")</f>
        <v/>
      </c>
      <c r="AL51" s="185"/>
      <c r="AM51" s="185"/>
      <c r="AN51" s="185"/>
      <c r="AO51" s="185"/>
      <c r="AP51" s="164"/>
      <c r="AQ51" s="164"/>
      <c r="AR51" s="164"/>
      <c r="AS51" s="164"/>
      <c r="AT51" s="164"/>
      <c r="AU51" s="164"/>
      <c r="AV51" s="164"/>
      <c r="AW51" s="164"/>
      <c r="AX51" s="164"/>
      <c r="AY51" s="164"/>
      <c r="AZ51" s="164"/>
      <c r="BA51" s="164"/>
      <c r="BB51" s="164"/>
      <c r="BC51" s="185" t="str">
        <f>IF(EXACT($B$102,"ほとんど伝達できない"),"✓","")</f>
        <v/>
      </c>
      <c r="BD51" s="185"/>
      <c r="BE51" s="185"/>
      <c r="BF51" s="185"/>
      <c r="BG51" s="185"/>
      <c r="BH51" s="168"/>
      <c r="BI51" s="168"/>
      <c r="BJ51" s="164"/>
      <c r="BK51" s="164"/>
      <c r="BL51" s="164"/>
      <c r="BM51" s="164"/>
      <c r="BN51" s="164"/>
      <c r="BO51" s="164"/>
      <c r="BP51" s="164"/>
      <c r="BQ51" s="164"/>
      <c r="BR51" s="164"/>
      <c r="BS51" s="164"/>
      <c r="BT51" s="164"/>
      <c r="BU51" s="185" t="str">
        <f>IF(EXACT($B$102,"できない"),"✓","")</f>
        <v/>
      </c>
      <c r="BV51" s="185"/>
      <c r="BW51" s="185"/>
      <c r="BX51" s="185"/>
      <c r="BY51" s="185"/>
      <c r="BZ51" s="164"/>
      <c r="CA51" s="164"/>
      <c r="CB51" s="164"/>
      <c r="CC51" s="164"/>
      <c r="CD51" s="164"/>
      <c r="CE51" s="164"/>
      <c r="CF51" s="164"/>
      <c r="CG51" s="164"/>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161"/>
      <c r="DK51" s="161"/>
      <c r="DL51" s="161"/>
      <c r="DM51" s="161"/>
      <c r="DN51" s="161"/>
      <c r="DO51" s="161"/>
      <c r="DP51" s="161"/>
      <c r="DQ51" s="161"/>
      <c r="DR51" s="161"/>
      <c r="DS51" s="161"/>
      <c r="DT51" s="161"/>
      <c r="DU51" s="161"/>
      <c r="DV51" s="161"/>
      <c r="DW51" s="161"/>
      <c r="DX51" s="161"/>
      <c r="DY51" s="161"/>
      <c r="DZ51" s="161"/>
      <c r="EA51" s="161"/>
      <c r="EB51" s="161"/>
      <c r="EC51" s="161"/>
      <c r="ED51" s="166"/>
      <c r="EE51" s="166"/>
      <c r="EF51" s="166"/>
      <c r="EG51" s="166"/>
      <c r="EH51" s="166"/>
      <c r="EI51" s="166"/>
      <c r="EJ51" s="166"/>
      <c r="EK51" s="166"/>
      <c r="EL51" s="183" t="str">
        <f>IF(EXACT($B$125,"ない"),"✓","")</f>
        <v/>
      </c>
      <c r="EM51" s="183"/>
      <c r="EN51" s="183"/>
      <c r="EO51" s="183"/>
      <c r="EP51" s="183"/>
      <c r="EQ51" s="166"/>
      <c r="ER51" s="166"/>
      <c r="ES51" s="166"/>
      <c r="ET51" s="166"/>
      <c r="EU51" s="166"/>
      <c r="EV51" s="166"/>
      <c r="EW51" s="166"/>
      <c r="EX51" s="166"/>
      <c r="EY51" s="166"/>
      <c r="EZ51" s="183" t="str">
        <f>IF(EXACT($B$125,"ときどきある"),"✓","")</f>
        <v/>
      </c>
      <c r="FA51" s="183"/>
      <c r="FB51" s="183"/>
      <c r="FC51" s="183"/>
      <c r="FD51" s="183"/>
      <c r="FE51" s="166"/>
      <c r="FF51" s="166"/>
      <c r="FG51" s="166"/>
      <c r="FH51" s="166"/>
      <c r="FI51" s="166"/>
      <c r="FJ51" s="166"/>
      <c r="FK51" s="166"/>
      <c r="FL51" s="166"/>
      <c r="FM51" s="166"/>
      <c r="FN51" s="183" t="str">
        <f>IF(EXACT($B$125,"ある"),"✓","")</f>
        <v/>
      </c>
      <c r="FO51" s="183"/>
      <c r="FP51" s="183"/>
      <c r="FQ51" s="183"/>
      <c r="FR51" s="183"/>
      <c r="FS51" s="166"/>
      <c r="FT51" s="161"/>
      <c r="FU51" s="161"/>
      <c r="FX51" s="147"/>
    </row>
    <row r="52" spans="1:188" ht="30" customHeight="1" thickBot="1" x14ac:dyDescent="0.5">
      <c r="A52" s="228" t="s">
        <v>48</v>
      </c>
      <c r="B52" s="229"/>
      <c r="C52" s="39"/>
      <c r="D52" s="147"/>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85" t="str">
        <f>IF(EXACT($B$103,"できる"),"✓","")</f>
        <v/>
      </c>
      <c r="BD52" s="185"/>
      <c r="BE52" s="185"/>
      <c r="BF52" s="185"/>
      <c r="BG52" s="185"/>
      <c r="BH52" s="168"/>
      <c r="BI52" s="168"/>
      <c r="BJ52" s="164"/>
      <c r="BK52" s="164"/>
      <c r="BL52" s="164"/>
      <c r="BM52" s="164"/>
      <c r="BN52" s="164"/>
      <c r="BO52" s="164"/>
      <c r="BP52" s="164"/>
      <c r="BQ52" s="164"/>
      <c r="BR52" s="164"/>
      <c r="BS52" s="164"/>
      <c r="BT52" s="164"/>
      <c r="BU52" s="185" t="str">
        <f>IF(EXACT($B$103,"できない"),"✓","")</f>
        <v/>
      </c>
      <c r="BV52" s="185"/>
      <c r="BW52" s="185"/>
      <c r="BX52" s="185"/>
      <c r="BY52" s="185"/>
      <c r="BZ52" s="164"/>
      <c r="CA52" s="164"/>
      <c r="CB52" s="164"/>
      <c r="CC52" s="164"/>
      <c r="CD52" s="164"/>
      <c r="CE52" s="164"/>
      <c r="CF52" s="164"/>
      <c r="CG52" s="164"/>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161"/>
      <c r="DK52" s="161"/>
      <c r="DL52" s="161"/>
      <c r="DM52" s="161"/>
      <c r="DN52" s="161"/>
      <c r="DO52" s="161"/>
      <c r="DP52" s="161"/>
      <c r="DQ52" s="161"/>
      <c r="DR52" s="161"/>
      <c r="DS52" s="161"/>
      <c r="DT52" s="161"/>
      <c r="DU52" s="161"/>
      <c r="DV52" s="161"/>
      <c r="DW52" s="161"/>
      <c r="DX52" s="161"/>
      <c r="DY52" s="161"/>
      <c r="DZ52" s="161"/>
      <c r="EA52" s="161"/>
      <c r="EB52" s="161"/>
      <c r="EC52" s="161"/>
      <c r="ED52" s="161"/>
      <c r="EE52" s="161"/>
      <c r="EF52" s="161"/>
      <c r="EG52" s="161"/>
      <c r="EH52" s="161"/>
      <c r="EI52" s="161"/>
      <c r="EJ52" s="161"/>
      <c r="EK52" s="161"/>
      <c r="EL52" s="183" t="str">
        <f>IF(EXACT($B$126,"ない"),"✓","")</f>
        <v/>
      </c>
      <c r="EM52" s="183"/>
      <c r="EN52" s="183"/>
      <c r="EO52" s="183"/>
      <c r="EP52" s="183"/>
      <c r="EQ52" s="161"/>
      <c r="ER52" s="161"/>
      <c r="ES52" s="161"/>
      <c r="ET52" s="161"/>
      <c r="EU52" s="161"/>
      <c r="EV52" s="161"/>
      <c r="EW52" s="161"/>
      <c r="EX52" s="161"/>
      <c r="EY52" s="161"/>
      <c r="EZ52" s="183" t="str">
        <f>IF(EXACT($B$126,"ときどきある"),"✓","")</f>
        <v/>
      </c>
      <c r="FA52" s="183"/>
      <c r="FB52" s="183"/>
      <c r="FC52" s="183"/>
      <c r="FD52" s="183"/>
      <c r="FE52" s="161"/>
      <c r="FF52" s="161"/>
      <c r="FG52" s="161"/>
      <c r="FH52" s="161"/>
      <c r="FI52" s="161"/>
      <c r="FJ52" s="161"/>
      <c r="FK52" s="161"/>
      <c r="FL52" s="161"/>
      <c r="FM52" s="161"/>
      <c r="FN52" s="183" t="str">
        <f>IF(EXACT($B$126,"ある"),"✓","")</f>
        <v/>
      </c>
      <c r="FO52" s="183"/>
      <c r="FP52" s="183"/>
      <c r="FQ52" s="183"/>
      <c r="FR52" s="183"/>
      <c r="FS52" s="161"/>
      <c r="FT52" s="161"/>
      <c r="FU52" s="161"/>
      <c r="FX52" s="147"/>
    </row>
    <row r="53" spans="1:188" s="10" customFormat="1" ht="24" customHeight="1" thickBot="1" x14ac:dyDescent="0.6">
      <c r="A53" s="56" t="s">
        <v>49</v>
      </c>
      <c r="B53" s="57"/>
      <c r="C53" s="58"/>
      <c r="D53" s="149"/>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85" t="str">
        <f>IF(EXACT($B$104,"できる"),"✓","")</f>
        <v/>
      </c>
      <c r="BD53" s="185"/>
      <c r="BE53" s="185"/>
      <c r="BF53" s="185"/>
      <c r="BG53" s="185"/>
      <c r="BH53" s="164"/>
      <c r="BI53" s="164"/>
      <c r="BJ53" s="164"/>
      <c r="BK53" s="164"/>
      <c r="BL53" s="164"/>
      <c r="BM53" s="164"/>
      <c r="BN53" s="164"/>
      <c r="BO53" s="164"/>
      <c r="BP53" s="164"/>
      <c r="BQ53" s="164"/>
      <c r="BR53" s="164"/>
      <c r="BS53" s="164"/>
      <c r="BT53" s="164"/>
      <c r="BU53" s="185" t="str">
        <f>IF(EXACT($B$104,"できない"),"✓","")</f>
        <v/>
      </c>
      <c r="BV53" s="185"/>
      <c r="BW53" s="185"/>
      <c r="BX53" s="185"/>
      <c r="BY53" s="185"/>
      <c r="BZ53" s="164"/>
      <c r="CA53" s="164"/>
      <c r="CB53" s="164"/>
      <c r="CC53" s="164"/>
      <c r="CD53" s="164"/>
      <c r="CE53" s="164"/>
      <c r="CF53" s="164"/>
      <c r="CG53" s="164"/>
      <c r="CH53" s="164"/>
      <c r="CI53" s="164"/>
      <c r="CJ53" s="164"/>
      <c r="CK53" s="164"/>
      <c r="CL53" s="164"/>
      <c r="CM53" s="164"/>
      <c r="CN53" s="164"/>
      <c r="CO53" s="164"/>
      <c r="CP53" s="164"/>
      <c r="CQ53" s="164"/>
      <c r="CR53" s="164"/>
      <c r="CS53" s="164"/>
      <c r="CT53" s="164"/>
      <c r="CU53" s="164"/>
      <c r="CV53" s="164"/>
      <c r="CW53" s="164"/>
      <c r="CX53" s="164"/>
      <c r="CY53" s="164"/>
      <c r="CZ53" s="164"/>
      <c r="DA53" s="164"/>
      <c r="DB53" s="164"/>
      <c r="DC53" s="164"/>
      <c r="DD53" s="164"/>
      <c r="DE53" s="164"/>
      <c r="DF53" s="164"/>
      <c r="DG53" s="164"/>
      <c r="DH53" s="161"/>
      <c r="DI53" s="161"/>
      <c r="DJ53" s="161"/>
      <c r="DK53" s="161"/>
      <c r="DL53" s="161"/>
      <c r="DM53" s="161"/>
      <c r="DN53" s="161"/>
      <c r="DO53" s="161"/>
      <c r="DP53" s="161"/>
      <c r="DQ53" s="161"/>
      <c r="DR53" s="161"/>
      <c r="DS53" s="161"/>
      <c r="DT53" s="161"/>
      <c r="DU53" s="161"/>
      <c r="DV53" s="161"/>
      <c r="DW53" s="161"/>
      <c r="DX53" s="161"/>
      <c r="DY53" s="161"/>
      <c r="DZ53" s="161"/>
      <c r="EA53" s="161"/>
      <c r="EB53" s="161"/>
      <c r="EC53" s="161"/>
      <c r="ED53" s="161"/>
      <c r="EE53" s="161"/>
      <c r="EF53" s="161"/>
      <c r="EG53" s="161"/>
      <c r="EH53" s="161"/>
      <c r="EI53" s="161"/>
      <c r="EJ53" s="161"/>
      <c r="EK53" s="161"/>
      <c r="EL53" s="161"/>
      <c r="EM53" s="161"/>
      <c r="EN53" s="161"/>
      <c r="EO53" s="161"/>
      <c r="EP53" s="161"/>
      <c r="EQ53" s="161"/>
      <c r="ER53" s="161"/>
      <c r="ES53" s="161"/>
      <c r="ET53" s="161"/>
      <c r="EU53" s="161"/>
      <c r="EV53" s="161"/>
      <c r="EW53" s="161"/>
      <c r="EX53" s="161"/>
      <c r="EY53" s="161"/>
      <c r="EZ53" s="161"/>
      <c r="FA53" s="161"/>
      <c r="FB53" s="161"/>
      <c r="FC53" s="161"/>
      <c r="FD53" s="161"/>
      <c r="FE53" s="161"/>
      <c r="FF53" s="161"/>
      <c r="FG53" s="161"/>
      <c r="FH53" s="161"/>
      <c r="FI53" s="161"/>
      <c r="FJ53" s="161"/>
      <c r="FK53" s="161"/>
      <c r="FL53" s="161"/>
      <c r="FM53" s="161"/>
      <c r="FN53" s="161"/>
      <c r="FO53" s="161"/>
      <c r="FP53" s="161"/>
      <c r="FQ53" s="161"/>
      <c r="FR53" s="161"/>
      <c r="FS53" s="164"/>
      <c r="FT53" s="164"/>
      <c r="FU53" s="164"/>
      <c r="FX53" s="149"/>
    </row>
    <row r="54" spans="1:188" ht="27" customHeight="1" x14ac:dyDescent="0.55000000000000004">
      <c r="A54" s="55" t="s">
        <v>50</v>
      </c>
      <c r="B54" s="48"/>
      <c r="C54" s="25"/>
      <c r="D54" s="147"/>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85" t="str">
        <f>IF(EXACT($B$105,"できる"),"✓","")</f>
        <v/>
      </c>
      <c r="BD54" s="185"/>
      <c r="BE54" s="185"/>
      <c r="BF54" s="185"/>
      <c r="BG54" s="185"/>
      <c r="BH54" s="164"/>
      <c r="BI54" s="164"/>
      <c r="BJ54" s="164"/>
      <c r="BK54" s="164"/>
      <c r="BL54" s="164"/>
      <c r="BM54" s="164"/>
      <c r="BN54" s="164"/>
      <c r="BO54" s="164"/>
      <c r="BP54" s="164"/>
      <c r="BQ54" s="164"/>
      <c r="BR54" s="164"/>
      <c r="BS54" s="164"/>
      <c r="BT54" s="164"/>
      <c r="BU54" s="185" t="str">
        <f>IF(EXACT($B$105,"できない"),"✓","")</f>
        <v/>
      </c>
      <c r="BV54" s="185"/>
      <c r="BW54" s="185"/>
      <c r="BX54" s="185"/>
      <c r="BY54" s="185"/>
      <c r="BZ54" s="164"/>
      <c r="CA54" s="164"/>
      <c r="CB54" s="164"/>
      <c r="CC54" s="164"/>
      <c r="CD54" s="164"/>
      <c r="CE54" s="164"/>
      <c r="CF54" s="164"/>
      <c r="CG54" s="164"/>
      <c r="CH54" s="161"/>
      <c r="CI54" s="161"/>
      <c r="CJ54" s="161"/>
      <c r="CK54" s="161"/>
      <c r="CL54" s="161"/>
      <c r="CM54" s="161"/>
      <c r="CN54" s="161"/>
      <c r="CO54" s="161"/>
      <c r="CP54" s="161"/>
      <c r="CQ54" s="161"/>
      <c r="CR54" s="161"/>
      <c r="CS54" s="161"/>
      <c r="CT54" s="161"/>
      <c r="CU54" s="161"/>
      <c r="CV54" s="161"/>
      <c r="CW54" s="161"/>
      <c r="CX54" s="161"/>
      <c r="CY54" s="161"/>
      <c r="CZ54" s="161"/>
      <c r="DA54" s="161"/>
      <c r="DB54" s="161"/>
      <c r="DC54" s="161"/>
      <c r="DD54" s="161"/>
      <c r="DE54" s="161"/>
      <c r="DF54" s="161"/>
      <c r="DG54" s="161"/>
      <c r="DH54" s="161"/>
      <c r="DI54" s="161"/>
      <c r="DJ54" s="161"/>
      <c r="DK54" s="161"/>
      <c r="DL54" s="161"/>
      <c r="DM54" s="161"/>
      <c r="DN54" s="161"/>
      <c r="DO54" s="161"/>
      <c r="DP54" s="161"/>
      <c r="DQ54" s="161"/>
      <c r="DR54" s="161"/>
      <c r="DS54" s="161"/>
      <c r="DT54" s="161"/>
      <c r="DU54" s="161"/>
      <c r="DV54" s="161"/>
      <c r="DW54" s="161"/>
      <c r="DX54" s="161"/>
      <c r="DY54" s="161"/>
      <c r="DZ54" s="161"/>
      <c r="EA54" s="161"/>
      <c r="EB54" s="161"/>
      <c r="EC54" s="161"/>
      <c r="ED54" s="161"/>
      <c r="EE54" s="161"/>
      <c r="EF54" s="161"/>
      <c r="EG54" s="161"/>
      <c r="EH54" s="161"/>
      <c r="EI54" s="161"/>
      <c r="EJ54" s="164"/>
      <c r="EK54" s="164"/>
      <c r="EL54" s="185" t="str">
        <f>IF(EXACT($B$128,"介助されていない"),"✓","")</f>
        <v/>
      </c>
      <c r="EM54" s="185"/>
      <c r="EN54" s="185"/>
      <c r="EO54" s="185"/>
      <c r="EP54" s="185"/>
      <c r="EQ54" s="164"/>
      <c r="ER54" s="164"/>
      <c r="ES54" s="164"/>
      <c r="ET54" s="164"/>
      <c r="EU54" s="164"/>
      <c r="EV54" s="164"/>
      <c r="EW54" s="164"/>
      <c r="EX54" s="164"/>
      <c r="EY54" s="164"/>
      <c r="EZ54" s="185" t="str">
        <f>IF(EXACT($B$128,"一部介助"),"✓","")</f>
        <v/>
      </c>
      <c r="FA54" s="185"/>
      <c r="FB54" s="185"/>
      <c r="FC54" s="185"/>
      <c r="FD54" s="185"/>
      <c r="FE54" s="164"/>
      <c r="FF54" s="164"/>
      <c r="FG54" s="164"/>
      <c r="FH54" s="164"/>
      <c r="FI54" s="164"/>
      <c r="FJ54" s="164"/>
      <c r="FK54" s="164"/>
      <c r="FL54" s="164"/>
      <c r="FM54" s="164"/>
      <c r="FN54" s="185" t="str">
        <f>IF(EXACT($B$128,"全介助"),"✓","")</f>
        <v/>
      </c>
      <c r="FO54" s="185"/>
      <c r="FP54" s="185"/>
      <c r="FQ54" s="185"/>
      <c r="FR54" s="185"/>
      <c r="FS54" s="164"/>
      <c r="FT54" s="164"/>
      <c r="FU54" s="164"/>
      <c r="FV54" s="10"/>
      <c r="FX54" s="147"/>
    </row>
    <row r="55" spans="1:188" ht="28" customHeight="1" x14ac:dyDescent="0.55000000000000004">
      <c r="A55" s="33" t="s">
        <v>51</v>
      </c>
      <c r="B55" s="49"/>
      <c r="C55" s="13"/>
      <c r="D55" s="147"/>
      <c r="H55" s="164"/>
      <c r="I55" s="164"/>
      <c r="J55" s="164"/>
      <c r="K55" s="164"/>
      <c r="L55" s="164"/>
      <c r="M55" s="164"/>
      <c r="N55" s="164"/>
      <c r="O55" s="164"/>
      <c r="P55" s="164"/>
      <c r="Q55" s="164"/>
      <c r="R55" s="164"/>
      <c r="S55" s="164"/>
      <c r="T55" s="164"/>
      <c r="U55" s="164"/>
      <c r="V55" s="164"/>
      <c r="W55" s="164"/>
      <c r="X55" s="164"/>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84" t="str">
        <f>IF(EXACT($B$106,"できる"),"✓","")</f>
        <v/>
      </c>
      <c r="BD55" s="184"/>
      <c r="BE55" s="184"/>
      <c r="BF55" s="184"/>
      <c r="BG55" s="184"/>
      <c r="BH55" s="161"/>
      <c r="BI55" s="161"/>
      <c r="BJ55" s="161"/>
      <c r="BK55" s="161"/>
      <c r="BL55" s="161"/>
      <c r="BM55" s="161"/>
      <c r="BN55" s="161"/>
      <c r="BO55" s="161"/>
      <c r="BP55" s="161"/>
      <c r="BQ55" s="161"/>
      <c r="BR55" s="161"/>
      <c r="BS55" s="161"/>
      <c r="BT55" s="161"/>
      <c r="BU55" s="184" t="str">
        <f>IF(EXACT($B$106,"できない"),"✓","")</f>
        <v/>
      </c>
      <c r="BV55" s="184"/>
      <c r="BW55" s="184"/>
      <c r="BX55" s="184"/>
      <c r="BY55" s="184"/>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c r="DA55" s="161"/>
      <c r="DB55" s="161"/>
      <c r="DC55" s="161"/>
      <c r="DD55" s="161"/>
      <c r="DE55" s="161"/>
      <c r="DF55" s="161"/>
      <c r="DG55" s="161"/>
      <c r="DH55" s="161"/>
      <c r="DI55" s="161"/>
      <c r="DJ55" s="161"/>
      <c r="DK55" s="161"/>
      <c r="DL55" s="161"/>
      <c r="DM55" s="161"/>
      <c r="DN55" s="161"/>
      <c r="DO55" s="161"/>
      <c r="DP55" s="161"/>
      <c r="DQ55" s="161"/>
      <c r="DR55" s="161"/>
      <c r="DS55" s="161"/>
      <c r="DT55" s="161"/>
      <c r="DU55" s="161"/>
      <c r="DV55" s="161"/>
      <c r="DW55" s="161"/>
      <c r="DX55" s="161"/>
      <c r="DY55" s="161"/>
      <c r="DZ55" s="161"/>
      <c r="EA55" s="161"/>
      <c r="EB55" s="161"/>
      <c r="EC55" s="161"/>
      <c r="ED55" s="161"/>
      <c r="EE55" s="161"/>
      <c r="EF55" s="161"/>
      <c r="EG55" s="161"/>
      <c r="EH55" s="161"/>
      <c r="EI55" s="161"/>
      <c r="EJ55" s="161"/>
      <c r="EK55" s="161"/>
      <c r="EL55" s="184" t="str">
        <f>IF(EXACT($B$129,"介助されていない"),"✓","")</f>
        <v/>
      </c>
      <c r="EM55" s="184"/>
      <c r="EN55" s="184"/>
      <c r="EO55" s="184"/>
      <c r="EP55" s="184"/>
      <c r="EQ55" s="161"/>
      <c r="ER55" s="161"/>
      <c r="ES55" s="161"/>
      <c r="ET55" s="161"/>
      <c r="EU55" s="161"/>
      <c r="EV55" s="161"/>
      <c r="EW55" s="161"/>
      <c r="EX55" s="161"/>
      <c r="EY55" s="161"/>
      <c r="EZ55" s="184" t="str">
        <f>IF(EXACT($B$129,"一部介助"),"✓","")</f>
        <v/>
      </c>
      <c r="FA55" s="184"/>
      <c r="FB55" s="184"/>
      <c r="FC55" s="184"/>
      <c r="FD55" s="184"/>
      <c r="FE55" s="161"/>
      <c r="FF55" s="161"/>
      <c r="FG55" s="161"/>
      <c r="FH55" s="161"/>
      <c r="FI55" s="161"/>
      <c r="FJ55" s="161"/>
      <c r="FK55" s="161"/>
      <c r="FL55" s="161"/>
      <c r="FM55" s="161"/>
      <c r="FN55" s="184" t="str">
        <f>IF(EXACT($B$129,"全介助"),"✓","")</f>
        <v/>
      </c>
      <c r="FO55" s="184"/>
      <c r="FP55" s="184"/>
      <c r="FQ55" s="184"/>
      <c r="FR55" s="184"/>
      <c r="FS55" s="161"/>
      <c r="FT55" s="161"/>
      <c r="FU55" s="161"/>
      <c r="FX55" s="147"/>
    </row>
    <row r="56" spans="1:188" s="10" customFormat="1" ht="27" customHeight="1" x14ac:dyDescent="0.55000000000000004">
      <c r="A56" s="20" t="s">
        <v>52</v>
      </c>
      <c r="B56" s="46"/>
      <c r="C56" s="40"/>
      <c r="D56" s="149"/>
      <c r="H56" s="164"/>
      <c r="I56" s="164"/>
      <c r="J56" s="164"/>
      <c r="K56" s="164"/>
      <c r="L56" s="164"/>
      <c r="M56" s="164"/>
      <c r="N56" s="164"/>
      <c r="O56" s="164"/>
      <c r="P56" s="164"/>
      <c r="Q56" s="164"/>
      <c r="R56" s="164"/>
      <c r="S56" s="164"/>
      <c r="T56" s="164"/>
      <c r="U56" s="164"/>
      <c r="V56" s="164"/>
      <c r="W56" s="164"/>
      <c r="X56" s="164"/>
      <c r="Y56" s="164"/>
      <c r="Z56" s="164"/>
      <c r="AA56" s="164"/>
      <c r="AB56" s="164"/>
      <c r="AC56" s="164"/>
      <c r="AD56" s="164"/>
      <c r="AE56" s="164"/>
      <c r="AF56" s="164"/>
      <c r="AG56" s="164"/>
      <c r="AH56" s="164"/>
      <c r="AI56" s="164"/>
      <c r="AJ56" s="164"/>
      <c r="AK56" s="164"/>
      <c r="AL56" s="161"/>
      <c r="AM56" s="161"/>
      <c r="AN56" s="161"/>
      <c r="AO56" s="161"/>
      <c r="AP56" s="161"/>
      <c r="AQ56" s="161"/>
      <c r="AR56" s="161"/>
      <c r="AS56" s="161"/>
      <c r="AT56" s="161"/>
      <c r="AU56" s="161"/>
      <c r="AV56" s="161"/>
      <c r="AW56" s="161"/>
      <c r="AX56" s="161"/>
      <c r="AY56" s="161"/>
      <c r="AZ56" s="161"/>
      <c r="BA56" s="161"/>
      <c r="BB56" s="161"/>
      <c r="BC56" s="184" t="str">
        <f>IF(EXACT($B$107,"できる"),"✓","")</f>
        <v/>
      </c>
      <c r="BD56" s="184"/>
      <c r="BE56" s="184"/>
      <c r="BF56" s="184"/>
      <c r="BG56" s="184"/>
      <c r="BH56" s="161"/>
      <c r="BI56" s="161"/>
      <c r="BJ56" s="161"/>
      <c r="BK56" s="161"/>
      <c r="BL56" s="161"/>
      <c r="BM56" s="161"/>
      <c r="BN56" s="161"/>
      <c r="BO56" s="161"/>
      <c r="BP56" s="161"/>
      <c r="BQ56" s="161"/>
      <c r="BR56" s="161"/>
      <c r="BS56" s="161"/>
      <c r="BT56" s="161"/>
      <c r="BU56" s="184" t="str">
        <f>IF(EXACT($B$107,"できない"),"✓","")</f>
        <v/>
      </c>
      <c r="BV56" s="184"/>
      <c r="BW56" s="184"/>
      <c r="BX56" s="184"/>
      <c r="BY56" s="184"/>
      <c r="BZ56" s="161"/>
      <c r="CA56" s="161"/>
      <c r="CB56" s="161"/>
      <c r="CC56" s="161"/>
      <c r="CD56" s="161"/>
      <c r="CE56" s="161"/>
      <c r="CF56" s="161"/>
      <c r="CG56" s="161"/>
      <c r="CH56" s="161"/>
      <c r="CI56" s="161"/>
      <c r="CJ56" s="161"/>
      <c r="CK56" s="161"/>
      <c r="CL56" s="161"/>
      <c r="CM56" s="161"/>
      <c r="CN56" s="161"/>
      <c r="CO56" s="161"/>
      <c r="CP56" s="161"/>
      <c r="CQ56" s="161"/>
      <c r="CR56" s="161"/>
      <c r="CS56" s="161"/>
      <c r="CT56" s="161"/>
      <c r="CU56" s="161"/>
      <c r="CV56" s="161"/>
      <c r="CW56" s="161"/>
      <c r="CX56" s="161"/>
      <c r="CY56" s="161"/>
      <c r="CZ56" s="161"/>
      <c r="DA56" s="161"/>
      <c r="DB56" s="161"/>
      <c r="DC56" s="161"/>
      <c r="DD56" s="161"/>
      <c r="DE56" s="161"/>
      <c r="DF56" s="161"/>
      <c r="DG56" s="161"/>
      <c r="DH56" s="161"/>
      <c r="DI56" s="161"/>
      <c r="DJ56" s="161"/>
      <c r="DK56" s="161"/>
      <c r="DL56" s="161"/>
      <c r="DM56" s="161"/>
      <c r="DN56" s="161"/>
      <c r="DO56" s="161"/>
      <c r="DP56" s="161"/>
      <c r="DQ56" s="161"/>
      <c r="DR56" s="161"/>
      <c r="DS56" s="161"/>
      <c r="DT56" s="161"/>
      <c r="DU56" s="161"/>
      <c r="DV56" s="161"/>
      <c r="DW56" s="161"/>
      <c r="DX56" s="184" t="str">
        <f>IF(EXACT($B$130,"できる"),"✓","")</f>
        <v/>
      </c>
      <c r="DY56" s="184"/>
      <c r="DZ56" s="184"/>
      <c r="EA56" s="184"/>
      <c r="EB56" s="184"/>
      <c r="EC56" s="161"/>
      <c r="ED56" s="161"/>
      <c r="EE56" s="161"/>
      <c r="EF56" s="161"/>
      <c r="EG56" s="161"/>
      <c r="EH56" s="161"/>
      <c r="EI56" s="161"/>
      <c r="EJ56" s="161"/>
      <c r="EK56" s="161"/>
      <c r="EL56" s="184" t="str">
        <f>IF(EXACT($B$130,"特別な場合を除いてできる"),"✓","")</f>
        <v/>
      </c>
      <c r="EM56" s="184"/>
      <c r="EN56" s="184"/>
      <c r="EO56" s="184"/>
      <c r="EP56" s="184"/>
      <c r="EQ56" s="161"/>
      <c r="ER56" s="161"/>
      <c r="ES56" s="161"/>
      <c r="ET56" s="161"/>
      <c r="EU56" s="161"/>
      <c r="EV56" s="161"/>
      <c r="EW56" s="161"/>
      <c r="EX56" s="161"/>
      <c r="EY56" s="161"/>
      <c r="EZ56" s="184" t="str">
        <f>IF(EXACT($B$130,"日常的に困難"),"✓","")</f>
        <v/>
      </c>
      <c r="FA56" s="184"/>
      <c r="FB56" s="184"/>
      <c r="FC56" s="184"/>
      <c r="FD56" s="184"/>
      <c r="FE56" s="161"/>
      <c r="FF56" s="161"/>
      <c r="FG56" s="161"/>
      <c r="FH56" s="161"/>
      <c r="FI56" s="161"/>
      <c r="FJ56" s="161"/>
      <c r="FK56" s="161"/>
      <c r="FL56" s="161"/>
      <c r="FM56" s="161"/>
      <c r="FN56" s="184" t="str">
        <f>IF(EXACT($B$130,"できない"),"✓","")</f>
        <v/>
      </c>
      <c r="FO56" s="184"/>
      <c r="FP56" s="184"/>
      <c r="FQ56" s="184"/>
      <c r="FR56" s="184"/>
      <c r="FS56" s="161"/>
      <c r="FT56" s="161"/>
      <c r="FU56" s="161"/>
      <c r="FV56" s="1"/>
      <c r="FW56" s="1"/>
      <c r="FX56" s="147"/>
      <c r="FY56" s="1"/>
    </row>
    <row r="57" spans="1:188" s="10" customFormat="1" ht="27" customHeight="1" x14ac:dyDescent="0.45">
      <c r="A57" s="214" t="s">
        <v>53</v>
      </c>
      <c r="B57" s="215"/>
      <c r="C57" s="13"/>
      <c r="D57" s="149"/>
      <c r="H57" s="164"/>
      <c r="I57" s="164"/>
      <c r="J57" s="164"/>
      <c r="K57" s="164"/>
      <c r="L57" s="164"/>
      <c r="M57" s="164"/>
      <c r="N57" s="164"/>
      <c r="O57" s="164"/>
      <c r="P57" s="164"/>
      <c r="Q57" s="164"/>
      <c r="R57" s="164"/>
      <c r="S57" s="164"/>
      <c r="T57" s="164"/>
      <c r="U57" s="164"/>
      <c r="V57" s="164"/>
      <c r="W57" s="164"/>
      <c r="X57" s="164"/>
      <c r="Y57" s="164"/>
      <c r="Z57" s="164"/>
      <c r="AA57" s="164"/>
      <c r="AB57" s="164"/>
      <c r="AC57" s="164"/>
      <c r="AD57" s="164"/>
      <c r="AE57" s="164"/>
      <c r="AF57" s="164"/>
      <c r="AG57" s="164"/>
      <c r="AH57" s="164"/>
      <c r="AI57" s="164"/>
      <c r="AJ57" s="164"/>
      <c r="AK57" s="164"/>
      <c r="AL57" s="164"/>
      <c r="AM57" s="164"/>
      <c r="AN57" s="164"/>
      <c r="AO57" s="161"/>
      <c r="AP57" s="166"/>
      <c r="AQ57" s="166"/>
      <c r="AR57" s="166"/>
      <c r="AS57" s="166"/>
      <c r="AT57" s="166"/>
      <c r="AU57" s="166"/>
      <c r="AV57" s="166"/>
      <c r="AW57" s="166"/>
      <c r="AX57" s="166"/>
      <c r="AY57" s="166"/>
      <c r="AZ57" s="166"/>
      <c r="BA57" s="166"/>
      <c r="BB57" s="166"/>
      <c r="BC57" s="183" t="str">
        <f>IF(EXACT($B$108,"できる"),"✓","")</f>
        <v/>
      </c>
      <c r="BD57" s="183"/>
      <c r="BE57" s="183"/>
      <c r="BF57" s="183"/>
      <c r="BG57" s="183"/>
      <c r="BH57" s="166"/>
      <c r="BI57" s="166"/>
      <c r="BJ57" s="166"/>
      <c r="BK57" s="166"/>
      <c r="BL57" s="166"/>
      <c r="BM57" s="166"/>
      <c r="BN57" s="166"/>
      <c r="BO57" s="166"/>
      <c r="BP57" s="166"/>
      <c r="BQ57" s="166"/>
      <c r="BR57" s="166"/>
      <c r="BS57" s="166"/>
      <c r="BT57" s="166"/>
      <c r="BU57" s="183" t="str">
        <f>IF(EXACT($B$108,"できない"),"✓","")</f>
        <v/>
      </c>
      <c r="BV57" s="183"/>
      <c r="BW57" s="183"/>
      <c r="BX57" s="183"/>
      <c r="BY57" s="183"/>
      <c r="BZ57" s="166"/>
      <c r="CA57" s="166"/>
      <c r="CB57" s="166"/>
      <c r="CC57" s="166"/>
      <c r="CD57" s="166"/>
      <c r="CE57" s="166"/>
      <c r="CF57" s="166"/>
      <c r="CG57" s="166"/>
      <c r="CH57" s="166"/>
      <c r="CI57" s="166"/>
      <c r="CJ57" s="166"/>
      <c r="CK57" s="166"/>
      <c r="CL57" s="166"/>
      <c r="CM57" s="166"/>
      <c r="CN57" s="166"/>
      <c r="CO57" s="166"/>
      <c r="CP57" s="166"/>
      <c r="CQ57" s="161"/>
      <c r="CR57" s="161"/>
      <c r="CS57" s="161"/>
      <c r="CT57" s="161"/>
      <c r="CU57" s="161"/>
      <c r="CV57" s="161"/>
      <c r="CW57" s="161"/>
      <c r="CX57" s="161"/>
      <c r="CY57" s="161"/>
      <c r="CZ57" s="161"/>
      <c r="DA57" s="161"/>
      <c r="DB57" s="161"/>
      <c r="DC57" s="161"/>
      <c r="DD57" s="161"/>
      <c r="DE57" s="161"/>
      <c r="DF57" s="161"/>
      <c r="DG57" s="161"/>
      <c r="DH57" s="161"/>
      <c r="DI57" s="161"/>
      <c r="DJ57" s="161"/>
      <c r="DK57" s="161"/>
      <c r="DL57" s="161"/>
      <c r="DM57" s="161"/>
      <c r="DN57" s="161"/>
      <c r="DO57" s="161"/>
      <c r="DP57" s="161"/>
      <c r="DQ57" s="161"/>
      <c r="DR57" s="161"/>
      <c r="DS57" s="161"/>
      <c r="DT57" s="161"/>
      <c r="DU57" s="161"/>
      <c r="DV57" s="161"/>
      <c r="DW57" s="161"/>
      <c r="DX57" s="161"/>
      <c r="DY57" s="161"/>
      <c r="DZ57" s="161"/>
      <c r="EA57" s="161"/>
      <c r="EB57" s="161"/>
      <c r="EC57" s="161"/>
      <c r="ED57" s="161"/>
      <c r="EE57" s="161"/>
      <c r="EF57" s="161"/>
      <c r="EG57" s="161"/>
      <c r="EH57" s="161"/>
      <c r="EI57" s="161"/>
      <c r="EJ57" s="161"/>
      <c r="EK57" s="161"/>
      <c r="EL57" s="184" t="str">
        <f>IF(EXACT($B$131,"ない"),"✓","")</f>
        <v/>
      </c>
      <c r="EM57" s="184"/>
      <c r="EN57" s="184"/>
      <c r="EO57" s="184"/>
      <c r="EP57" s="184"/>
      <c r="EQ57" s="161"/>
      <c r="ER57" s="161"/>
      <c r="ES57" s="161"/>
      <c r="ET57" s="161"/>
      <c r="EU57" s="161"/>
      <c r="EV57" s="161"/>
      <c r="EW57" s="161"/>
      <c r="EX57" s="161"/>
      <c r="EY57" s="161"/>
      <c r="EZ57" s="184" t="str">
        <f>IF(EXACT($B$131,"ときどきある"),"✓","")</f>
        <v/>
      </c>
      <c r="FA57" s="184"/>
      <c r="FB57" s="184"/>
      <c r="FC57" s="184"/>
      <c r="FD57" s="184"/>
      <c r="FE57" s="161"/>
      <c r="FF57" s="161"/>
      <c r="FG57" s="161"/>
      <c r="FH57" s="161"/>
      <c r="FI57" s="161"/>
      <c r="FJ57" s="161"/>
      <c r="FK57" s="161"/>
      <c r="FL57" s="161"/>
      <c r="FM57" s="161"/>
      <c r="FN57" s="184" t="str">
        <f>IF(EXACT($B$131,"ある"),"✓","")</f>
        <v/>
      </c>
      <c r="FO57" s="184"/>
      <c r="FP57" s="184"/>
      <c r="FQ57" s="184"/>
      <c r="FR57" s="184"/>
      <c r="FS57" s="161"/>
      <c r="FT57" s="161"/>
      <c r="FU57" s="161"/>
      <c r="FV57" s="1"/>
      <c r="FW57" s="1"/>
      <c r="FX57" s="147"/>
      <c r="FY57" s="1"/>
    </row>
    <row r="58" spans="1:188" s="10" customFormat="1" ht="27" customHeight="1" x14ac:dyDescent="0.45">
      <c r="A58" s="211" t="s">
        <v>54</v>
      </c>
      <c r="B58" s="212"/>
      <c r="C58" s="38"/>
      <c r="D58" s="149"/>
      <c r="H58" s="164"/>
      <c r="I58" s="164"/>
      <c r="J58" s="164"/>
      <c r="K58" s="164"/>
      <c r="L58" s="164"/>
      <c r="M58" s="164"/>
      <c r="N58" s="164"/>
      <c r="O58" s="164"/>
      <c r="P58" s="164"/>
      <c r="Q58" s="164"/>
      <c r="R58" s="164"/>
      <c r="S58" s="164"/>
      <c r="T58" s="164"/>
      <c r="U58" s="164"/>
      <c r="V58" s="164"/>
      <c r="W58" s="164"/>
      <c r="X58" s="164"/>
      <c r="Y58" s="164"/>
      <c r="Z58" s="164"/>
      <c r="AA58" s="164"/>
      <c r="AB58" s="161"/>
      <c r="AC58" s="161"/>
      <c r="AD58" s="161"/>
      <c r="AE58" s="161"/>
      <c r="AF58" s="161"/>
      <c r="AG58" s="161"/>
      <c r="AH58" s="161"/>
      <c r="AI58" s="161"/>
      <c r="AJ58" s="183" t="str">
        <f>IF(EXACT($B$109,"ない"),"✓","")</f>
        <v/>
      </c>
      <c r="AK58" s="183"/>
      <c r="AL58" s="183"/>
      <c r="AM58" s="183"/>
      <c r="AN58" s="183"/>
      <c r="AO58" s="166"/>
      <c r="AP58" s="166"/>
      <c r="AQ58" s="166"/>
      <c r="AR58" s="166"/>
      <c r="AS58" s="166"/>
      <c r="AT58" s="166"/>
      <c r="AU58" s="166"/>
      <c r="AV58" s="166"/>
      <c r="AW58" s="166"/>
      <c r="AX58" s="166"/>
      <c r="AY58" s="166"/>
      <c r="AZ58" s="166"/>
      <c r="BA58" s="166"/>
      <c r="BB58" s="166"/>
      <c r="BC58" s="183" t="str">
        <f>IF(EXACT($B$109,"ときどきある"),"✓","")</f>
        <v/>
      </c>
      <c r="BD58" s="183"/>
      <c r="BE58" s="183"/>
      <c r="BF58" s="183"/>
      <c r="BG58" s="183"/>
      <c r="BH58" s="166"/>
      <c r="BI58" s="166"/>
      <c r="BJ58" s="166"/>
      <c r="BK58" s="166"/>
      <c r="BL58" s="166"/>
      <c r="BM58" s="166"/>
      <c r="BN58" s="166"/>
      <c r="BO58" s="166"/>
      <c r="BP58" s="166"/>
      <c r="BQ58" s="166"/>
      <c r="BR58" s="166"/>
      <c r="BS58" s="166"/>
      <c r="BT58" s="166"/>
      <c r="BU58" s="183" t="str">
        <f>IF(EXACT($B$109,"ある"),"✓","")</f>
        <v/>
      </c>
      <c r="BV58" s="183"/>
      <c r="BW58" s="183"/>
      <c r="BX58" s="183"/>
      <c r="BY58" s="183"/>
      <c r="BZ58" s="166"/>
      <c r="CA58" s="166"/>
      <c r="CB58" s="166"/>
      <c r="CC58" s="166"/>
      <c r="CD58" s="166"/>
      <c r="CE58" s="166"/>
      <c r="CF58" s="166"/>
      <c r="CG58" s="166"/>
      <c r="CH58" s="166"/>
      <c r="CI58" s="166"/>
      <c r="CJ58" s="166"/>
      <c r="CK58" s="166"/>
      <c r="CL58" s="166"/>
      <c r="CM58" s="166"/>
      <c r="CN58" s="166"/>
      <c r="CO58" s="166"/>
      <c r="CP58" s="166"/>
      <c r="CQ58" s="166"/>
      <c r="CR58" s="166"/>
      <c r="CS58" s="166"/>
      <c r="CT58" s="166"/>
      <c r="CU58" s="166"/>
      <c r="CV58" s="166"/>
      <c r="CW58" s="166"/>
      <c r="CX58" s="166"/>
      <c r="CY58" s="166"/>
      <c r="CZ58" s="166"/>
      <c r="DA58" s="166"/>
      <c r="DB58" s="166"/>
      <c r="DC58" s="166"/>
      <c r="DD58" s="166"/>
      <c r="DE58" s="166"/>
      <c r="DF58" s="166"/>
      <c r="DG58" s="166"/>
      <c r="DH58" s="166"/>
      <c r="DI58" s="166"/>
      <c r="DJ58" s="166"/>
      <c r="DK58" s="166"/>
      <c r="DL58" s="166"/>
      <c r="DM58" s="166"/>
      <c r="DN58" s="166"/>
      <c r="DO58" s="166"/>
      <c r="DP58" s="166"/>
      <c r="DQ58" s="166"/>
      <c r="DR58" s="166"/>
      <c r="DS58" s="166"/>
      <c r="DT58" s="166"/>
      <c r="DU58" s="166"/>
      <c r="DV58" s="166"/>
      <c r="DW58" s="166"/>
      <c r="DX58" s="183" t="str">
        <f>IF(EXACT($B$132,"介助されていない"),"✓","")</f>
        <v/>
      </c>
      <c r="DY58" s="183"/>
      <c r="DZ58" s="183"/>
      <c r="EA58" s="183"/>
      <c r="EB58" s="183"/>
      <c r="EC58" s="166"/>
      <c r="ED58" s="166"/>
      <c r="EE58" s="166"/>
      <c r="EF58" s="166"/>
      <c r="EG58" s="166"/>
      <c r="EH58" s="166"/>
      <c r="EI58" s="166"/>
      <c r="EJ58" s="166"/>
      <c r="EK58" s="166"/>
      <c r="EL58" s="183" t="str">
        <f>IF(EXACT($B$132,"見守り等"),"✓","")</f>
        <v/>
      </c>
      <c r="EM58" s="183"/>
      <c r="EN58" s="183"/>
      <c r="EO58" s="183"/>
      <c r="EP58" s="183"/>
      <c r="EQ58" s="166"/>
      <c r="ER58" s="166"/>
      <c r="ES58" s="166"/>
      <c r="ET58" s="166"/>
      <c r="EU58" s="166"/>
      <c r="EV58" s="166"/>
      <c r="EW58" s="166"/>
      <c r="EX58" s="166"/>
      <c r="EY58" s="166"/>
      <c r="EZ58" s="183" t="str">
        <f>IF(EXACT($B$132,"一部介助"),"✓","")</f>
        <v/>
      </c>
      <c r="FA58" s="183"/>
      <c r="FB58" s="183"/>
      <c r="FC58" s="183"/>
      <c r="FD58" s="183"/>
      <c r="FE58" s="166"/>
      <c r="FF58" s="166"/>
      <c r="FG58" s="166"/>
      <c r="FH58" s="166"/>
      <c r="FI58" s="166"/>
      <c r="FJ58" s="166"/>
      <c r="FK58" s="166"/>
      <c r="FL58" s="166"/>
      <c r="FM58" s="166"/>
      <c r="FN58" s="183" t="str">
        <f>IF(EXACT($B$132,"全介助"),"✓","")</f>
        <v/>
      </c>
      <c r="FO58" s="183"/>
      <c r="FP58" s="183"/>
      <c r="FQ58" s="183"/>
      <c r="FR58" s="183"/>
      <c r="FS58" s="166"/>
      <c r="FT58" s="166"/>
      <c r="FU58" s="166"/>
      <c r="FV58" s="9"/>
      <c r="FW58" s="9"/>
      <c r="FX58" s="150"/>
      <c r="FY58" s="9"/>
    </row>
    <row r="59" spans="1:188" s="10" customFormat="1" ht="27" customHeight="1" x14ac:dyDescent="0.45">
      <c r="A59" s="223" t="s">
        <v>55</v>
      </c>
      <c r="B59" s="227"/>
      <c r="C59" s="12"/>
      <c r="D59" s="149"/>
      <c r="H59" s="164"/>
      <c r="I59" s="164"/>
      <c r="J59" s="164"/>
      <c r="K59" s="164"/>
      <c r="L59" s="164"/>
      <c r="M59" s="164"/>
      <c r="N59" s="164"/>
      <c r="O59" s="164"/>
      <c r="P59" s="164"/>
      <c r="Q59" s="164"/>
      <c r="R59" s="164"/>
      <c r="S59" s="164"/>
      <c r="T59" s="164"/>
      <c r="U59" s="164"/>
      <c r="V59" s="164"/>
      <c r="W59" s="164"/>
      <c r="X59" s="164"/>
      <c r="Y59" s="164"/>
      <c r="Z59" s="164"/>
      <c r="AA59" s="164"/>
      <c r="AB59" s="161"/>
      <c r="AC59" s="161"/>
      <c r="AD59" s="161"/>
      <c r="AE59" s="161"/>
      <c r="AF59" s="161"/>
      <c r="AG59" s="161"/>
      <c r="AH59" s="161"/>
      <c r="AI59" s="161"/>
      <c r="AJ59" s="183" t="str">
        <f>IF(EXACT($B$110,"ない"),"✓","")</f>
        <v/>
      </c>
      <c r="AK59" s="183"/>
      <c r="AL59" s="183"/>
      <c r="AM59" s="183"/>
      <c r="AN59" s="183"/>
      <c r="AO59" s="166"/>
      <c r="AP59" s="166"/>
      <c r="AQ59" s="166"/>
      <c r="AR59" s="166"/>
      <c r="AS59" s="166"/>
      <c r="AT59" s="166"/>
      <c r="AU59" s="166"/>
      <c r="AV59" s="166"/>
      <c r="AW59" s="166"/>
      <c r="AX59" s="166"/>
      <c r="AY59" s="166"/>
      <c r="AZ59" s="166"/>
      <c r="BA59" s="166"/>
      <c r="BB59" s="166"/>
      <c r="BC59" s="183" t="str">
        <f>IF(EXACT($B$110,"ときどきある"),"✓","")</f>
        <v/>
      </c>
      <c r="BD59" s="183"/>
      <c r="BE59" s="183"/>
      <c r="BF59" s="183"/>
      <c r="BG59" s="183"/>
      <c r="BH59" s="166"/>
      <c r="BI59" s="166"/>
      <c r="BJ59" s="166"/>
      <c r="BK59" s="166"/>
      <c r="BL59" s="166"/>
      <c r="BM59" s="166"/>
      <c r="BN59" s="166"/>
      <c r="BO59" s="166"/>
      <c r="BP59" s="166"/>
      <c r="BQ59" s="166"/>
      <c r="BR59" s="166"/>
      <c r="BS59" s="166"/>
      <c r="BT59" s="166"/>
      <c r="BU59" s="183" t="str">
        <f>IF(EXACT($B$110,"ある"),"✓","")</f>
        <v/>
      </c>
      <c r="BV59" s="183"/>
      <c r="BW59" s="183"/>
      <c r="BX59" s="183"/>
      <c r="BY59" s="183"/>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c r="CW59" s="166"/>
      <c r="CX59" s="166"/>
      <c r="CY59" s="166"/>
      <c r="CZ59" s="166"/>
      <c r="DA59" s="166"/>
      <c r="DB59" s="166"/>
      <c r="DC59" s="166"/>
      <c r="DD59" s="166"/>
      <c r="DE59" s="166"/>
      <c r="DF59" s="166"/>
      <c r="DG59" s="166"/>
      <c r="DH59" s="166"/>
      <c r="DI59" s="166"/>
      <c r="DJ59" s="166"/>
      <c r="DK59" s="166"/>
      <c r="DL59" s="166"/>
      <c r="DM59" s="166"/>
      <c r="DN59" s="166"/>
      <c r="DO59" s="166"/>
      <c r="DP59" s="166"/>
      <c r="DQ59" s="166"/>
      <c r="DR59" s="166"/>
      <c r="DS59" s="166"/>
      <c r="DT59" s="166"/>
      <c r="DU59" s="166"/>
      <c r="DV59" s="166"/>
      <c r="DW59" s="166"/>
      <c r="DX59" s="183" t="str">
        <f>IF(EXACT($B$133,"介助されていない"),"✓","")</f>
        <v/>
      </c>
      <c r="DY59" s="183"/>
      <c r="DZ59" s="183"/>
      <c r="EA59" s="183"/>
      <c r="EB59" s="183"/>
      <c r="EC59" s="166"/>
      <c r="ED59" s="166"/>
      <c r="EE59" s="166"/>
      <c r="EF59" s="166"/>
      <c r="EG59" s="166"/>
      <c r="EH59" s="166"/>
      <c r="EI59" s="166"/>
      <c r="EJ59" s="166"/>
      <c r="EK59" s="166"/>
      <c r="EL59" s="183" t="str">
        <f>IF(EXACT($B$133,"見守り等"),"✓","")</f>
        <v/>
      </c>
      <c r="EM59" s="183"/>
      <c r="EN59" s="183"/>
      <c r="EO59" s="183"/>
      <c r="EP59" s="183"/>
      <c r="EQ59" s="166"/>
      <c r="ER59" s="166"/>
      <c r="ES59" s="166"/>
      <c r="ET59" s="166"/>
      <c r="EU59" s="166"/>
      <c r="EV59" s="166"/>
      <c r="EW59" s="166"/>
      <c r="EX59" s="166"/>
      <c r="EY59" s="166"/>
      <c r="EZ59" s="183" t="str">
        <f>IF(EXACT($B$133,"一部介助"),"✓","")</f>
        <v/>
      </c>
      <c r="FA59" s="183"/>
      <c r="FB59" s="183"/>
      <c r="FC59" s="183"/>
      <c r="FD59" s="183"/>
      <c r="FE59" s="166"/>
      <c r="FF59" s="166"/>
      <c r="FG59" s="166"/>
      <c r="FH59" s="166"/>
      <c r="FI59" s="166"/>
      <c r="FJ59" s="166"/>
      <c r="FK59" s="166"/>
      <c r="FL59" s="166"/>
      <c r="FM59" s="166"/>
      <c r="FN59" s="183" t="str">
        <f>IF(EXACT($B$133,"全介助"),"✓","")</f>
        <v/>
      </c>
      <c r="FO59" s="183"/>
      <c r="FP59" s="183"/>
      <c r="FQ59" s="183"/>
      <c r="FR59" s="183"/>
      <c r="FS59" s="166"/>
      <c r="FT59" s="166"/>
      <c r="FU59" s="166"/>
      <c r="FV59" s="9"/>
      <c r="FW59" s="9"/>
      <c r="FX59" s="150"/>
      <c r="FY59" s="9"/>
    </row>
    <row r="60" spans="1:188" ht="34" customHeight="1" x14ac:dyDescent="0.55000000000000004">
      <c r="A60" s="214" t="s">
        <v>56</v>
      </c>
      <c r="B60" s="222"/>
      <c r="C60" s="12"/>
      <c r="D60" s="147"/>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61"/>
      <c r="ES60" s="161"/>
      <c r="ET60" s="161"/>
      <c r="EU60" s="161"/>
      <c r="EV60" s="161"/>
      <c r="EW60" s="161"/>
      <c r="EX60" s="161"/>
      <c r="EY60" s="161"/>
      <c r="EZ60" s="161"/>
      <c r="FA60" s="161"/>
      <c r="FB60" s="161"/>
      <c r="FC60" s="161"/>
      <c r="FD60" s="161"/>
      <c r="FE60" s="161"/>
      <c r="FF60" s="161"/>
      <c r="FG60" s="161"/>
      <c r="FH60" s="161"/>
      <c r="FI60" s="161"/>
      <c r="FJ60" s="161"/>
      <c r="FK60" s="161"/>
      <c r="FL60" s="161"/>
      <c r="FM60" s="161"/>
      <c r="FN60" s="161"/>
      <c r="FO60" s="161"/>
      <c r="FP60" s="161"/>
      <c r="FQ60" s="161"/>
      <c r="FR60" s="161"/>
      <c r="FS60" s="161"/>
      <c r="FX60" s="147"/>
    </row>
    <row r="61" spans="1:188" ht="21" customHeight="1" x14ac:dyDescent="0.55000000000000004">
      <c r="A61" s="33" t="s">
        <v>57</v>
      </c>
      <c r="B61" s="33"/>
      <c r="C61" s="12"/>
      <c r="D61" s="147"/>
      <c r="E61" s="128"/>
      <c r="F61" s="128"/>
      <c r="G61" s="169"/>
      <c r="H61" s="169"/>
      <c r="I61" s="169"/>
      <c r="J61" s="169"/>
      <c r="K61" s="169"/>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c r="BD61" s="170"/>
      <c r="BE61" s="170"/>
      <c r="BF61" s="170"/>
      <c r="BG61" s="170"/>
      <c r="BH61" s="170"/>
      <c r="BI61" s="170"/>
      <c r="BJ61" s="170"/>
      <c r="BK61" s="170"/>
      <c r="BL61" s="170"/>
      <c r="BM61" s="170"/>
      <c r="BN61" s="170"/>
      <c r="BO61" s="170"/>
      <c r="BP61" s="170"/>
      <c r="BQ61" s="170"/>
      <c r="BR61" s="170"/>
      <c r="BS61" s="170"/>
      <c r="BT61" s="170"/>
      <c r="BU61" s="170"/>
      <c r="BV61" s="170"/>
      <c r="BW61" s="170"/>
      <c r="BX61" s="170"/>
      <c r="BY61" s="170"/>
      <c r="BZ61" s="170"/>
      <c r="CA61" s="170"/>
      <c r="CB61" s="170"/>
      <c r="CC61" s="170"/>
      <c r="CD61" s="170"/>
      <c r="CE61" s="170"/>
      <c r="CF61" s="170"/>
      <c r="CG61" s="170"/>
      <c r="CH61" s="170"/>
      <c r="CI61" s="170"/>
      <c r="CJ61" s="170"/>
      <c r="CK61" s="170"/>
      <c r="CL61" s="170"/>
      <c r="CM61" s="170"/>
      <c r="CN61" s="170"/>
      <c r="CO61" s="170"/>
      <c r="CP61" s="170"/>
      <c r="CQ61" s="170"/>
      <c r="CR61" s="170"/>
      <c r="CS61" s="170"/>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170"/>
      <c r="DP61" s="170"/>
      <c r="DQ61" s="170"/>
      <c r="DR61" s="170"/>
      <c r="DS61" s="170"/>
      <c r="DT61" s="170"/>
      <c r="DU61" s="170"/>
      <c r="DV61" s="170"/>
      <c r="DW61" s="170"/>
      <c r="DX61" s="170"/>
      <c r="DY61" s="170"/>
      <c r="DZ61" s="170"/>
      <c r="EA61" s="170"/>
      <c r="EB61" s="170"/>
      <c r="EC61" s="170"/>
      <c r="ED61" s="170"/>
      <c r="EE61" s="170"/>
      <c r="EF61" s="170"/>
      <c r="EG61" s="170"/>
      <c r="EH61" s="170"/>
      <c r="EI61" s="170"/>
      <c r="EJ61" s="170"/>
      <c r="EK61" s="170"/>
      <c r="EL61" s="170"/>
      <c r="EM61" s="170"/>
      <c r="EN61" s="170"/>
      <c r="EO61" s="170"/>
      <c r="EP61" s="170"/>
      <c r="EQ61" s="170"/>
      <c r="ER61" s="170"/>
      <c r="ES61" s="170"/>
      <c r="ET61" s="170"/>
      <c r="EU61" s="170"/>
      <c r="EV61" s="170"/>
      <c r="EW61" s="230" t="str">
        <f>IF(EXACT($B$145,"✓"),"✓","")</f>
        <v/>
      </c>
      <c r="EX61" s="230"/>
      <c r="EY61" s="230"/>
      <c r="EZ61" s="230"/>
      <c r="FA61" s="230"/>
      <c r="FB61" s="170"/>
      <c r="FC61" s="170"/>
      <c r="FD61" s="170"/>
      <c r="FE61" s="170"/>
      <c r="FF61" s="170"/>
      <c r="FG61" s="170"/>
      <c r="FH61" s="170"/>
      <c r="FI61" s="170"/>
      <c r="FJ61" s="170"/>
      <c r="FK61" s="170"/>
      <c r="FL61" s="170"/>
      <c r="FM61" s="170"/>
      <c r="FN61" s="170"/>
      <c r="FO61" s="170"/>
      <c r="FP61" s="172"/>
      <c r="FQ61" s="172"/>
      <c r="FR61" s="172"/>
      <c r="FX61" s="147"/>
    </row>
    <row r="62" spans="1:188" ht="21" customHeight="1" x14ac:dyDescent="0.55000000000000004">
      <c r="A62" s="33" t="s">
        <v>58</v>
      </c>
      <c r="B62" s="33"/>
      <c r="C62" s="12"/>
      <c r="D62" s="147"/>
      <c r="E62" s="128"/>
      <c r="F62" s="128"/>
      <c r="G62" s="169"/>
      <c r="H62" s="169"/>
      <c r="I62" s="169"/>
      <c r="J62" s="169"/>
      <c r="K62" s="169"/>
      <c r="M62" s="230" t="str">
        <f>IF(EXACT($B$135,"✓"),"✓","")</f>
        <v/>
      </c>
      <c r="N62" s="230"/>
      <c r="O62" s="230"/>
      <c r="P62" s="230"/>
      <c r="Q62" s="230"/>
      <c r="R62" s="170"/>
      <c r="S62" s="170"/>
      <c r="T62" s="170"/>
      <c r="U62" s="170"/>
      <c r="V62" s="170"/>
      <c r="W62" s="170"/>
      <c r="X62" s="170"/>
      <c r="Y62" s="170"/>
      <c r="Z62" s="170"/>
      <c r="AA62" s="230" t="str">
        <f>IF(EXACT($B$136,"✓"),"✓","")</f>
        <v/>
      </c>
      <c r="AB62" s="230"/>
      <c r="AC62" s="230"/>
      <c r="AD62" s="230"/>
      <c r="AE62" s="230"/>
      <c r="AF62" s="170"/>
      <c r="AG62" s="170"/>
      <c r="AH62" s="170"/>
      <c r="AI62" s="170"/>
      <c r="AJ62" s="170"/>
      <c r="AK62" s="170"/>
      <c r="AL62" s="170"/>
      <c r="AM62" s="170"/>
      <c r="AN62" s="230" t="str">
        <f>IF(EXACT($B$137,"✓"),"✓","")</f>
        <v/>
      </c>
      <c r="AO62" s="230"/>
      <c r="AP62" s="230"/>
      <c r="AQ62" s="230"/>
      <c r="AR62" s="230"/>
      <c r="AS62" s="170"/>
      <c r="AT62" s="170"/>
      <c r="AU62" s="170"/>
      <c r="AV62" s="170"/>
      <c r="AW62" s="170"/>
      <c r="AX62" s="170"/>
      <c r="AY62" s="170"/>
      <c r="AZ62" s="170"/>
      <c r="BA62" s="230" t="str">
        <f>IF(EXACT($B$138,"✓"),"✓","")</f>
        <v/>
      </c>
      <c r="BB62" s="230"/>
      <c r="BC62" s="230"/>
      <c r="BD62" s="230"/>
      <c r="BE62" s="230"/>
      <c r="BF62" s="170"/>
      <c r="BG62" s="170"/>
      <c r="BH62" s="170"/>
      <c r="BI62" s="170"/>
      <c r="BJ62" s="170"/>
      <c r="BK62" s="170"/>
      <c r="BL62" s="170"/>
      <c r="BM62" s="170"/>
      <c r="BN62" s="170"/>
      <c r="BO62" s="230" t="str">
        <f>IF(EXACT($B$139,"✓"),"✓","")</f>
        <v/>
      </c>
      <c r="BP62" s="230"/>
      <c r="BQ62" s="230"/>
      <c r="BR62" s="230"/>
      <c r="BS62" s="230"/>
      <c r="BT62" s="170"/>
      <c r="BU62" s="170"/>
      <c r="BV62" s="170"/>
      <c r="BW62" s="170"/>
      <c r="BX62" s="170"/>
      <c r="BY62" s="170"/>
      <c r="BZ62" s="170"/>
      <c r="CA62" s="170"/>
      <c r="CB62" s="170"/>
      <c r="CC62" s="230" t="str">
        <f>IF(EXACT($B$140,"✓"),"✓","")</f>
        <v/>
      </c>
      <c r="CD62" s="230"/>
      <c r="CE62" s="230"/>
      <c r="CF62" s="230"/>
      <c r="CG62" s="230"/>
      <c r="CH62" s="170"/>
      <c r="CI62" s="170"/>
      <c r="CJ62" s="170"/>
      <c r="CK62" s="170"/>
      <c r="CL62" s="170"/>
      <c r="CM62" s="170"/>
      <c r="CN62" s="170"/>
      <c r="CO62" s="170"/>
      <c r="CP62" s="170"/>
      <c r="CQ62" s="230" t="str">
        <f>IF(EXACT($B$141,"✓"),"✓","")</f>
        <v/>
      </c>
      <c r="CR62" s="230"/>
      <c r="CS62" s="230"/>
      <c r="CT62" s="230"/>
      <c r="CU62" s="230"/>
      <c r="CV62" s="170"/>
      <c r="CW62" s="170"/>
      <c r="CX62" s="170"/>
      <c r="CY62" s="170"/>
      <c r="CZ62" s="170"/>
      <c r="DA62" s="170"/>
      <c r="DB62" s="170"/>
      <c r="DC62" s="170"/>
      <c r="DD62" s="230" t="str">
        <f>IF(EXACT($B$142,"✓"),"✓","")</f>
        <v/>
      </c>
      <c r="DE62" s="230"/>
      <c r="DF62" s="230"/>
      <c r="DG62" s="230"/>
      <c r="DH62" s="230"/>
      <c r="DI62" s="170"/>
      <c r="DJ62" s="170"/>
      <c r="DK62" s="170"/>
      <c r="DL62" s="170"/>
      <c r="DM62" s="170"/>
      <c r="DN62" s="170"/>
      <c r="DO62" s="170"/>
      <c r="DP62" s="170"/>
      <c r="DQ62" s="170"/>
      <c r="DR62" s="170"/>
      <c r="DS62" s="230" t="str">
        <f>IF(EXACT($B$143,"✓"),"✓","")</f>
        <v/>
      </c>
      <c r="DT62" s="230"/>
      <c r="DU62" s="230"/>
      <c r="DV62" s="230"/>
      <c r="DW62" s="230"/>
      <c r="DX62" s="170"/>
      <c r="DY62" s="170"/>
      <c r="DZ62" s="170"/>
      <c r="EA62" s="170"/>
      <c r="EB62" s="170"/>
      <c r="EC62" s="170"/>
      <c r="ED62" s="170"/>
      <c r="EE62" s="170"/>
      <c r="EF62" s="170"/>
      <c r="EG62" s="170"/>
      <c r="EH62" s="230" t="str">
        <f>IF(EXACT($B$144,"✓"),"✓","")</f>
        <v/>
      </c>
      <c r="EI62" s="230"/>
      <c r="EJ62" s="230"/>
      <c r="EK62" s="230"/>
      <c r="EL62" s="230"/>
      <c r="EM62" s="170"/>
      <c r="EN62" s="170"/>
      <c r="EO62" s="170"/>
      <c r="EP62" s="170"/>
      <c r="EQ62" s="170"/>
      <c r="ER62" s="170"/>
      <c r="ES62" s="170"/>
      <c r="ET62" s="170"/>
      <c r="EU62" s="170"/>
      <c r="EV62" s="170"/>
      <c r="EW62" s="171"/>
      <c r="EX62" s="171"/>
      <c r="EY62" s="171"/>
      <c r="EZ62" s="171"/>
      <c r="FA62" s="171"/>
      <c r="FB62" s="170"/>
      <c r="FC62" s="170"/>
      <c r="FD62" s="170"/>
      <c r="FE62" s="170"/>
      <c r="FF62" s="170"/>
      <c r="FG62" s="170"/>
      <c r="FH62" s="170"/>
      <c r="FI62" s="170"/>
      <c r="FJ62" s="170"/>
      <c r="FK62" s="230" t="str">
        <f>IF(EXACT($B$146,"✓"),"✓","")</f>
        <v/>
      </c>
      <c r="FL62" s="230"/>
      <c r="FM62" s="230"/>
      <c r="FN62" s="230"/>
      <c r="FO62" s="230"/>
      <c r="FP62" s="172"/>
      <c r="FQ62" s="172"/>
      <c r="FR62" s="172"/>
      <c r="FS62" s="172"/>
      <c r="FT62" s="172"/>
      <c r="FU62" s="7"/>
      <c r="FV62" s="7"/>
      <c r="FW62" s="7"/>
      <c r="FX62" s="148"/>
      <c r="FY62" s="7"/>
      <c r="FZ62" s="7"/>
      <c r="GA62" s="7"/>
      <c r="GB62" s="7"/>
      <c r="GC62" s="7"/>
      <c r="GD62" s="128"/>
      <c r="GE62" s="128"/>
      <c r="GF62" s="128"/>
    </row>
    <row r="63" spans="1:188" ht="15" customHeight="1" x14ac:dyDescent="0.55000000000000004">
      <c r="A63" s="33" t="s">
        <v>59</v>
      </c>
      <c r="B63" s="33"/>
      <c r="C63" s="13"/>
      <c r="D63" s="147"/>
      <c r="H63" s="161"/>
      <c r="I63" s="161"/>
      <c r="J63" s="161"/>
      <c r="K63" s="161"/>
      <c r="L63" s="161"/>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2"/>
      <c r="BR63" s="172"/>
      <c r="BS63" s="172"/>
      <c r="BT63" s="172"/>
      <c r="BU63" s="172"/>
      <c r="BV63" s="172"/>
      <c r="BW63" s="172"/>
      <c r="BX63" s="172"/>
      <c r="BY63" s="172"/>
      <c r="BZ63" s="172"/>
      <c r="CA63" s="172"/>
      <c r="CB63" s="172"/>
      <c r="CC63" s="172"/>
      <c r="CD63" s="172"/>
      <c r="CE63" s="172"/>
      <c r="CF63" s="172"/>
      <c r="CG63" s="172"/>
      <c r="CH63" s="172"/>
      <c r="CI63" s="172"/>
      <c r="CJ63" s="172"/>
      <c r="CK63" s="172"/>
      <c r="CL63" s="172"/>
      <c r="CM63" s="172"/>
      <c r="CN63" s="172"/>
      <c r="CO63" s="172"/>
      <c r="CP63" s="172"/>
      <c r="CQ63" s="172"/>
      <c r="CR63" s="172"/>
      <c r="CS63" s="172"/>
      <c r="CT63" s="172"/>
      <c r="CU63" s="172"/>
      <c r="CV63" s="172"/>
      <c r="CW63" s="172"/>
      <c r="CX63" s="172"/>
      <c r="CY63" s="172"/>
      <c r="CZ63" s="172"/>
      <c r="DA63" s="172"/>
      <c r="DB63" s="172"/>
      <c r="DC63" s="172"/>
      <c r="DD63" s="172"/>
      <c r="DE63" s="172"/>
      <c r="DF63" s="172"/>
      <c r="DG63" s="172"/>
      <c r="DH63" s="172"/>
      <c r="DI63" s="172"/>
      <c r="DJ63" s="172"/>
      <c r="DK63" s="172"/>
      <c r="DL63" s="172"/>
      <c r="DM63" s="172"/>
      <c r="DN63" s="172"/>
      <c r="DO63" s="172"/>
      <c r="DP63" s="172"/>
      <c r="DQ63" s="172"/>
      <c r="DR63" s="172"/>
      <c r="DS63" s="172"/>
      <c r="DT63" s="172"/>
      <c r="DU63" s="172"/>
      <c r="DV63" s="172"/>
      <c r="DW63" s="172"/>
      <c r="DX63" s="172"/>
      <c r="DY63" s="172"/>
      <c r="DZ63" s="172"/>
      <c r="EA63" s="172"/>
      <c r="EB63" s="172"/>
      <c r="EC63" s="172"/>
      <c r="ED63" s="172"/>
      <c r="EE63" s="172"/>
      <c r="EF63" s="172"/>
      <c r="EG63" s="172"/>
      <c r="EH63" s="172"/>
      <c r="EI63" s="172"/>
      <c r="EJ63" s="172"/>
      <c r="EK63" s="172"/>
      <c r="EL63" s="172"/>
      <c r="EM63" s="172"/>
      <c r="EN63" s="172"/>
      <c r="EO63" s="172"/>
      <c r="EP63" s="172"/>
      <c r="EQ63" s="172"/>
      <c r="ER63" s="172"/>
      <c r="ES63" s="172"/>
      <c r="ET63" s="172"/>
      <c r="EU63" s="172"/>
      <c r="EV63" s="172"/>
      <c r="EW63" s="172"/>
      <c r="EX63" s="172"/>
      <c r="EY63" s="172"/>
      <c r="EZ63" s="172"/>
      <c r="FA63" s="172"/>
      <c r="FB63" s="172"/>
      <c r="FC63" s="172"/>
      <c r="FD63" s="172"/>
      <c r="FE63" s="172"/>
      <c r="FF63" s="172"/>
      <c r="FG63" s="172"/>
      <c r="FH63" s="172"/>
      <c r="FI63" s="172"/>
      <c r="FJ63" s="172"/>
      <c r="FK63" s="172"/>
      <c r="FL63" s="172"/>
      <c r="FM63" s="172"/>
      <c r="FN63" s="172"/>
      <c r="FO63" s="172"/>
      <c r="FP63" s="172"/>
      <c r="FQ63" s="172"/>
      <c r="FR63" s="172"/>
      <c r="FS63" s="172"/>
      <c r="FT63" s="172"/>
      <c r="FU63" s="172"/>
      <c r="FV63" s="7"/>
      <c r="FW63" s="7"/>
      <c r="FX63" s="148"/>
      <c r="FY63" s="7"/>
      <c r="FZ63" s="7"/>
      <c r="GA63" s="7"/>
      <c r="GB63" s="7"/>
      <c r="GC63" s="7"/>
      <c r="GD63" s="7"/>
    </row>
    <row r="64" spans="1:188" ht="27" customHeight="1" x14ac:dyDescent="0.45">
      <c r="A64" s="35" t="s">
        <v>60</v>
      </c>
      <c r="B64" s="50"/>
      <c r="C64" s="12"/>
      <c r="D64" s="147"/>
      <c r="S64" s="128"/>
      <c r="T64" s="128"/>
      <c r="U64" s="128"/>
      <c r="V64" s="128"/>
      <c r="W64" s="128"/>
      <c r="X64" s="128"/>
      <c r="Y64" s="128"/>
      <c r="Z64" s="128"/>
      <c r="AA64" s="128"/>
      <c r="AB64" s="128"/>
      <c r="AC64" s="128"/>
      <c r="AD64" s="128"/>
      <c r="AE64" s="128"/>
      <c r="AF64" s="128"/>
      <c r="AG64" s="128"/>
      <c r="AH64" s="128"/>
      <c r="AI64" s="128"/>
      <c r="AQ64" s="9"/>
      <c r="AR64" s="9"/>
      <c r="AS64" s="9"/>
      <c r="AT64" s="9"/>
      <c r="AU64" s="9"/>
      <c r="AV64" s="9"/>
      <c r="AW64" s="9"/>
      <c r="AX64" s="9"/>
      <c r="AY64" s="9"/>
      <c r="AZ64" s="9"/>
      <c r="BA64" s="9"/>
      <c r="BB64" s="9"/>
      <c r="BD64" s="233" t="str">
        <f>IF(EXACT($B$148,"自立"),"〇","")</f>
        <v/>
      </c>
      <c r="BE64" s="233"/>
      <c r="BF64" s="233"/>
      <c r="BG64" s="233"/>
      <c r="BH64" s="233"/>
      <c r="BI64" s="9"/>
      <c r="BJ64" s="9"/>
      <c r="BK64" s="9"/>
      <c r="BL64" s="9"/>
      <c r="BM64" s="9"/>
      <c r="BN64" s="9"/>
      <c r="BO64" s="9"/>
      <c r="BP64" s="9"/>
      <c r="BQ64" s="9"/>
      <c r="BR64" s="233" t="str">
        <f>IF(EXACT($B$148,"J１"),"〇","")</f>
        <v/>
      </c>
      <c r="BS64" s="233"/>
      <c r="BT64" s="233"/>
      <c r="BU64" s="233"/>
      <c r="BV64" s="233"/>
      <c r="BW64" s="9"/>
      <c r="BX64" s="9"/>
      <c r="BY64" s="9"/>
      <c r="BZ64" s="9"/>
      <c r="CA64" s="9"/>
      <c r="CB64" s="9"/>
      <c r="CC64" s="9"/>
      <c r="CD64" s="9"/>
      <c r="CE64" s="9"/>
      <c r="CF64" s="233" t="str">
        <f>IF(EXACT($B$148,"J２"),"〇","")</f>
        <v/>
      </c>
      <c r="CG64" s="233"/>
      <c r="CH64" s="233"/>
      <c r="CI64" s="233"/>
      <c r="CJ64" s="233"/>
      <c r="CK64" s="9"/>
      <c r="CL64" s="9"/>
      <c r="CM64" s="9"/>
      <c r="CN64" s="9"/>
      <c r="CO64" s="9"/>
      <c r="CP64" s="9"/>
      <c r="CQ64" s="9"/>
      <c r="CR64" s="9"/>
      <c r="CS64" s="233" t="str">
        <f>IF(EXACT($B$148,"A１"),"〇","")</f>
        <v/>
      </c>
      <c r="CT64" s="233"/>
      <c r="CU64" s="233"/>
      <c r="CV64" s="233"/>
      <c r="CW64" s="233"/>
      <c r="CX64" s="9"/>
      <c r="CY64" s="9"/>
      <c r="CZ64" s="9"/>
      <c r="DA64" s="9"/>
      <c r="DB64" s="9"/>
      <c r="DC64" s="9"/>
      <c r="DD64" s="9"/>
      <c r="DE64" s="9"/>
      <c r="DF64" s="9"/>
      <c r="DG64" s="233" t="str">
        <f>IF(EXACT($B$148,"A２"),"〇","")</f>
        <v/>
      </c>
      <c r="DH64" s="233"/>
      <c r="DI64" s="233"/>
      <c r="DJ64" s="233"/>
      <c r="DK64" s="233"/>
      <c r="DL64" s="9"/>
      <c r="DM64" s="9"/>
      <c r="DN64" s="9"/>
      <c r="DO64" s="9"/>
      <c r="DP64" s="9"/>
      <c r="DQ64" s="9"/>
      <c r="DR64" s="9"/>
      <c r="DS64" s="9"/>
      <c r="DT64" s="9"/>
      <c r="DU64" s="233" t="str">
        <f>IF(EXACT($B$148,"B１"),"〇","")</f>
        <v/>
      </c>
      <c r="DV64" s="233"/>
      <c r="DW64" s="233"/>
      <c r="DX64" s="233"/>
      <c r="DY64" s="233"/>
      <c r="DZ64" s="9"/>
      <c r="EA64" s="9"/>
      <c r="EB64" s="9"/>
      <c r="EC64" s="9"/>
      <c r="ED64" s="9"/>
      <c r="EE64" s="9"/>
      <c r="EF64" s="9"/>
      <c r="EG64" s="9"/>
      <c r="EH64" s="9"/>
      <c r="EI64" s="233" t="str">
        <f>IF(EXACT($B$148,"B２"),"〇","")</f>
        <v/>
      </c>
      <c r="EJ64" s="233"/>
      <c r="EK64" s="233"/>
      <c r="EL64" s="233"/>
      <c r="EM64" s="233"/>
      <c r="EN64" s="9"/>
      <c r="EO64" s="9"/>
      <c r="EP64" s="9"/>
      <c r="EQ64" s="9"/>
      <c r="ER64" s="9"/>
      <c r="ES64" s="9"/>
      <c r="ET64" s="9"/>
      <c r="EU64" s="9"/>
      <c r="EV64" s="9"/>
      <c r="EW64" s="233" t="str">
        <f>IF(EXACT($B$148,"C１"),"〇","")</f>
        <v/>
      </c>
      <c r="EX64" s="233"/>
      <c r="EY64" s="233"/>
      <c r="EZ64" s="233"/>
      <c r="FA64" s="233"/>
      <c r="FB64" s="9"/>
      <c r="FC64" s="9"/>
      <c r="FD64" s="9"/>
      <c r="FE64" s="9"/>
      <c r="FF64" s="9"/>
      <c r="FG64" s="9"/>
      <c r="FH64" s="9"/>
      <c r="FI64" s="9"/>
      <c r="FJ64" s="9"/>
      <c r="FK64" s="233" t="str">
        <f>IF(EXACT($B$148,"C２"),"〇","")</f>
        <v/>
      </c>
      <c r="FL64" s="233"/>
      <c r="FM64" s="233"/>
      <c r="FN64" s="233"/>
      <c r="FO64" s="233"/>
      <c r="FP64" s="9"/>
      <c r="FQ64" s="9"/>
      <c r="FX64" s="147"/>
    </row>
    <row r="65" spans="1:181" s="10" customFormat="1" ht="38" customHeight="1" thickBot="1" x14ac:dyDescent="0.35">
      <c r="A65" s="34" t="s">
        <v>61</v>
      </c>
      <c r="B65" s="34"/>
      <c r="C65" s="23"/>
      <c r="D65" s="149"/>
      <c r="O65" s="173"/>
      <c r="P65" s="173"/>
      <c r="Q65" s="173"/>
      <c r="R65" s="173"/>
      <c r="S65" s="173"/>
      <c r="T65" s="173"/>
      <c r="U65" s="173"/>
      <c r="V65" s="173"/>
      <c r="W65" s="173"/>
      <c r="X65" s="173"/>
      <c r="Y65" s="173"/>
      <c r="Z65" s="173"/>
      <c r="AA65" s="173"/>
      <c r="AB65" s="173"/>
      <c r="AC65" s="173"/>
      <c r="AD65" s="173"/>
      <c r="AE65" s="173"/>
      <c r="AF65" s="128"/>
      <c r="AG65" s="128"/>
      <c r="AH65" s="128"/>
      <c r="AI65" s="128"/>
      <c r="AJ65" s="1"/>
      <c r="AK65" s="1"/>
      <c r="AL65" s="1"/>
      <c r="AM65" s="1"/>
      <c r="AN65" s="9"/>
      <c r="AO65" s="9"/>
      <c r="AP65" s="9"/>
      <c r="AQ65" s="9"/>
      <c r="AR65" s="9"/>
      <c r="AS65" s="9"/>
      <c r="AT65" s="9"/>
      <c r="AU65" s="1"/>
      <c r="AV65" s="1"/>
      <c r="AW65" s="1"/>
      <c r="AX65" s="1"/>
      <c r="AY65" s="1"/>
      <c r="AZ65" s="1"/>
      <c r="BA65" s="1"/>
      <c r="BB65" s="1"/>
      <c r="BD65" s="207" t="str">
        <f>IF(EXACT($B$149,"自立"),"〇","")</f>
        <v/>
      </c>
      <c r="BE65" s="207"/>
      <c r="BF65" s="207"/>
      <c r="BG65" s="207"/>
      <c r="BH65" s="207"/>
      <c r="BI65" s="1"/>
      <c r="BJ65" s="1"/>
      <c r="BK65" s="1"/>
      <c r="BL65" s="1"/>
      <c r="BM65" s="1"/>
      <c r="BN65" s="1"/>
      <c r="BO65" s="1"/>
      <c r="BP65" s="1"/>
      <c r="BQ65" s="1"/>
      <c r="BR65" s="207" t="str">
        <f>IF(EXACT($B$149,"Ⅰ"),"〇","")</f>
        <v/>
      </c>
      <c r="BS65" s="207"/>
      <c r="BT65" s="207"/>
      <c r="BU65" s="207"/>
      <c r="BV65" s="207"/>
      <c r="BW65" s="1"/>
      <c r="BX65" s="1"/>
      <c r="BY65" s="1"/>
      <c r="BZ65" s="1"/>
      <c r="CA65" s="1"/>
      <c r="CB65" s="1"/>
      <c r="CC65" s="1"/>
      <c r="CD65" s="1"/>
      <c r="CE65" s="1"/>
      <c r="CF65" s="207" t="str">
        <f>IF(EXACT($B$149,"Ⅱa"),"〇","")</f>
        <v/>
      </c>
      <c r="CG65" s="207"/>
      <c r="CH65" s="207"/>
      <c r="CI65" s="207"/>
      <c r="CJ65" s="207"/>
      <c r="CK65" s="1"/>
      <c r="CL65" s="1"/>
      <c r="CM65" s="1"/>
      <c r="CN65" s="1"/>
      <c r="CO65" s="1"/>
      <c r="CP65" s="1"/>
      <c r="CQ65" s="1"/>
      <c r="CR65" s="1"/>
      <c r="CS65" s="207" t="str">
        <f>IF(EXACT($B$149,"Ⅱb"),"〇","")</f>
        <v/>
      </c>
      <c r="CT65" s="207"/>
      <c r="CU65" s="207"/>
      <c r="CV65" s="207"/>
      <c r="CW65" s="207"/>
      <c r="CX65" s="1"/>
      <c r="CY65" s="1"/>
      <c r="CZ65" s="1"/>
      <c r="DA65" s="1"/>
      <c r="DB65" s="1"/>
      <c r="DC65" s="1"/>
      <c r="DD65" s="1"/>
      <c r="DE65" s="1"/>
      <c r="DF65" s="1"/>
      <c r="DG65" s="207" t="str">
        <f>IF(EXACT($B$149,"Ⅲa"),"〇","")</f>
        <v/>
      </c>
      <c r="DH65" s="207"/>
      <c r="DI65" s="207"/>
      <c r="DJ65" s="207"/>
      <c r="DK65" s="207"/>
      <c r="DL65" s="1"/>
      <c r="DM65" s="1"/>
      <c r="DN65" s="1"/>
      <c r="DO65" s="1"/>
      <c r="DP65" s="1"/>
      <c r="DQ65" s="1"/>
      <c r="DR65" s="1"/>
      <c r="DS65" s="1"/>
      <c r="DT65" s="1"/>
      <c r="DU65" s="207" t="str">
        <f>IF(EXACT($B$149,"Ⅲb"),"〇","")</f>
        <v/>
      </c>
      <c r="DV65" s="207"/>
      <c r="DW65" s="207"/>
      <c r="DX65" s="207"/>
      <c r="DY65" s="207"/>
      <c r="DZ65" s="1"/>
      <c r="EA65" s="1"/>
      <c r="EB65" s="1"/>
      <c r="EC65" s="1"/>
      <c r="ED65" s="1"/>
      <c r="EE65" s="1"/>
      <c r="EF65" s="1"/>
      <c r="EG65" s="1"/>
      <c r="EH65" s="1"/>
      <c r="EI65" s="207" t="str">
        <f>IF(EXACT($B$149,"Ⅳ"),"〇","")</f>
        <v/>
      </c>
      <c r="EJ65" s="207"/>
      <c r="EK65" s="207"/>
      <c r="EL65" s="207"/>
      <c r="EM65" s="207"/>
      <c r="EN65" s="1"/>
      <c r="EO65" s="1"/>
      <c r="EP65" s="1"/>
      <c r="EQ65" s="1"/>
      <c r="ER65" s="1"/>
      <c r="ES65" s="1"/>
      <c r="ET65" s="1"/>
      <c r="EU65" s="1"/>
      <c r="EV65" s="1"/>
      <c r="EW65" s="207" t="str">
        <f>IF(EXACT($B$149,"M"),"〇","")</f>
        <v/>
      </c>
      <c r="EX65" s="207"/>
      <c r="EY65" s="207"/>
      <c r="EZ65" s="207"/>
      <c r="FA65" s="207"/>
      <c r="FB65" s="1"/>
      <c r="FC65" s="1"/>
      <c r="FD65" s="1"/>
      <c r="FE65" s="1"/>
      <c r="FF65" s="1"/>
      <c r="FG65" s="1"/>
      <c r="FH65" s="1"/>
      <c r="FI65" s="1"/>
      <c r="FJ65" s="1"/>
      <c r="FK65" s="1"/>
      <c r="FL65" s="1"/>
      <c r="FM65" s="1"/>
      <c r="FN65" s="1"/>
      <c r="FO65" s="1"/>
      <c r="FP65" s="1"/>
      <c r="FQ65" s="1"/>
      <c r="FX65" s="149"/>
    </row>
    <row r="66" spans="1:181" ht="15.5" customHeight="1" x14ac:dyDescent="0.55000000000000004">
      <c r="A66" s="239" t="s">
        <v>737</v>
      </c>
      <c r="B66" s="240"/>
      <c r="C66" s="241"/>
    </row>
    <row r="67" spans="1:181" ht="18.75" customHeight="1" thickBot="1" x14ac:dyDescent="0.6">
      <c r="A67" s="242"/>
      <c r="B67" s="243"/>
      <c r="C67" s="244"/>
      <c r="EG67" s="259" t="str">
        <f>LEFT($C$8,1)</f>
        <v/>
      </c>
      <c r="EH67" s="259"/>
      <c r="EI67" s="259"/>
      <c r="EJ67" s="259"/>
      <c r="EK67" s="259"/>
      <c r="EL67" s="231" t="str">
        <f>MID($C$8,2,1)</f>
        <v/>
      </c>
      <c r="EM67" s="231"/>
      <c r="EN67" s="231"/>
      <c r="EO67" s="231"/>
      <c r="EP67" s="231"/>
      <c r="EQ67" s="231" t="str">
        <f>MID($C$8,3,1)</f>
        <v/>
      </c>
      <c r="ER67" s="231"/>
      <c r="ES67" s="231"/>
      <c r="ET67" s="231"/>
      <c r="EU67" s="231"/>
      <c r="EV67" s="231" t="str">
        <f>MID($C$8,4,1)</f>
        <v/>
      </c>
      <c r="EW67" s="231"/>
      <c r="EX67" s="231"/>
      <c r="EY67" s="231"/>
      <c r="EZ67" s="175" t="str">
        <f>MID($C$8,5,1)</f>
        <v/>
      </c>
      <c r="FA67" s="175"/>
      <c r="FB67" s="175"/>
      <c r="FC67" s="175"/>
      <c r="FD67" s="175" t="str">
        <f>MID($C$8,6,1)</f>
        <v/>
      </c>
      <c r="FE67" s="175"/>
      <c r="FF67" s="175"/>
      <c r="FG67" s="175"/>
      <c r="FH67" s="175"/>
      <c r="FI67" s="175"/>
      <c r="FJ67" s="231" t="str">
        <f>MID($C$8,7,1)</f>
        <v/>
      </c>
      <c r="FK67" s="231"/>
      <c r="FL67" s="231"/>
      <c r="FM67" s="231"/>
      <c r="FN67" s="231" t="str">
        <f>MID($C$8,8,1)</f>
        <v/>
      </c>
      <c r="FO67" s="231"/>
      <c r="FP67" s="231"/>
      <c r="FQ67" s="231"/>
      <c r="FR67" s="52"/>
      <c r="FS67" s="175" t="str">
        <f>RIGHT($C$8,1)</f>
        <v/>
      </c>
      <c r="FT67" s="175"/>
      <c r="FU67" s="175"/>
      <c r="FV67" s="175"/>
    </row>
    <row r="68" spans="1:181" ht="5.15" customHeight="1" x14ac:dyDescent="0.55000000000000004">
      <c r="A68" s="245" t="s">
        <v>62</v>
      </c>
      <c r="B68" s="247" t="s">
        <v>738</v>
      </c>
      <c r="C68" s="248"/>
    </row>
    <row r="69" spans="1:181" ht="13" customHeight="1" x14ac:dyDescent="0.55000000000000004">
      <c r="A69" s="245"/>
      <c r="B69" s="247"/>
      <c r="C69" s="248"/>
      <c r="BE69" s="159"/>
      <c r="BF69" s="159"/>
      <c r="BG69" s="174" t="str">
        <f>IF($C$14="","",$C$14)</f>
        <v/>
      </c>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59"/>
      <c r="CH69" s="159"/>
      <c r="CI69" s="159"/>
      <c r="CJ69" s="159"/>
      <c r="CK69" s="159"/>
      <c r="CL69" s="10"/>
      <c r="CM69" s="10"/>
      <c r="CN69" s="10"/>
      <c r="CO69" s="10"/>
      <c r="CP69" s="10"/>
      <c r="CQ69" s="10"/>
      <c r="CR69" s="10"/>
      <c r="CS69" s="10"/>
      <c r="CT69" s="10"/>
      <c r="CU69" s="10"/>
      <c r="CV69" s="10"/>
      <c r="CW69" s="10"/>
      <c r="CX69" s="10"/>
      <c r="CY69" s="10"/>
      <c r="CZ69" s="10"/>
      <c r="DA69" s="10"/>
      <c r="DB69" s="10"/>
      <c r="DC69" s="174" t="str">
        <f>IF($C$12="","",$C$12)</f>
        <v/>
      </c>
      <c r="DD69" s="174"/>
      <c r="DE69" s="174"/>
      <c r="DF69" s="174"/>
      <c r="DG69" s="174"/>
      <c r="DH69" s="174"/>
      <c r="DI69" s="174"/>
      <c r="DJ69" s="174"/>
      <c r="DK69" s="174"/>
      <c r="DL69" s="174"/>
      <c r="DM69" s="174"/>
      <c r="DN69" s="174"/>
      <c r="DO69" s="174"/>
      <c r="DP69" s="174"/>
      <c r="DQ69" s="174"/>
      <c r="DR69" s="174"/>
      <c r="DS69" s="174"/>
      <c r="DT69" s="174"/>
      <c r="DU69" s="174"/>
      <c r="DV69" s="174"/>
      <c r="DW69" s="174"/>
      <c r="DX69" s="174"/>
      <c r="DY69" s="174"/>
      <c r="DZ69" s="174"/>
      <c r="EA69" s="174"/>
      <c r="EB69" s="174"/>
      <c r="EC69" s="174"/>
      <c r="ED69" s="174"/>
      <c r="EE69" s="174"/>
      <c r="EF69" s="174"/>
      <c r="EG69" s="174"/>
      <c r="EH69" s="174"/>
      <c r="EI69" s="174"/>
      <c r="EJ69" s="174"/>
      <c r="EK69" s="10"/>
      <c r="EL69" s="10"/>
      <c r="EM69" s="10"/>
      <c r="EN69" s="10"/>
      <c r="EO69" s="10"/>
      <c r="EP69" s="10"/>
      <c r="EQ69" s="10"/>
      <c r="ER69" s="10"/>
      <c r="ES69" s="10"/>
      <c r="ET69" s="10"/>
      <c r="EU69" s="10"/>
      <c r="EV69" s="260" t="str">
        <f>IF($C$13="","",$C$13)</f>
        <v/>
      </c>
      <c r="EW69" s="260"/>
      <c r="EX69" s="260"/>
      <c r="EY69" s="260"/>
      <c r="EZ69" s="260"/>
      <c r="FA69" s="260"/>
      <c r="FB69" s="260"/>
      <c r="FC69" s="260"/>
      <c r="FD69" s="260"/>
      <c r="FE69" s="260"/>
      <c r="FF69" s="260"/>
      <c r="FG69" s="260"/>
      <c r="FH69" s="260"/>
      <c r="FI69" s="260"/>
      <c r="FJ69" s="260"/>
      <c r="FK69" s="260"/>
      <c r="FL69" s="260"/>
      <c r="FM69" s="260"/>
      <c r="FN69" s="260"/>
      <c r="FO69" s="260"/>
      <c r="FP69" s="260"/>
      <c r="FQ69" s="260"/>
      <c r="FR69" s="260"/>
      <c r="FS69" s="260"/>
      <c r="FT69" s="260"/>
      <c r="FU69" s="10"/>
      <c r="FV69" s="10"/>
      <c r="FW69" s="10"/>
      <c r="FX69" s="10"/>
      <c r="FY69" s="10"/>
    </row>
    <row r="70" spans="1:181" ht="25" customHeight="1" x14ac:dyDescent="0.55000000000000004">
      <c r="A70" s="245"/>
      <c r="B70" s="247"/>
      <c r="C70" s="248"/>
    </row>
    <row r="71" spans="1:181" ht="58" customHeight="1" x14ac:dyDescent="0.55000000000000004">
      <c r="A71" s="246"/>
      <c r="B71" s="249"/>
      <c r="C71" s="250"/>
      <c r="K71" s="257" t="str">
        <f>$B$68</f>
        <v>【自宅・病院・施設】調査。【戸建て・集合住宅】に【誰】と生活。現在のサービス利用は、。既往歴：。立会：、聞き取り：。</v>
      </c>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8"/>
      <c r="BZ71" s="258"/>
      <c r="CA71" s="258"/>
      <c r="CB71" s="258"/>
      <c r="CC71" s="258"/>
      <c r="CD71" s="258"/>
      <c r="CE71" s="258"/>
      <c r="CF71" s="258"/>
      <c r="CG71" s="258"/>
      <c r="CH71" s="258"/>
      <c r="CI71" s="258"/>
      <c r="CJ71" s="258"/>
      <c r="CK71" s="258"/>
      <c r="CL71" s="258"/>
      <c r="CM71" s="258"/>
      <c r="CN71" s="258"/>
      <c r="CO71" s="258"/>
      <c r="CP71" s="258"/>
      <c r="CQ71" s="258"/>
      <c r="CR71" s="258"/>
      <c r="CS71" s="258"/>
      <c r="CT71" s="258"/>
      <c r="CU71" s="258"/>
      <c r="CV71" s="258"/>
      <c r="CW71" s="258"/>
      <c r="CX71" s="258"/>
      <c r="CY71" s="258"/>
      <c r="CZ71" s="258"/>
      <c r="DA71" s="258"/>
      <c r="DB71" s="258"/>
      <c r="DC71" s="258"/>
      <c r="DD71" s="258"/>
      <c r="DE71" s="258"/>
      <c r="DF71" s="258"/>
      <c r="DG71" s="258"/>
      <c r="DH71" s="258"/>
      <c r="DI71" s="258"/>
      <c r="DJ71" s="258"/>
      <c r="DK71" s="258"/>
      <c r="DL71" s="258"/>
      <c r="DM71" s="258"/>
      <c r="DN71" s="258"/>
      <c r="DO71" s="258"/>
      <c r="DP71" s="258"/>
      <c r="DQ71" s="258"/>
      <c r="DR71" s="258"/>
      <c r="DS71" s="258"/>
      <c r="DT71" s="258"/>
      <c r="DU71" s="258"/>
      <c r="DV71" s="258"/>
      <c r="DW71" s="258"/>
      <c r="DX71" s="258"/>
      <c r="DY71" s="258"/>
      <c r="DZ71" s="258"/>
      <c r="EA71" s="258"/>
      <c r="EB71" s="258"/>
      <c r="EC71" s="258"/>
      <c r="ED71" s="258"/>
      <c r="EE71" s="258"/>
      <c r="EF71" s="258"/>
      <c r="EG71" s="258"/>
      <c r="EH71" s="258"/>
      <c r="EI71" s="258"/>
      <c r="EJ71" s="258"/>
      <c r="EK71" s="258"/>
      <c r="EL71" s="258"/>
      <c r="EM71" s="258"/>
      <c r="EN71" s="258"/>
      <c r="EO71" s="258"/>
      <c r="EP71" s="258"/>
      <c r="EQ71" s="258"/>
      <c r="ER71" s="258"/>
      <c r="ES71" s="258"/>
      <c r="ET71" s="258"/>
      <c r="EU71" s="258"/>
      <c r="EV71" s="258"/>
      <c r="EW71" s="258"/>
      <c r="EX71" s="258"/>
      <c r="EY71" s="258"/>
      <c r="EZ71" s="258"/>
      <c r="FA71" s="258"/>
      <c r="FB71" s="258"/>
      <c r="FC71" s="258"/>
      <c r="FD71" s="258"/>
      <c r="FE71" s="258"/>
      <c r="FF71" s="258"/>
      <c r="FG71" s="258"/>
      <c r="FH71" s="258"/>
      <c r="FI71" s="258"/>
      <c r="FJ71" s="258"/>
      <c r="FK71" s="258"/>
      <c r="FL71" s="258"/>
      <c r="FM71" s="258"/>
      <c r="FN71" s="258"/>
      <c r="FO71" s="258"/>
      <c r="FP71" s="258"/>
      <c r="FQ71" s="258"/>
      <c r="FR71" s="258"/>
      <c r="FS71" s="258"/>
      <c r="FT71" s="258"/>
      <c r="FU71" s="258"/>
    </row>
    <row r="72" spans="1:181" ht="20" customHeight="1" x14ac:dyDescent="0.55000000000000004">
      <c r="A72" s="29" t="s">
        <v>63</v>
      </c>
      <c r="B72" s="237"/>
      <c r="C72" s="238"/>
    </row>
    <row r="73" spans="1:181" ht="20.149999999999999" customHeight="1" x14ac:dyDescent="0.55000000000000004">
      <c r="A73" s="62" t="s">
        <v>64</v>
      </c>
      <c r="B73" s="251"/>
      <c r="C73" s="252"/>
      <c r="K73" s="232" t="str">
        <f>$B$74&amp;$B$75&amp;$C$77&amp;$C$78&amp;$C$79&amp;$C$80&amp;$C$81&amp;$C$82&amp;$C$83&amp;$C$84&amp;$C$85&amp;$C$86&amp;$C$87&amp;""</f>
        <v/>
      </c>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2"/>
      <c r="BX73" s="232"/>
      <c r="BY73" s="232"/>
      <c r="BZ73" s="232"/>
      <c r="CA73" s="232"/>
      <c r="CB73" s="232"/>
      <c r="CC73" s="232"/>
      <c r="CD73" s="232"/>
      <c r="CE73" s="232"/>
      <c r="CF73" s="232"/>
      <c r="CG73" s="232"/>
      <c r="CH73" s="232"/>
      <c r="CI73" s="232"/>
      <c r="CJ73" s="232"/>
      <c r="CK73" s="232"/>
      <c r="CL73" s="232"/>
      <c r="CM73" s="232"/>
      <c r="CN73" s="232"/>
      <c r="CO73" s="232"/>
      <c r="CP73" s="232"/>
      <c r="CQ73" s="232"/>
      <c r="CR73" s="232"/>
      <c r="CS73" s="232"/>
      <c r="CT73" s="232"/>
      <c r="CU73" s="232"/>
      <c r="CV73" s="232"/>
      <c r="CW73" s="232"/>
      <c r="CX73" s="232"/>
      <c r="CY73" s="232"/>
      <c r="CZ73" s="232"/>
      <c r="DA73" s="232"/>
      <c r="DB73" s="232"/>
      <c r="DC73" s="232"/>
      <c r="DD73" s="232"/>
      <c r="DE73" s="232"/>
      <c r="DF73" s="232"/>
      <c r="DG73" s="232"/>
      <c r="DH73" s="232"/>
      <c r="DI73" s="232"/>
      <c r="DJ73" s="232"/>
      <c r="DK73" s="232"/>
      <c r="DL73" s="232"/>
      <c r="DM73" s="232"/>
      <c r="DN73" s="232"/>
      <c r="DO73" s="232"/>
      <c r="DP73" s="232"/>
      <c r="DQ73" s="232"/>
      <c r="DR73" s="232"/>
      <c r="DS73" s="232"/>
      <c r="DT73" s="232"/>
      <c r="DU73" s="232"/>
      <c r="DV73" s="232"/>
      <c r="DW73" s="232"/>
      <c r="DX73" s="232"/>
      <c r="DY73" s="232"/>
      <c r="DZ73" s="232"/>
      <c r="EA73" s="232"/>
      <c r="EB73" s="232"/>
      <c r="EC73" s="232"/>
      <c r="ED73" s="232"/>
      <c r="EE73" s="232"/>
      <c r="EF73" s="232"/>
      <c r="EG73" s="232"/>
      <c r="EH73" s="232"/>
      <c r="EI73" s="232"/>
      <c r="EJ73" s="232"/>
      <c r="EK73" s="232"/>
      <c r="EL73" s="232"/>
      <c r="EM73" s="232"/>
      <c r="EN73" s="232"/>
      <c r="EO73" s="232"/>
      <c r="EP73" s="232"/>
      <c r="EQ73" s="232"/>
      <c r="ER73" s="232"/>
      <c r="ES73" s="232"/>
      <c r="ET73" s="232"/>
      <c r="EU73" s="232"/>
      <c r="EV73" s="232"/>
      <c r="EW73" s="232"/>
      <c r="EX73" s="232"/>
      <c r="EY73" s="232"/>
      <c r="EZ73" s="232"/>
      <c r="FA73" s="232"/>
      <c r="FB73" s="232"/>
      <c r="FC73" s="232"/>
      <c r="FD73" s="232"/>
      <c r="FE73" s="232"/>
      <c r="FF73" s="232"/>
      <c r="FG73" s="232"/>
      <c r="FH73" s="232"/>
      <c r="FI73" s="232"/>
      <c r="FJ73" s="232"/>
      <c r="FK73" s="232"/>
      <c r="FL73" s="232"/>
      <c r="FM73" s="232"/>
      <c r="FN73" s="232"/>
      <c r="FO73" s="232"/>
      <c r="FP73" s="232"/>
      <c r="FQ73" s="232"/>
      <c r="FR73" s="232"/>
      <c r="FS73" s="232"/>
      <c r="FT73" s="232"/>
      <c r="FU73" s="232"/>
      <c r="FV73" s="232"/>
      <c r="FW73" s="232"/>
      <c r="FX73" s="119"/>
    </row>
    <row r="74" spans="1:181" ht="20.149999999999999" customHeight="1" x14ac:dyDescent="0.55000000000000004">
      <c r="A74" s="121" t="s">
        <v>65</v>
      </c>
      <c r="B74" s="253"/>
      <c r="C74" s="254"/>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c r="BS74" s="232"/>
      <c r="BT74" s="232"/>
      <c r="BU74" s="232"/>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32"/>
      <c r="CX74" s="232"/>
      <c r="CY74" s="232"/>
      <c r="CZ74" s="232"/>
      <c r="DA74" s="232"/>
      <c r="DB74" s="232"/>
      <c r="DC74" s="232"/>
      <c r="DD74" s="232"/>
      <c r="DE74" s="232"/>
      <c r="DF74" s="232"/>
      <c r="DG74" s="232"/>
      <c r="DH74" s="232"/>
      <c r="DI74" s="232"/>
      <c r="DJ74" s="232"/>
      <c r="DK74" s="232"/>
      <c r="DL74" s="232"/>
      <c r="DM74" s="232"/>
      <c r="DN74" s="232"/>
      <c r="DO74" s="232"/>
      <c r="DP74" s="232"/>
      <c r="DQ74" s="232"/>
      <c r="DR74" s="232"/>
      <c r="DS74" s="232"/>
      <c r="DT74" s="232"/>
      <c r="DU74" s="232"/>
      <c r="DV74" s="232"/>
      <c r="DW74" s="232"/>
      <c r="DX74" s="232"/>
      <c r="DY74" s="232"/>
      <c r="DZ74" s="232"/>
      <c r="EA74" s="232"/>
      <c r="EB74" s="232"/>
      <c r="EC74" s="232"/>
      <c r="ED74" s="232"/>
      <c r="EE74" s="232"/>
      <c r="EF74" s="232"/>
      <c r="EG74" s="232"/>
      <c r="EH74" s="232"/>
      <c r="EI74" s="232"/>
      <c r="EJ74" s="232"/>
      <c r="EK74" s="232"/>
      <c r="EL74" s="232"/>
      <c r="EM74" s="232"/>
      <c r="EN74" s="232"/>
      <c r="EO74" s="232"/>
      <c r="EP74" s="232"/>
      <c r="EQ74" s="232"/>
      <c r="ER74" s="232"/>
      <c r="ES74" s="232"/>
      <c r="ET74" s="232"/>
      <c r="EU74" s="232"/>
      <c r="EV74" s="232"/>
      <c r="EW74" s="232"/>
      <c r="EX74" s="232"/>
      <c r="EY74" s="232"/>
      <c r="EZ74" s="232"/>
      <c r="FA74" s="232"/>
      <c r="FB74" s="232"/>
      <c r="FC74" s="232"/>
      <c r="FD74" s="232"/>
      <c r="FE74" s="232"/>
      <c r="FF74" s="232"/>
      <c r="FG74" s="232"/>
      <c r="FH74" s="232"/>
      <c r="FI74" s="232"/>
      <c r="FJ74" s="232"/>
      <c r="FK74" s="232"/>
      <c r="FL74" s="232"/>
      <c r="FM74" s="232"/>
      <c r="FN74" s="232"/>
      <c r="FO74" s="232"/>
      <c r="FP74" s="232"/>
      <c r="FQ74" s="232"/>
      <c r="FR74" s="232"/>
      <c r="FS74" s="232"/>
      <c r="FT74" s="232"/>
      <c r="FU74" s="232"/>
      <c r="FV74" s="232"/>
      <c r="FW74" s="232"/>
    </row>
    <row r="75" spans="1:181" ht="20.149999999999999" customHeight="1" x14ac:dyDescent="0.55000000000000004">
      <c r="A75" s="234" t="s">
        <v>66</v>
      </c>
      <c r="B75" s="236"/>
      <c r="C75" s="236"/>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2"/>
      <c r="AI75" s="232"/>
      <c r="AJ75" s="232"/>
      <c r="AK75" s="232"/>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232"/>
      <c r="BN75" s="232"/>
      <c r="BO75" s="232"/>
      <c r="BP75" s="232"/>
      <c r="BQ75" s="232"/>
      <c r="BR75" s="232"/>
      <c r="BS75" s="232"/>
      <c r="BT75" s="232"/>
      <c r="BU75" s="232"/>
      <c r="BV75" s="232"/>
      <c r="BW75" s="232"/>
      <c r="BX75" s="232"/>
      <c r="BY75" s="232"/>
      <c r="BZ75" s="232"/>
      <c r="CA75" s="232"/>
      <c r="CB75" s="232"/>
      <c r="CC75" s="232"/>
      <c r="CD75" s="232"/>
      <c r="CE75" s="232"/>
      <c r="CF75" s="232"/>
      <c r="CG75" s="232"/>
      <c r="CH75" s="232"/>
      <c r="CI75" s="232"/>
      <c r="CJ75" s="232"/>
      <c r="CK75" s="232"/>
      <c r="CL75" s="232"/>
      <c r="CM75" s="232"/>
      <c r="CN75" s="232"/>
      <c r="CO75" s="232"/>
      <c r="CP75" s="232"/>
      <c r="CQ75" s="232"/>
      <c r="CR75" s="232"/>
      <c r="CS75" s="232"/>
      <c r="CT75" s="232"/>
      <c r="CU75" s="232"/>
      <c r="CV75" s="232"/>
      <c r="CW75" s="232"/>
      <c r="CX75" s="232"/>
      <c r="CY75" s="232"/>
      <c r="CZ75" s="232"/>
      <c r="DA75" s="232"/>
      <c r="DB75" s="232"/>
      <c r="DC75" s="232"/>
      <c r="DD75" s="232"/>
      <c r="DE75" s="232"/>
      <c r="DF75" s="232"/>
      <c r="DG75" s="232"/>
      <c r="DH75" s="232"/>
      <c r="DI75" s="232"/>
      <c r="DJ75" s="232"/>
      <c r="DK75" s="232"/>
      <c r="DL75" s="232"/>
      <c r="DM75" s="232"/>
      <c r="DN75" s="232"/>
      <c r="DO75" s="232"/>
      <c r="DP75" s="232"/>
      <c r="DQ75" s="232"/>
      <c r="DR75" s="232"/>
      <c r="DS75" s="232"/>
      <c r="DT75" s="232"/>
      <c r="DU75" s="232"/>
      <c r="DV75" s="232"/>
      <c r="DW75" s="232"/>
      <c r="DX75" s="232"/>
      <c r="DY75" s="232"/>
      <c r="DZ75" s="232"/>
      <c r="EA75" s="232"/>
      <c r="EB75" s="232"/>
      <c r="EC75" s="232"/>
      <c r="ED75" s="232"/>
      <c r="EE75" s="232"/>
      <c r="EF75" s="232"/>
      <c r="EG75" s="232"/>
      <c r="EH75" s="232"/>
      <c r="EI75" s="232"/>
      <c r="EJ75" s="232"/>
      <c r="EK75" s="232"/>
      <c r="EL75" s="232"/>
      <c r="EM75" s="232"/>
      <c r="EN75" s="232"/>
      <c r="EO75" s="232"/>
      <c r="EP75" s="232"/>
      <c r="EQ75" s="232"/>
      <c r="ER75" s="232"/>
      <c r="ES75" s="232"/>
      <c r="ET75" s="232"/>
      <c r="EU75" s="232"/>
      <c r="EV75" s="232"/>
      <c r="EW75" s="232"/>
      <c r="EX75" s="232"/>
      <c r="EY75" s="232"/>
      <c r="EZ75" s="232"/>
      <c r="FA75" s="232"/>
      <c r="FB75" s="232"/>
      <c r="FC75" s="232"/>
      <c r="FD75" s="232"/>
      <c r="FE75" s="232"/>
      <c r="FF75" s="232"/>
      <c r="FG75" s="232"/>
      <c r="FH75" s="232"/>
      <c r="FI75" s="232"/>
      <c r="FJ75" s="232"/>
      <c r="FK75" s="232"/>
      <c r="FL75" s="232"/>
      <c r="FM75" s="232"/>
      <c r="FN75" s="232"/>
      <c r="FO75" s="232"/>
      <c r="FP75" s="232"/>
      <c r="FQ75" s="232"/>
      <c r="FR75" s="232"/>
      <c r="FS75" s="232"/>
      <c r="FT75" s="232"/>
      <c r="FU75" s="232"/>
      <c r="FV75" s="232"/>
      <c r="FW75" s="232"/>
    </row>
    <row r="76" spans="1:181" ht="20.149999999999999" customHeight="1" x14ac:dyDescent="0.55000000000000004">
      <c r="A76" s="235"/>
      <c r="B76" s="236"/>
      <c r="C76" s="236"/>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c r="BN76" s="232"/>
      <c r="BO76" s="232"/>
      <c r="BP76" s="232"/>
      <c r="BQ76" s="232"/>
      <c r="BR76" s="232"/>
      <c r="BS76" s="232"/>
      <c r="BT76" s="232"/>
      <c r="BU76" s="232"/>
      <c r="BV76" s="232"/>
      <c r="BW76" s="232"/>
      <c r="BX76" s="232"/>
      <c r="BY76" s="232"/>
      <c r="BZ76" s="232"/>
      <c r="CA76" s="232"/>
      <c r="CB76" s="232"/>
      <c r="CC76" s="232"/>
      <c r="CD76" s="232"/>
      <c r="CE76" s="232"/>
      <c r="CF76" s="232"/>
      <c r="CG76" s="232"/>
      <c r="CH76" s="232"/>
      <c r="CI76" s="232"/>
      <c r="CJ76" s="232"/>
      <c r="CK76" s="232"/>
      <c r="CL76" s="232"/>
      <c r="CM76" s="232"/>
      <c r="CN76" s="232"/>
      <c r="CO76" s="232"/>
      <c r="CP76" s="232"/>
      <c r="CQ76" s="232"/>
      <c r="CR76" s="232"/>
      <c r="CS76" s="232"/>
      <c r="CT76" s="232"/>
      <c r="CU76" s="232"/>
      <c r="CV76" s="232"/>
      <c r="CW76" s="232"/>
      <c r="CX76" s="232"/>
      <c r="CY76" s="232"/>
      <c r="CZ76" s="232"/>
      <c r="DA76" s="232"/>
      <c r="DB76" s="232"/>
      <c r="DC76" s="232"/>
      <c r="DD76" s="232"/>
      <c r="DE76" s="232"/>
      <c r="DF76" s="232"/>
      <c r="DG76" s="232"/>
      <c r="DH76" s="232"/>
      <c r="DI76" s="232"/>
      <c r="DJ76" s="232"/>
      <c r="DK76" s="232"/>
      <c r="DL76" s="232"/>
      <c r="DM76" s="232"/>
      <c r="DN76" s="232"/>
      <c r="DO76" s="232"/>
      <c r="DP76" s="232"/>
      <c r="DQ76" s="232"/>
      <c r="DR76" s="232"/>
      <c r="DS76" s="232"/>
      <c r="DT76" s="232"/>
      <c r="DU76" s="232"/>
      <c r="DV76" s="232"/>
      <c r="DW76" s="232"/>
      <c r="DX76" s="232"/>
      <c r="DY76" s="232"/>
      <c r="DZ76" s="232"/>
      <c r="EA76" s="232"/>
      <c r="EB76" s="232"/>
      <c r="EC76" s="232"/>
      <c r="ED76" s="232"/>
      <c r="EE76" s="232"/>
      <c r="EF76" s="232"/>
      <c r="EG76" s="232"/>
      <c r="EH76" s="232"/>
      <c r="EI76" s="232"/>
      <c r="EJ76" s="232"/>
      <c r="EK76" s="232"/>
      <c r="EL76" s="232"/>
      <c r="EM76" s="232"/>
      <c r="EN76" s="232"/>
      <c r="EO76" s="232"/>
      <c r="EP76" s="232"/>
      <c r="EQ76" s="232"/>
      <c r="ER76" s="232"/>
      <c r="ES76" s="232"/>
      <c r="ET76" s="232"/>
      <c r="EU76" s="232"/>
      <c r="EV76" s="232"/>
      <c r="EW76" s="232"/>
      <c r="EX76" s="232"/>
      <c r="EY76" s="232"/>
      <c r="EZ76" s="232"/>
      <c r="FA76" s="232"/>
      <c r="FB76" s="232"/>
      <c r="FC76" s="232"/>
      <c r="FD76" s="232"/>
      <c r="FE76" s="232"/>
      <c r="FF76" s="232"/>
      <c r="FG76" s="232"/>
      <c r="FH76" s="232"/>
      <c r="FI76" s="232"/>
      <c r="FJ76" s="232"/>
      <c r="FK76" s="232"/>
      <c r="FL76" s="232"/>
      <c r="FM76" s="232"/>
      <c r="FN76" s="232"/>
      <c r="FO76" s="232"/>
      <c r="FP76" s="232"/>
      <c r="FQ76" s="232"/>
      <c r="FR76" s="232"/>
      <c r="FS76" s="232"/>
      <c r="FT76" s="232"/>
      <c r="FU76" s="232"/>
      <c r="FV76" s="232"/>
      <c r="FW76" s="232"/>
    </row>
    <row r="77" spans="1:181" ht="20.149999999999999" customHeight="1" x14ac:dyDescent="0.55000000000000004">
      <c r="A77" s="29" t="s">
        <v>67</v>
      </c>
      <c r="B77" s="129"/>
      <c r="C77" s="130"/>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row>
    <row r="78" spans="1:181" ht="20.149999999999999" customHeight="1" x14ac:dyDescent="0.55000000000000004">
      <c r="A78" s="29" t="s">
        <v>68</v>
      </c>
      <c r="B78" s="129"/>
      <c r="C78" s="130"/>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row>
    <row r="79" spans="1:181" ht="20.149999999999999" customHeight="1" x14ac:dyDescent="0.55000000000000004">
      <c r="A79" s="29" t="s">
        <v>69</v>
      </c>
      <c r="B79" s="129"/>
      <c r="C79" s="130"/>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c r="FH79" s="232"/>
      <c r="FI79" s="232"/>
      <c r="FJ79" s="232"/>
      <c r="FK79" s="232"/>
      <c r="FL79" s="232"/>
      <c r="FM79" s="232"/>
      <c r="FN79" s="232"/>
      <c r="FO79" s="232"/>
      <c r="FP79" s="232"/>
      <c r="FQ79" s="232"/>
      <c r="FR79" s="232"/>
      <c r="FS79" s="232"/>
      <c r="FT79" s="232"/>
      <c r="FU79" s="232"/>
      <c r="FV79" s="232"/>
      <c r="FW79" s="232"/>
    </row>
    <row r="80" spans="1:181" ht="20.149999999999999" customHeight="1" x14ac:dyDescent="0.55000000000000004">
      <c r="A80" s="29" t="s">
        <v>70</v>
      </c>
      <c r="B80" s="129"/>
      <c r="C80" s="130"/>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232"/>
      <c r="CZ80" s="232"/>
      <c r="DA80" s="232"/>
      <c r="DB80" s="232"/>
      <c r="DC80" s="232"/>
      <c r="DD80" s="232"/>
      <c r="DE80" s="232"/>
      <c r="DF80" s="232"/>
      <c r="DG80" s="232"/>
      <c r="DH80" s="232"/>
      <c r="DI80" s="232"/>
      <c r="DJ80" s="232"/>
      <c r="DK80" s="232"/>
      <c r="DL80" s="232"/>
      <c r="DM80" s="232"/>
      <c r="DN80" s="232"/>
      <c r="DO80" s="232"/>
      <c r="DP80" s="232"/>
      <c r="DQ80" s="232"/>
      <c r="DR80" s="232"/>
      <c r="DS80" s="232"/>
      <c r="DT80" s="232"/>
      <c r="DU80" s="232"/>
      <c r="DV80" s="232"/>
      <c r="DW80" s="232"/>
      <c r="DX80" s="232"/>
      <c r="DY80" s="232"/>
      <c r="DZ80" s="232"/>
      <c r="EA80" s="232"/>
      <c r="EB80" s="232"/>
      <c r="EC80" s="232"/>
      <c r="ED80" s="232"/>
      <c r="EE80" s="232"/>
      <c r="EF80" s="232"/>
      <c r="EG80" s="232"/>
      <c r="EH80" s="232"/>
      <c r="EI80" s="232"/>
      <c r="EJ80" s="232"/>
      <c r="EK80" s="232"/>
      <c r="EL80" s="232"/>
      <c r="EM80" s="232"/>
      <c r="EN80" s="232"/>
      <c r="EO80" s="232"/>
      <c r="EP80" s="232"/>
      <c r="EQ80" s="232"/>
      <c r="ER80" s="232"/>
      <c r="ES80" s="232"/>
      <c r="ET80" s="232"/>
      <c r="EU80" s="232"/>
      <c r="EV80" s="232"/>
      <c r="EW80" s="232"/>
      <c r="EX80" s="232"/>
      <c r="EY80" s="232"/>
      <c r="EZ80" s="232"/>
      <c r="FA80" s="232"/>
      <c r="FB80" s="232"/>
      <c r="FC80" s="232"/>
      <c r="FD80" s="232"/>
      <c r="FE80" s="232"/>
      <c r="FF80" s="232"/>
      <c r="FG80" s="232"/>
      <c r="FH80" s="232"/>
      <c r="FI80" s="232"/>
      <c r="FJ80" s="232"/>
      <c r="FK80" s="232"/>
      <c r="FL80" s="232"/>
      <c r="FM80" s="232"/>
      <c r="FN80" s="232"/>
      <c r="FO80" s="232"/>
      <c r="FP80" s="232"/>
      <c r="FQ80" s="232"/>
      <c r="FR80" s="232"/>
      <c r="FS80" s="232"/>
      <c r="FT80" s="232"/>
      <c r="FU80" s="232"/>
      <c r="FV80" s="232"/>
      <c r="FW80" s="232"/>
    </row>
    <row r="81" spans="1:179" ht="20.149999999999999" customHeight="1" x14ac:dyDescent="0.55000000000000004">
      <c r="A81" s="29" t="s">
        <v>71</v>
      </c>
      <c r="B81" s="129"/>
      <c r="C81" s="130"/>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J81" s="232"/>
      <c r="BK81" s="232"/>
      <c r="BL81" s="232"/>
      <c r="BM81" s="232"/>
      <c r="BN81" s="232"/>
      <c r="BO81" s="232"/>
      <c r="BP81" s="232"/>
      <c r="BQ81" s="232"/>
      <c r="BR81" s="232"/>
      <c r="BS81" s="232"/>
      <c r="BT81" s="232"/>
      <c r="BU81" s="232"/>
      <c r="BV81" s="232"/>
      <c r="BW81" s="232"/>
      <c r="BX81" s="232"/>
      <c r="BY81" s="232"/>
      <c r="BZ81" s="232"/>
      <c r="CA81" s="232"/>
      <c r="CB81" s="232"/>
      <c r="CC81" s="232"/>
      <c r="CD81" s="232"/>
      <c r="CE81" s="232"/>
      <c r="CF81" s="232"/>
      <c r="CG81" s="232"/>
      <c r="CH81" s="232"/>
      <c r="CI81" s="232"/>
      <c r="CJ81" s="232"/>
      <c r="CK81" s="232"/>
      <c r="CL81" s="232"/>
      <c r="CM81" s="232"/>
      <c r="CN81" s="232"/>
      <c r="CO81" s="232"/>
      <c r="CP81" s="232"/>
      <c r="CQ81" s="232"/>
      <c r="CR81" s="232"/>
      <c r="CS81" s="232"/>
      <c r="CT81" s="232"/>
      <c r="CU81" s="232"/>
      <c r="CV81" s="232"/>
      <c r="CW81" s="232"/>
      <c r="CX81" s="232"/>
      <c r="CY81" s="232"/>
      <c r="CZ81" s="232"/>
      <c r="DA81" s="232"/>
      <c r="DB81" s="232"/>
      <c r="DC81" s="232"/>
      <c r="DD81" s="232"/>
      <c r="DE81" s="232"/>
      <c r="DF81" s="232"/>
      <c r="DG81" s="232"/>
      <c r="DH81" s="232"/>
      <c r="DI81" s="232"/>
      <c r="DJ81" s="232"/>
      <c r="DK81" s="232"/>
      <c r="DL81" s="232"/>
      <c r="DM81" s="232"/>
      <c r="DN81" s="232"/>
      <c r="DO81" s="232"/>
      <c r="DP81" s="232"/>
      <c r="DQ81" s="232"/>
      <c r="DR81" s="232"/>
      <c r="DS81" s="232"/>
      <c r="DT81" s="232"/>
      <c r="DU81" s="232"/>
      <c r="DV81" s="232"/>
      <c r="DW81" s="232"/>
      <c r="DX81" s="232"/>
      <c r="DY81" s="232"/>
      <c r="DZ81" s="232"/>
      <c r="EA81" s="232"/>
      <c r="EB81" s="232"/>
      <c r="EC81" s="232"/>
      <c r="ED81" s="232"/>
      <c r="EE81" s="232"/>
      <c r="EF81" s="232"/>
      <c r="EG81" s="232"/>
      <c r="EH81" s="232"/>
      <c r="EI81" s="232"/>
      <c r="EJ81" s="232"/>
      <c r="EK81" s="232"/>
      <c r="EL81" s="232"/>
      <c r="EM81" s="232"/>
      <c r="EN81" s="232"/>
      <c r="EO81" s="232"/>
      <c r="EP81" s="232"/>
      <c r="EQ81" s="232"/>
      <c r="ER81" s="232"/>
      <c r="ES81" s="232"/>
      <c r="ET81" s="232"/>
      <c r="EU81" s="232"/>
      <c r="EV81" s="232"/>
      <c r="EW81" s="232"/>
      <c r="EX81" s="232"/>
      <c r="EY81" s="232"/>
      <c r="EZ81" s="232"/>
      <c r="FA81" s="232"/>
      <c r="FB81" s="232"/>
      <c r="FC81" s="232"/>
      <c r="FD81" s="232"/>
      <c r="FE81" s="232"/>
      <c r="FF81" s="232"/>
      <c r="FG81" s="232"/>
      <c r="FH81" s="232"/>
      <c r="FI81" s="232"/>
      <c r="FJ81" s="232"/>
      <c r="FK81" s="232"/>
      <c r="FL81" s="232"/>
      <c r="FM81" s="232"/>
      <c r="FN81" s="232"/>
      <c r="FO81" s="232"/>
      <c r="FP81" s="232"/>
      <c r="FQ81" s="232"/>
      <c r="FR81" s="232"/>
      <c r="FS81" s="232"/>
      <c r="FT81" s="232"/>
      <c r="FU81" s="232"/>
      <c r="FV81" s="232"/>
      <c r="FW81" s="232"/>
    </row>
    <row r="82" spans="1:179" ht="20.149999999999999" customHeight="1" x14ac:dyDescent="0.55000000000000004">
      <c r="A82" s="29" t="s">
        <v>72</v>
      </c>
      <c r="B82" s="129"/>
      <c r="C82" s="130"/>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J82" s="232"/>
      <c r="BK82" s="232"/>
      <c r="BL82" s="232"/>
      <c r="BM82" s="232"/>
      <c r="BN82" s="232"/>
      <c r="BO82" s="232"/>
      <c r="BP82" s="232"/>
      <c r="BQ82" s="232"/>
      <c r="BR82" s="232"/>
      <c r="BS82" s="232"/>
      <c r="BT82" s="232"/>
      <c r="BU82" s="232"/>
      <c r="BV82" s="232"/>
      <c r="BW82" s="232"/>
      <c r="BX82" s="232"/>
      <c r="BY82" s="232"/>
      <c r="BZ82" s="232"/>
      <c r="CA82" s="232"/>
      <c r="CB82" s="232"/>
      <c r="CC82" s="232"/>
      <c r="CD82" s="232"/>
      <c r="CE82" s="232"/>
      <c r="CF82" s="232"/>
      <c r="CG82" s="232"/>
      <c r="CH82" s="232"/>
      <c r="CI82" s="232"/>
      <c r="CJ82" s="232"/>
      <c r="CK82" s="232"/>
      <c r="CL82" s="232"/>
      <c r="CM82" s="232"/>
      <c r="CN82" s="232"/>
      <c r="CO82" s="232"/>
      <c r="CP82" s="232"/>
      <c r="CQ82" s="232"/>
      <c r="CR82" s="232"/>
      <c r="CS82" s="232"/>
      <c r="CT82" s="232"/>
      <c r="CU82" s="232"/>
      <c r="CV82" s="232"/>
      <c r="CW82" s="232"/>
      <c r="CX82" s="232"/>
      <c r="CY82" s="232"/>
      <c r="CZ82" s="232"/>
      <c r="DA82" s="232"/>
      <c r="DB82" s="232"/>
      <c r="DC82" s="232"/>
      <c r="DD82" s="232"/>
      <c r="DE82" s="232"/>
      <c r="DF82" s="232"/>
      <c r="DG82" s="232"/>
      <c r="DH82" s="232"/>
      <c r="DI82" s="232"/>
      <c r="DJ82" s="232"/>
      <c r="DK82" s="232"/>
      <c r="DL82" s="232"/>
      <c r="DM82" s="232"/>
      <c r="DN82" s="232"/>
      <c r="DO82" s="232"/>
      <c r="DP82" s="232"/>
      <c r="DQ82" s="232"/>
      <c r="DR82" s="232"/>
      <c r="DS82" s="232"/>
      <c r="DT82" s="232"/>
      <c r="DU82" s="232"/>
      <c r="DV82" s="232"/>
      <c r="DW82" s="232"/>
      <c r="DX82" s="232"/>
      <c r="DY82" s="232"/>
      <c r="DZ82" s="232"/>
      <c r="EA82" s="232"/>
      <c r="EB82" s="232"/>
      <c r="EC82" s="232"/>
      <c r="ED82" s="232"/>
      <c r="EE82" s="232"/>
      <c r="EF82" s="232"/>
      <c r="EG82" s="232"/>
      <c r="EH82" s="232"/>
      <c r="EI82" s="232"/>
      <c r="EJ82" s="232"/>
      <c r="EK82" s="232"/>
      <c r="EL82" s="232"/>
      <c r="EM82" s="232"/>
      <c r="EN82" s="232"/>
      <c r="EO82" s="232"/>
      <c r="EP82" s="232"/>
      <c r="EQ82" s="232"/>
      <c r="ER82" s="232"/>
      <c r="ES82" s="232"/>
      <c r="ET82" s="232"/>
      <c r="EU82" s="232"/>
      <c r="EV82" s="232"/>
      <c r="EW82" s="232"/>
      <c r="EX82" s="232"/>
      <c r="EY82" s="232"/>
      <c r="EZ82" s="232"/>
      <c r="FA82" s="232"/>
      <c r="FB82" s="232"/>
      <c r="FC82" s="232"/>
      <c r="FD82" s="232"/>
      <c r="FE82" s="232"/>
      <c r="FF82" s="232"/>
      <c r="FG82" s="232"/>
      <c r="FH82" s="232"/>
      <c r="FI82" s="232"/>
      <c r="FJ82" s="232"/>
      <c r="FK82" s="232"/>
      <c r="FL82" s="232"/>
      <c r="FM82" s="232"/>
      <c r="FN82" s="232"/>
      <c r="FO82" s="232"/>
      <c r="FP82" s="232"/>
      <c r="FQ82" s="232"/>
      <c r="FR82" s="232"/>
      <c r="FS82" s="232"/>
      <c r="FT82" s="232"/>
      <c r="FU82" s="232"/>
      <c r="FV82" s="232"/>
      <c r="FW82" s="232"/>
    </row>
    <row r="83" spans="1:179" ht="23.15" customHeight="1" x14ac:dyDescent="0.55000000000000004">
      <c r="A83" s="29" t="s">
        <v>73</v>
      </c>
      <c r="B83" s="129"/>
      <c r="C83" s="130"/>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c r="BA83" s="232"/>
      <c r="BB83" s="232"/>
      <c r="BC83" s="232"/>
      <c r="BD83" s="232"/>
      <c r="BE83" s="232"/>
      <c r="BF83" s="232"/>
      <c r="BG83" s="232"/>
      <c r="BH83" s="232"/>
      <c r="BI83" s="232"/>
      <c r="BJ83" s="232"/>
      <c r="BK83" s="232"/>
      <c r="BL83" s="232"/>
      <c r="BM83" s="232"/>
      <c r="BN83" s="232"/>
      <c r="BO83" s="232"/>
      <c r="BP83" s="232"/>
      <c r="BQ83" s="232"/>
      <c r="BR83" s="232"/>
      <c r="BS83" s="232"/>
      <c r="BT83" s="232"/>
      <c r="BU83" s="232"/>
      <c r="BV83" s="232"/>
      <c r="BW83" s="232"/>
      <c r="BX83" s="232"/>
      <c r="BY83" s="232"/>
      <c r="BZ83" s="232"/>
      <c r="CA83" s="232"/>
      <c r="CB83" s="232"/>
      <c r="CC83" s="232"/>
      <c r="CD83" s="232"/>
      <c r="CE83" s="232"/>
      <c r="CF83" s="232"/>
      <c r="CG83" s="232"/>
      <c r="CH83" s="232"/>
      <c r="CI83" s="232"/>
      <c r="CJ83" s="232"/>
      <c r="CK83" s="232"/>
      <c r="CL83" s="232"/>
      <c r="CM83" s="232"/>
      <c r="CN83" s="232"/>
      <c r="CO83" s="232"/>
      <c r="CP83" s="232"/>
      <c r="CQ83" s="232"/>
      <c r="CR83" s="232"/>
      <c r="CS83" s="232"/>
      <c r="CT83" s="232"/>
      <c r="CU83" s="232"/>
      <c r="CV83" s="232"/>
      <c r="CW83" s="232"/>
      <c r="CX83" s="232"/>
      <c r="CY83" s="232"/>
      <c r="CZ83" s="232"/>
      <c r="DA83" s="232"/>
      <c r="DB83" s="232"/>
      <c r="DC83" s="232"/>
      <c r="DD83" s="232"/>
      <c r="DE83" s="232"/>
      <c r="DF83" s="232"/>
      <c r="DG83" s="232"/>
      <c r="DH83" s="232"/>
      <c r="DI83" s="232"/>
      <c r="DJ83" s="232"/>
      <c r="DK83" s="232"/>
      <c r="DL83" s="232"/>
      <c r="DM83" s="232"/>
      <c r="DN83" s="232"/>
      <c r="DO83" s="232"/>
      <c r="DP83" s="232"/>
      <c r="DQ83" s="232"/>
      <c r="DR83" s="232"/>
      <c r="DS83" s="232"/>
      <c r="DT83" s="232"/>
      <c r="DU83" s="232"/>
      <c r="DV83" s="232"/>
      <c r="DW83" s="232"/>
      <c r="DX83" s="232"/>
      <c r="DY83" s="232"/>
      <c r="DZ83" s="232"/>
      <c r="EA83" s="232"/>
      <c r="EB83" s="232"/>
      <c r="EC83" s="232"/>
      <c r="ED83" s="232"/>
      <c r="EE83" s="232"/>
      <c r="EF83" s="232"/>
      <c r="EG83" s="232"/>
      <c r="EH83" s="232"/>
      <c r="EI83" s="232"/>
      <c r="EJ83" s="232"/>
      <c r="EK83" s="232"/>
      <c r="EL83" s="232"/>
      <c r="EM83" s="232"/>
      <c r="EN83" s="232"/>
      <c r="EO83" s="232"/>
      <c r="EP83" s="232"/>
      <c r="EQ83" s="232"/>
      <c r="ER83" s="232"/>
      <c r="ES83" s="232"/>
      <c r="ET83" s="232"/>
      <c r="EU83" s="232"/>
      <c r="EV83" s="232"/>
      <c r="EW83" s="232"/>
      <c r="EX83" s="232"/>
      <c r="EY83" s="232"/>
      <c r="EZ83" s="232"/>
      <c r="FA83" s="232"/>
      <c r="FB83" s="232"/>
      <c r="FC83" s="232"/>
      <c r="FD83" s="232"/>
      <c r="FE83" s="232"/>
      <c r="FF83" s="232"/>
      <c r="FG83" s="232"/>
      <c r="FH83" s="232"/>
      <c r="FI83" s="232"/>
      <c r="FJ83" s="232"/>
      <c r="FK83" s="232"/>
      <c r="FL83" s="232"/>
      <c r="FM83" s="232"/>
      <c r="FN83" s="232"/>
      <c r="FO83" s="232"/>
      <c r="FP83" s="232"/>
      <c r="FQ83" s="232"/>
      <c r="FR83" s="232"/>
      <c r="FS83" s="232"/>
      <c r="FT83" s="232"/>
      <c r="FU83" s="232"/>
      <c r="FV83" s="232"/>
      <c r="FW83" s="232"/>
    </row>
    <row r="84" spans="1:179" ht="22" customHeight="1" x14ac:dyDescent="0.55000000000000004">
      <c r="A84" s="29" t="s">
        <v>74</v>
      </c>
      <c r="B84" s="129"/>
      <c r="C84" s="130"/>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row>
    <row r="85" spans="1:179" ht="20.5" customHeight="1" x14ac:dyDescent="0.55000000000000004">
      <c r="A85" s="29" t="s">
        <v>75</v>
      </c>
      <c r="B85" s="129"/>
      <c r="C85" s="130"/>
      <c r="K85" s="232" t="str">
        <f>$C$88&amp;$C$89&amp;$C$90&amp;$C$91&amp;$C$92&amp;$C$93&amp;$C$94&amp;$C$95&amp;$C$96&amp;$C$97&amp;$C$98&amp;$C$99&amp;$C$100</f>
        <v/>
      </c>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2"/>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Y85" s="232"/>
      <c r="CZ85" s="232"/>
      <c r="DA85" s="232"/>
      <c r="DB85" s="232"/>
      <c r="DC85" s="232"/>
      <c r="DD85" s="232"/>
      <c r="DE85" s="232"/>
      <c r="DF85" s="232"/>
      <c r="DG85" s="232"/>
      <c r="DH85" s="232"/>
      <c r="DI85" s="232"/>
      <c r="DJ85" s="232"/>
      <c r="DK85" s="232"/>
      <c r="DL85" s="232"/>
      <c r="DM85" s="232"/>
      <c r="DN85" s="232"/>
      <c r="DO85" s="232"/>
      <c r="DP85" s="232"/>
      <c r="DQ85" s="232"/>
      <c r="DR85" s="232"/>
      <c r="DS85" s="232"/>
      <c r="DT85" s="232"/>
      <c r="DU85" s="232"/>
      <c r="DV85" s="232"/>
      <c r="DW85" s="232"/>
      <c r="DX85" s="232"/>
      <c r="DY85" s="232"/>
      <c r="DZ85" s="232"/>
      <c r="EA85" s="232"/>
      <c r="EB85" s="232"/>
      <c r="EC85" s="232"/>
      <c r="ED85" s="232"/>
      <c r="EE85" s="232"/>
      <c r="EF85" s="232"/>
      <c r="EG85" s="232"/>
      <c r="EH85" s="232"/>
      <c r="EI85" s="232"/>
      <c r="EJ85" s="232"/>
      <c r="EK85" s="232"/>
      <c r="EL85" s="232"/>
      <c r="EM85" s="232"/>
      <c r="EN85" s="232"/>
      <c r="EO85" s="232"/>
      <c r="EP85" s="232"/>
      <c r="EQ85" s="232"/>
      <c r="ER85" s="232"/>
      <c r="ES85" s="232"/>
      <c r="ET85" s="232"/>
      <c r="EU85" s="232"/>
      <c r="EV85" s="232"/>
      <c r="EW85" s="232"/>
      <c r="EX85" s="232"/>
      <c r="EY85" s="232"/>
      <c r="EZ85" s="232"/>
      <c r="FA85" s="232"/>
      <c r="FB85" s="232"/>
      <c r="FC85" s="232"/>
      <c r="FD85" s="232"/>
      <c r="FE85" s="232"/>
      <c r="FF85" s="232"/>
      <c r="FG85" s="232"/>
      <c r="FH85" s="232"/>
      <c r="FI85" s="232"/>
      <c r="FJ85" s="232"/>
      <c r="FK85" s="232"/>
      <c r="FL85" s="232"/>
      <c r="FM85" s="232"/>
      <c r="FN85" s="232"/>
      <c r="FO85" s="232"/>
      <c r="FP85" s="232"/>
      <c r="FQ85" s="232"/>
      <c r="FR85" s="232"/>
      <c r="FS85" s="232"/>
      <c r="FT85" s="232"/>
      <c r="FU85" s="232"/>
      <c r="FV85" s="232"/>
      <c r="FW85" s="232"/>
    </row>
    <row r="86" spans="1:179" ht="20.5" customHeight="1" x14ac:dyDescent="0.55000000000000004">
      <c r="A86" s="29" t="s">
        <v>76</v>
      </c>
      <c r="B86" s="145"/>
      <c r="C86" s="130"/>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2"/>
      <c r="BS86" s="232"/>
      <c r="BT86" s="232"/>
      <c r="BU86" s="232"/>
      <c r="BV86" s="232"/>
      <c r="BW86" s="232"/>
      <c r="BX86" s="232"/>
      <c r="BY86" s="232"/>
      <c r="BZ86" s="232"/>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Y86" s="232"/>
      <c r="CZ86" s="232"/>
      <c r="DA86" s="232"/>
      <c r="DB86" s="232"/>
      <c r="DC86" s="232"/>
      <c r="DD86" s="232"/>
      <c r="DE86" s="232"/>
      <c r="DF86" s="232"/>
      <c r="DG86" s="232"/>
      <c r="DH86" s="232"/>
      <c r="DI86" s="232"/>
      <c r="DJ86" s="232"/>
      <c r="DK86" s="232"/>
      <c r="DL86" s="232"/>
      <c r="DM86" s="232"/>
      <c r="DN86" s="232"/>
      <c r="DO86" s="232"/>
      <c r="DP86" s="232"/>
      <c r="DQ86" s="232"/>
      <c r="DR86" s="232"/>
      <c r="DS86" s="232"/>
      <c r="DT86" s="232"/>
      <c r="DU86" s="232"/>
      <c r="DV86" s="232"/>
      <c r="DW86" s="232"/>
      <c r="DX86" s="232"/>
      <c r="DY86" s="232"/>
      <c r="DZ86" s="232"/>
      <c r="EA86" s="232"/>
      <c r="EB86" s="232"/>
      <c r="EC86" s="232"/>
      <c r="ED86" s="232"/>
      <c r="EE86" s="232"/>
      <c r="EF86" s="232"/>
      <c r="EG86" s="232"/>
      <c r="EH86" s="232"/>
      <c r="EI86" s="232"/>
      <c r="EJ86" s="232"/>
      <c r="EK86" s="232"/>
      <c r="EL86" s="232"/>
      <c r="EM86" s="232"/>
      <c r="EN86" s="232"/>
      <c r="EO86" s="232"/>
      <c r="EP86" s="232"/>
      <c r="EQ86" s="232"/>
      <c r="ER86" s="232"/>
      <c r="ES86" s="232"/>
      <c r="ET86" s="232"/>
      <c r="EU86" s="232"/>
      <c r="EV86" s="232"/>
      <c r="EW86" s="232"/>
      <c r="EX86" s="232"/>
      <c r="EY86" s="232"/>
      <c r="EZ86" s="232"/>
      <c r="FA86" s="232"/>
      <c r="FB86" s="232"/>
      <c r="FC86" s="232"/>
      <c r="FD86" s="232"/>
      <c r="FE86" s="232"/>
      <c r="FF86" s="232"/>
      <c r="FG86" s="232"/>
      <c r="FH86" s="232"/>
      <c r="FI86" s="232"/>
      <c r="FJ86" s="232"/>
      <c r="FK86" s="232"/>
      <c r="FL86" s="232"/>
      <c r="FM86" s="232"/>
      <c r="FN86" s="232"/>
      <c r="FO86" s="232"/>
      <c r="FP86" s="232"/>
      <c r="FQ86" s="232"/>
      <c r="FR86" s="232"/>
      <c r="FS86" s="232"/>
      <c r="FT86" s="232"/>
      <c r="FU86" s="232"/>
      <c r="FV86" s="232"/>
      <c r="FW86" s="232"/>
    </row>
    <row r="87" spans="1:179" ht="20.5" customHeight="1" x14ac:dyDescent="0.55000000000000004">
      <c r="A87" s="29" t="s">
        <v>77</v>
      </c>
      <c r="B87" s="145"/>
      <c r="C87" s="130"/>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2"/>
      <c r="BS87" s="232"/>
      <c r="BT87" s="232"/>
      <c r="BU87" s="232"/>
      <c r="BV87" s="232"/>
      <c r="BW87" s="232"/>
      <c r="BX87" s="232"/>
      <c r="BY87" s="232"/>
      <c r="BZ87" s="232"/>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2"/>
      <c r="DF87" s="232"/>
      <c r="DG87" s="232"/>
      <c r="DH87" s="232"/>
      <c r="DI87" s="232"/>
      <c r="DJ87" s="232"/>
      <c r="DK87" s="232"/>
      <c r="DL87" s="232"/>
      <c r="DM87" s="232"/>
      <c r="DN87" s="232"/>
      <c r="DO87" s="232"/>
      <c r="DP87" s="232"/>
      <c r="DQ87" s="232"/>
      <c r="DR87" s="232"/>
      <c r="DS87" s="232"/>
      <c r="DT87" s="232"/>
      <c r="DU87" s="232"/>
      <c r="DV87" s="232"/>
      <c r="DW87" s="232"/>
      <c r="DX87" s="232"/>
      <c r="DY87" s="232"/>
      <c r="DZ87" s="232"/>
      <c r="EA87" s="232"/>
      <c r="EB87" s="232"/>
      <c r="EC87" s="232"/>
      <c r="ED87" s="232"/>
      <c r="EE87" s="232"/>
      <c r="EF87" s="232"/>
      <c r="EG87" s="232"/>
      <c r="EH87" s="232"/>
      <c r="EI87" s="232"/>
      <c r="EJ87" s="232"/>
      <c r="EK87" s="232"/>
      <c r="EL87" s="232"/>
      <c r="EM87" s="232"/>
      <c r="EN87" s="232"/>
      <c r="EO87" s="232"/>
      <c r="EP87" s="232"/>
      <c r="EQ87" s="232"/>
      <c r="ER87" s="232"/>
      <c r="ES87" s="232"/>
      <c r="ET87" s="232"/>
      <c r="EU87" s="232"/>
      <c r="EV87" s="232"/>
      <c r="EW87" s="232"/>
      <c r="EX87" s="232"/>
      <c r="EY87" s="232"/>
      <c r="EZ87" s="232"/>
      <c r="FA87" s="232"/>
      <c r="FB87" s="232"/>
      <c r="FC87" s="232"/>
      <c r="FD87" s="232"/>
      <c r="FE87" s="232"/>
      <c r="FF87" s="232"/>
      <c r="FG87" s="232"/>
      <c r="FH87" s="232"/>
      <c r="FI87" s="232"/>
      <c r="FJ87" s="232"/>
      <c r="FK87" s="232"/>
      <c r="FL87" s="232"/>
      <c r="FM87" s="232"/>
      <c r="FN87" s="232"/>
      <c r="FO87" s="232"/>
      <c r="FP87" s="232"/>
      <c r="FQ87" s="232"/>
      <c r="FR87" s="232"/>
      <c r="FS87" s="232"/>
      <c r="FT87" s="232"/>
      <c r="FU87" s="232"/>
      <c r="FV87" s="232"/>
      <c r="FW87" s="232"/>
    </row>
    <row r="88" spans="1:179" ht="20.5" customHeight="1" x14ac:dyDescent="0.55000000000000004">
      <c r="A88" s="122" t="s">
        <v>78</v>
      </c>
      <c r="B88" s="123"/>
      <c r="C88" s="144"/>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2"/>
      <c r="BA88" s="232"/>
      <c r="BB88" s="232"/>
      <c r="BC88" s="232"/>
      <c r="BD88" s="232"/>
      <c r="BE88" s="232"/>
      <c r="BF88" s="232"/>
      <c r="BG88" s="232"/>
      <c r="BH88" s="232"/>
      <c r="BI88" s="232"/>
      <c r="BJ88" s="232"/>
      <c r="BK88" s="232"/>
      <c r="BL88" s="232"/>
      <c r="BM88" s="232"/>
      <c r="BN88" s="232"/>
      <c r="BO88" s="232"/>
      <c r="BP88" s="232"/>
      <c r="BQ88" s="232"/>
      <c r="BR88" s="232"/>
      <c r="BS88" s="232"/>
      <c r="BT88" s="232"/>
      <c r="BU88" s="232"/>
      <c r="BV88" s="232"/>
      <c r="BW88" s="232"/>
      <c r="BX88" s="232"/>
      <c r="BY88" s="232"/>
      <c r="BZ88" s="232"/>
      <c r="CA88" s="232"/>
      <c r="CB88" s="232"/>
      <c r="CC88" s="232"/>
      <c r="CD88" s="232"/>
      <c r="CE88" s="232"/>
      <c r="CF88" s="232"/>
      <c r="CG88" s="232"/>
      <c r="CH88" s="232"/>
      <c r="CI88" s="232"/>
      <c r="CJ88" s="232"/>
      <c r="CK88" s="232"/>
      <c r="CL88" s="232"/>
      <c r="CM88" s="232"/>
      <c r="CN88" s="232"/>
      <c r="CO88" s="232"/>
      <c r="CP88" s="232"/>
      <c r="CQ88" s="232"/>
      <c r="CR88" s="232"/>
      <c r="CS88" s="232"/>
      <c r="CT88" s="232"/>
      <c r="CU88" s="232"/>
      <c r="CV88" s="232"/>
      <c r="CW88" s="232"/>
      <c r="CX88" s="232"/>
      <c r="CY88" s="232"/>
      <c r="CZ88" s="232"/>
      <c r="DA88" s="232"/>
      <c r="DB88" s="232"/>
      <c r="DC88" s="232"/>
      <c r="DD88" s="232"/>
      <c r="DE88" s="232"/>
      <c r="DF88" s="232"/>
      <c r="DG88" s="232"/>
      <c r="DH88" s="232"/>
      <c r="DI88" s="232"/>
      <c r="DJ88" s="232"/>
      <c r="DK88" s="232"/>
      <c r="DL88" s="232"/>
      <c r="DM88" s="232"/>
      <c r="DN88" s="232"/>
      <c r="DO88" s="232"/>
      <c r="DP88" s="232"/>
      <c r="DQ88" s="232"/>
      <c r="DR88" s="232"/>
      <c r="DS88" s="232"/>
      <c r="DT88" s="232"/>
      <c r="DU88" s="232"/>
      <c r="DV88" s="232"/>
      <c r="DW88" s="232"/>
      <c r="DX88" s="232"/>
      <c r="DY88" s="232"/>
      <c r="DZ88" s="232"/>
      <c r="EA88" s="232"/>
      <c r="EB88" s="232"/>
      <c r="EC88" s="232"/>
      <c r="ED88" s="232"/>
      <c r="EE88" s="232"/>
      <c r="EF88" s="232"/>
      <c r="EG88" s="232"/>
      <c r="EH88" s="232"/>
      <c r="EI88" s="232"/>
      <c r="EJ88" s="232"/>
      <c r="EK88" s="232"/>
      <c r="EL88" s="232"/>
      <c r="EM88" s="232"/>
      <c r="EN88" s="232"/>
      <c r="EO88" s="232"/>
      <c r="EP88" s="232"/>
      <c r="EQ88" s="232"/>
      <c r="ER88" s="232"/>
      <c r="ES88" s="232"/>
      <c r="ET88" s="232"/>
      <c r="EU88" s="232"/>
      <c r="EV88" s="232"/>
      <c r="EW88" s="232"/>
      <c r="EX88" s="232"/>
      <c r="EY88" s="232"/>
      <c r="EZ88" s="232"/>
      <c r="FA88" s="232"/>
      <c r="FB88" s="232"/>
      <c r="FC88" s="232"/>
      <c r="FD88" s="232"/>
      <c r="FE88" s="232"/>
      <c r="FF88" s="232"/>
      <c r="FG88" s="232"/>
      <c r="FH88" s="232"/>
      <c r="FI88" s="232"/>
      <c r="FJ88" s="232"/>
      <c r="FK88" s="232"/>
      <c r="FL88" s="232"/>
      <c r="FM88" s="232"/>
      <c r="FN88" s="232"/>
      <c r="FO88" s="232"/>
      <c r="FP88" s="232"/>
      <c r="FQ88" s="232"/>
      <c r="FR88" s="232"/>
      <c r="FS88" s="232"/>
      <c r="FT88" s="232"/>
      <c r="FU88" s="232"/>
      <c r="FV88" s="232"/>
      <c r="FW88" s="232"/>
    </row>
    <row r="89" spans="1:179" ht="20.5" customHeight="1" x14ac:dyDescent="0.55000000000000004">
      <c r="A89" s="29" t="s">
        <v>79</v>
      </c>
      <c r="B89" s="129"/>
      <c r="C89" s="130"/>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2"/>
      <c r="BF89" s="232"/>
      <c r="BG89" s="232"/>
      <c r="BH89" s="232"/>
      <c r="BI89" s="232"/>
      <c r="BJ89" s="232"/>
      <c r="BK89" s="232"/>
      <c r="BL89" s="232"/>
      <c r="BM89" s="232"/>
      <c r="BN89" s="232"/>
      <c r="BO89" s="232"/>
      <c r="BP89" s="232"/>
      <c r="BQ89" s="232"/>
      <c r="BR89" s="232"/>
      <c r="BS89" s="232"/>
      <c r="BT89" s="232"/>
      <c r="BU89" s="232"/>
      <c r="BV89" s="232"/>
      <c r="BW89" s="232"/>
      <c r="BX89" s="232"/>
      <c r="BY89" s="232"/>
      <c r="BZ89" s="232"/>
      <c r="CA89" s="232"/>
      <c r="CB89" s="232"/>
      <c r="CC89" s="232"/>
      <c r="CD89" s="232"/>
      <c r="CE89" s="232"/>
      <c r="CF89" s="232"/>
      <c r="CG89" s="232"/>
      <c r="CH89" s="232"/>
      <c r="CI89" s="232"/>
      <c r="CJ89" s="232"/>
      <c r="CK89" s="232"/>
      <c r="CL89" s="232"/>
      <c r="CM89" s="232"/>
      <c r="CN89" s="232"/>
      <c r="CO89" s="232"/>
      <c r="CP89" s="232"/>
      <c r="CQ89" s="232"/>
      <c r="CR89" s="232"/>
      <c r="CS89" s="232"/>
      <c r="CT89" s="232"/>
      <c r="CU89" s="232"/>
      <c r="CV89" s="232"/>
      <c r="CW89" s="232"/>
      <c r="CX89" s="232"/>
      <c r="CY89" s="232"/>
      <c r="CZ89" s="232"/>
      <c r="DA89" s="232"/>
      <c r="DB89" s="232"/>
      <c r="DC89" s="232"/>
      <c r="DD89" s="232"/>
      <c r="DE89" s="232"/>
      <c r="DF89" s="232"/>
      <c r="DG89" s="232"/>
      <c r="DH89" s="232"/>
      <c r="DI89" s="232"/>
      <c r="DJ89" s="232"/>
      <c r="DK89" s="232"/>
      <c r="DL89" s="232"/>
      <c r="DM89" s="232"/>
      <c r="DN89" s="232"/>
      <c r="DO89" s="232"/>
      <c r="DP89" s="232"/>
      <c r="DQ89" s="232"/>
      <c r="DR89" s="232"/>
      <c r="DS89" s="232"/>
      <c r="DT89" s="232"/>
      <c r="DU89" s="232"/>
      <c r="DV89" s="232"/>
      <c r="DW89" s="232"/>
      <c r="DX89" s="232"/>
      <c r="DY89" s="232"/>
      <c r="DZ89" s="232"/>
      <c r="EA89" s="232"/>
      <c r="EB89" s="232"/>
      <c r="EC89" s="232"/>
      <c r="ED89" s="232"/>
      <c r="EE89" s="232"/>
      <c r="EF89" s="232"/>
      <c r="EG89" s="232"/>
      <c r="EH89" s="232"/>
      <c r="EI89" s="232"/>
      <c r="EJ89" s="232"/>
      <c r="EK89" s="232"/>
      <c r="EL89" s="232"/>
      <c r="EM89" s="232"/>
      <c r="EN89" s="232"/>
      <c r="EO89" s="232"/>
      <c r="EP89" s="232"/>
      <c r="EQ89" s="232"/>
      <c r="ER89" s="232"/>
      <c r="ES89" s="232"/>
      <c r="ET89" s="232"/>
      <c r="EU89" s="232"/>
      <c r="EV89" s="232"/>
      <c r="EW89" s="232"/>
      <c r="EX89" s="232"/>
      <c r="EY89" s="232"/>
      <c r="EZ89" s="232"/>
      <c r="FA89" s="232"/>
      <c r="FB89" s="232"/>
      <c r="FC89" s="232"/>
      <c r="FD89" s="232"/>
      <c r="FE89" s="232"/>
      <c r="FF89" s="232"/>
      <c r="FG89" s="232"/>
      <c r="FH89" s="232"/>
      <c r="FI89" s="232"/>
      <c r="FJ89" s="232"/>
      <c r="FK89" s="232"/>
      <c r="FL89" s="232"/>
      <c r="FM89" s="232"/>
      <c r="FN89" s="232"/>
      <c r="FO89" s="232"/>
      <c r="FP89" s="232"/>
      <c r="FQ89" s="232"/>
      <c r="FR89" s="232"/>
      <c r="FS89" s="232"/>
      <c r="FT89" s="232"/>
      <c r="FU89" s="232"/>
      <c r="FV89" s="232"/>
      <c r="FW89" s="232"/>
    </row>
    <row r="90" spans="1:179" ht="20.5" customHeight="1" x14ac:dyDescent="0.55000000000000004">
      <c r="A90" s="29" t="s">
        <v>80</v>
      </c>
      <c r="B90" s="129"/>
      <c r="C90" s="130"/>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row>
    <row r="91" spans="1:179" ht="20.5" customHeight="1" x14ac:dyDescent="0.55000000000000004">
      <c r="A91" s="29" t="s">
        <v>81</v>
      </c>
      <c r="B91" s="129"/>
      <c r="C91" s="130"/>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c r="AU91" s="232"/>
      <c r="AV91" s="232"/>
      <c r="AW91" s="232"/>
      <c r="AX91" s="232"/>
      <c r="AY91" s="232"/>
      <c r="AZ91" s="232"/>
      <c r="BA91" s="232"/>
      <c r="BB91" s="232"/>
      <c r="BC91" s="232"/>
      <c r="BD91" s="232"/>
      <c r="BE91" s="232"/>
      <c r="BF91" s="232"/>
      <c r="BG91" s="232"/>
      <c r="BH91" s="232"/>
      <c r="BI91" s="232"/>
      <c r="BJ91" s="232"/>
      <c r="BK91" s="232"/>
      <c r="BL91" s="232"/>
      <c r="BM91" s="232"/>
      <c r="BN91" s="232"/>
      <c r="BO91" s="232"/>
      <c r="BP91" s="232"/>
      <c r="BQ91" s="232"/>
      <c r="BR91" s="232"/>
      <c r="BS91" s="232"/>
      <c r="BT91" s="232"/>
      <c r="BU91" s="232"/>
      <c r="BV91" s="232"/>
      <c r="BW91" s="232"/>
      <c r="BX91" s="232"/>
      <c r="BY91" s="232"/>
      <c r="BZ91" s="232"/>
      <c r="CA91" s="232"/>
      <c r="CB91" s="232"/>
      <c r="CC91" s="232"/>
      <c r="CD91" s="232"/>
      <c r="CE91" s="232"/>
      <c r="CF91" s="232"/>
      <c r="CG91" s="232"/>
      <c r="CH91" s="232"/>
      <c r="CI91" s="232"/>
      <c r="CJ91" s="232"/>
      <c r="CK91" s="232"/>
      <c r="CL91" s="232"/>
      <c r="CM91" s="232"/>
      <c r="CN91" s="232"/>
      <c r="CO91" s="232"/>
      <c r="CP91" s="232"/>
      <c r="CQ91" s="232"/>
      <c r="CR91" s="232"/>
      <c r="CS91" s="232"/>
      <c r="CT91" s="232"/>
      <c r="CU91" s="232"/>
      <c r="CV91" s="232"/>
      <c r="CW91" s="232"/>
      <c r="CX91" s="232"/>
      <c r="CY91" s="232"/>
      <c r="CZ91" s="232"/>
      <c r="DA91" s="232"/>
      <c r="DB91" s="232"/>
      <c r="DC91" s="232"/>
      <c r="DD91" s="232"/>
      <c r="DE91" s="232"/>
      <c r="DF91" s="232"/>
      <c r="DG91" s="232"/>
      <c r="DH91" s="232"/>
      <c r="DI91" s="232"/>
      <c r="DJ91" s="232"/>
      <c r="DK91" s="232"/>
      <c r="DL91" s="232"/>
      <c r="DM91" s="232"/>
      <c r="DN91" s="232"/>
      <c r="DO91" s="232"/>
      <c r="DP91" s="232"/>
      <c r="DQ91" s="232"/>
      <c r="DR91" s="232"/>
      <c r="DS91" s="232"/>
      <c r="DT91" s="232"/>
      <c r="DU91" s="232"/>
      <c r="DV91" s="232"/>
      <c r="DW91" s="232"/>
      <c r="DX91" s="232"/>
      <c r="DY91" s="232"/>
      <c r="DZ91" s="232"/>
      <c r="EA91" s="232"/>
      <c r="EB91" s="232"/>
      <c r="EC91" s="232"/>
      <c r="ED91" s="232"/>
      <c r="EE91" s="232"/>
      <c r="EF91" s="232"/>
      <c r="EG91" s="232"/>
      <c r="EH91" s="232"/>
      <c r="EI91" s="232"/>
      <c r="EJ91" s="232"/>
      <c r="EK91" s="232"/>
      <c r="EL91" s="232"/>
      <c r="EM91" s="232"/>
      <c r="EN91" s="232"/>
      <c r="EO91" s="232"/>
      <c r="EP91" s="232"/>
      <c r="EQ91" s="232"/>
      <c r="ER91" s="232"/>
      <c r="ES91" s="232"/>
      <c r="ET91" s="232"/>
      <c r="EU91" s="232"/>
      <c r="EV91" s="232"/>
      <c r="EW91" s="232"/>
      <c r="EX91" s="232"/>
      <c r="EY91" s="232"/>
      <c r="EZ91" s="232"/>
      <c r="FA91" s="232"/>
      <c r="FB91" s="232"/>
      <c r="FC91" s="232"/>
      <c r="FD91" s="232"/>
      <c r="FE91" s="232"/>
      <c r="FF91" s="232"/>
      <c r="FG91" s="232"/>
      <c r="FH91" s="232"/>
      <c r="FI91" s="232"/>
      <c r="FJ91" s="232"/>
      <c r="FK91" s="232"/>
      <c r="FL91" s="232"/>
      <c r="FM91" s="232"/>
      <c r="FN91" s="232"/>
      <c r="FO91" s="232"/>
      <c r="FP91" s="232"/>
      <c r="FQ91" s="232"/>
      <c r="FR91" s="232"/>
      <c r="FS91" s="232"/>
      <c r="FT91" s="232"/>
      <c r="FU91" s="232"/>
      <c r="FV91" s="232"/>
      <c r="FW91" s="232"/>
    </row>
    <row r="92" spans="1:179" ht="20.5" customHeight="1" x14ac:dyDescent="0.55000000000000004">
      <c r="A92" s="29" t="s">
        <v>82</v>
      </c>
      <c r="B92" s="129"/>
      <c r="C92" s="130"/>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2"/>
      <c r="BA92" s="232"/>
      <c r="BB92" s="232"/>
      <c r="BC92" s="232"/>
      <c r="BD92" s="232"/>
      <c r="BE92" s="232"/>
      <c r="BF92" s="232"/>
      <c r="BG92" s="232"/>
      <c r="BH92" s="232"/>
      <c r="BI92" s="232"/>
      <c r="BJ92" s="232"/>
      <c r="BK92" s="232"/>
      <c r="BL92" s="232"/>
      <c r="BM92" s="232"/>
      <c r="BN92" s="232"/>
      <c r="BO92" s="232"/>
      <c r="BP92" s="232"/>
      <c r="BQ92" s="232"/>
      <c r="BR92" s="232"/>
      <c r="BS92" s="232"/>
      <c r="BT92" s="232"/>
      <c r="BU92" s="232"/>
      <c r="BV92" s="232"/>
      <c r="BW92" s="232"/>
      <c r="BX92" s="232"/>
      <c r="BY92" s="232"/>
      <c r="BZ92" s="232"/>
      <c r="CA92" s="232"/>
      <c r="CB92" s="232"/>
      <c r="CC92" s="232"/>
      <c r="CD92" s="232"/>
      <c r="CE92" s="232"/>
      <c r="CF92" s="232"/>
      <c r="CG92" s="232"/>
      <c r="CH92" s="232"/>
      <c r="CI92" s="232"/>
      <c r="CJ92" s="232"/>
      <c r="CK92" s="232"/>
      <c r="CL92" s="232"/>
      <c r="CM92" s="232"/>
      <c r="CN92" s="232"/>
      <c r="CO92" s="232"/>
      <c r="CP92" s="232"/>
      <c r="CQ92" s="232"/>
      <c r="CR92" s="232"/>
      <c r="CS92" s="232"/>
      <c r="CT92" s="232"/>
      <c r="CU92" s="232"/>
      <c r="CV92" s="232"/>
      <c r="CW92" s="232"/>
      <c r="CX92" s="232"/>
      <c r="CY92" s="232"/>
      <c r="CZ92" s="232"/>
      <c r="DA92" s="232"/>
      <c r="DB92" s="232"/>
      <c r="DC92" s="232"/>
      <c r="DD92" s="232"/>
      <c r="DE92" s="232"/>
      <c r="DF92" s="232"/>
      <c r="DG92" s="232"/>
      <c r="DH92" s="232"/>
      <c r="DI92" s="232"/>
      <c r="DJ92" s="232"/>
      <c r="DK92" s="232"/>
      <c r="DL92" s="232"/>
      <c r="DM92" s="232"/>
      <c r="DN92" s="232"/>
      <c r="DO92" s="232"/>
      <c r="DP92" s="232"/>
      <c r="DQ92" s="232"/>
      <c r="DR92" s="232"/>
      <c r="DS92" s="232"/>
      <c r="DT92" s="232"/>
      <c r="DU92" s="232"/>
      <c r="DV92" s="232"/>
      <c r="DW92" s="232"/>
      <c r="DX92" s="232"/>
      <c r="DY92" s="232"/>
      <c r="DZ92" s="232"/>
      <c r="EA92" s="232"/>
      <c r="EB92" s="232"/>
      <c r="EC92" s="232"/>
      <c r="ED92" s="232"/>
      <c r="EE92" s="232"/>
      <c r="EF92" s="232"/>
      <c r="EG92" s="232"/>
      <c r="EH92" s="232"/>
      <c r="EI92" s="232"/>
      <c r="EJ92" s="232"/>
      <c r="EK92" s="232"/>
      <c r="EL92" s="232"/>
      <c r="EM92" s="232"/>
      <c r="EN92" s="232"/>
      <c r="EO92" s="232"/>
      <c r="EP92" s="232"/>
      <c r="EQ92" s="232"/>
      <c r="ER92" s="232"/>
      <c r="ES92" s="232"/>
      <c r="ET92" s="232"/>
      <c r="EU92" s="232"/>
      <c r="EV92" s="232"/>
      <c r="EW92" s="232"/>
      <c r="EX92" s="232"/>
      <c r="EY92" s="232"/>
      <c r="EZ92" s="232"/>
      <c r="FA92" s="232"/>
      <c r="FB92" s="232"/>
      <c r="FC92" s="232"/>
      <c r="FD92" s="232"/>
      <c r="FE92" s="232"/>
      <c r="FF92" s="232"/>
      <c r="FG92" s="232"/>
      <c r="FH92" s="232"/>
      <c r="FI92" s="232"/>
      <c r="FJ92" s="232"/>
      <c r="FK92" s="232"/>
      <c r="FL92" s="232"/>
      <c r="FM92" s="232"/>
      <c r="FN92" s="232"/>
      <c r="FO92" s="232"/>
      <c r="FP92" s="232"/>
      <c r="FQ92" s="232"/>
      <c r="FR92" s="232"/>
      <c r="FS92" s="232"/>
      <c r="FT92" s="232"/>
      <c r="FU92" s="232"/>
      <c r="FV92" s="232"/>
      <c r="FW92" s="232"/>
    </row>
    <row r="93" spans="1:179" ht="22" customHeight="1" x14ac:dyDescent="0.55000000000000004">
      <c r="A93" s="29" t="s">
        <v>83</v>
      </c>
      <c r="B93" s="129"/>
      <c r="C93" s="130"/>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2"/>
      <c r="BA93" s="232"/>
      <c r="BB93" s="232"/>
      <c r="BC93" s="232"/>
      <c r="BD93" s="232"/>
      <c r="BE93" s="232"/>
      <c r="BF93" s="232"/>
      <c r="BG93" s="232"/>
      <c r="BH93" s="232"/>
      <c r="BI93" s="232"/>
      <c r="BJ93" s="232"/>
      <c r="BK93" s="232"/>
      <c r="BL93" s="232"/>
      <c r="BM93" s="232"/>
      <c r="BN93" s="232"/>
      <c r="BO93" s="232"/>
      <c r="BP93" s="232"/>
      <c r="BQ93" s="232"/>
      <c r="BR93" s="232"/>
      <c r="BS93" s="232"/>
      <c r="BT93" s="232"/>
      <c r="BU93" s="232"/>
      <c r="BV93" s="232"/>
      <c r="BW93" s="232"/>
      <c r="BX93" s="232"/>
      <c r="BY93" s="232"/>
      <c r="BZ93" s="232"/>
      <c r="CA93" s="232"/>
      <c r="CB93" s="232"/>
      <c r="CC93" s="232"/>
      <c r="CD93" s="232"/>
      <c r="CE93" s="232"/>
      <c r="CF93" s="232"/>
      <c r="CG93" s="232"/>
      <c r="CH93" s="232"/>
      <c r="CI93" s="232"/>
      <c r="CJ93" s="232"/>
      <c r="CK93" s="232"/>
      <c r="CL93" s="232"/>
      <c r="CM93" s="232"/>
      <c r="CN93" s="232"/>
      <c r="CO93" s="232"/>
      <c r="CP93" s="232"/>
      <c r="CQ93" s="232"/>
      <c r="CR93" s="232"/>
      <c r="CS93" s="232"/>
      <c r="CT93" s="232"/>
      <c r="CU93" s="232"/>
      <c r="CV93" s="232"/>
      <c r="CW93" s="232"/>
      <c r="CX93" s="232"/>
      <c r="CY93" s="232"/>
      <c r="CZ93" s="232"/>
      <c r="DA93" s="232"/>
      <c r="DB93" s="232"/>
      <c r="DC93" s="232"/>
      <c r="DD93" s="232"/>
      <c r="DE93" s="232"/>
      <c r="DF93" s="232"/>
      <c r="DG93" s="232"/>
      <c r="DH93" s="232"/>
      <c r="DI93" s="232"/>
      <c r="DJ93" s="232"/>
      <c r="DK93" s="232"/>
      <c r="DL93" s="232"/>
      <c r="DM93" s="232"/>
      <c r="DN93" s="232"/>
      <c r="DO93" s="232"/>
      <c r="DP93" s="232"/>
      <c r="DQ93" s="232"/>
      <c r="DR93" s="232"/>
      <c r="DS93" s="232"/>
      <c r="DT93" s="232"/>
      <c r="DU93" s="232"/>
      <c r="DV93" s="232"/>
      <c r="DW93" s="232"/>
      <c r="DX93" s="232"/>
      <c r="DY93" s="232"/>
      <c r="DZ93" s="232"/>
      <c r="EA93" s="232"/>
      <c r="EB93" s="232"/>
      <c r="EC93" s="232"/>
      <c r="ED93" s="232"/>
      <c r="EE93" s="232"/>
      <c r="EF93" s="232"/>
      <c r="EG93" s="232"/>
      <c r="EH93" s="232"/>
      <c r="EI93" s="232"/>
      <c r="EJ93" s="232"/>
      <c r="EK93" s="232"/>
      <c r="EL93" s="232"/>
      <c r="EM93" s="232"/>
      <c r="EN93" s="232"/>
      <c r="EO93" s="232"/>
      <c r="EP93" s="232"/>
      <c r="EQ93" s="232"/>
      <c r="ER93" s="232"/>
      <c r="ES93" s="232"/>
      <c r="ET93" s="232"/>
      <c r="EU93" s="232"/>
      <c r="EV93" s="232"/>
      <c r="EW93" s="232"/>
      <c r="EX93" s="232"/>
      <c r="EY93" s="232"/>
      <c r="EZ93" s="232"/>
      <c r="FA93" s="232"/>
      <c r="FB93" s="232"/>
      <c r="FC93" s="232"/>
      <c r="FD93" s="232"/>
      <c r="FE93" s="232"/>
      <c r="FF93" s="232"/>
      <c r="FG93" s="232"/>
      <c r="FH93" s="232"/>
      <c r="FI93" s="232"/>
      <c r="FJ93" s="232"/>
      <c r="FK93" s="232"/>
      <c r="FL93" s="232"/>
      <c r="FM93" s="232"/>
      <c r="FN93" s="232"/>
      <c r="FO93" s="232"/>
      <c r="FP93" s="232"/>
      <c r="FQ93" s="232"/>
      <c r="FR93" s="232"/>
      <c r="FS93" s="232"/>
      <c r="FT93" s="232"/>
      <c r="FU93" s="232"/>
      <c r="FV93" s="232"/>
      <c r="FW93" s="232"/>
    </row>
    <row r="94" spans="1:179" ht="22" customHeight="1" x14ac:dyDescent="0.55000000000000004">
      <c r="A94" s="29" t="s">
        <v>84</v>
      </c>
      <c r="B94" s="129"/>
      <c r="C94" s="130"/>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2"/>
      <c r="BA94" s="232"/>
      <c r="BB94" s="232"/>
      <c r="BC94" s="232"/>
      <c r="BD94" s="232"/>
      <c r="BE94" s="232"/>
      <c r="BF94" s="232"/>
      <c r="BG94" s="232"/>
      <c r="BH94" s="232"/>
      <c r="BI94" s="232"/>
      <c r="BJ94" s="232"/>
      <c r="BK94" s="232"/>
      <c r="BL94" s="232"/>
      <c r="BM94" s="232"/>
      <c r="BN94" s="232"/>
      <c r="BO94" s="232"/>
      <c r="BP94" s="232"/>
      <c r="BQ94" s="232"/>
      <c r="BR94" s="232"/>
      <c r="BS94" s="232"/>
      <c r="BT94" s="232"/>
      <c r="BU94" s="232"/>
      <c r="BV94" s="232"/>
      <c r="BW94" s="232"/>
      <c r="BX94" s="232"/>
      <c r="BY94" s="232"/>
      <c r="BZ94" s="232"/>
      <c r="CA94" s="232"/>
      <c r="CB94" s="232"/>
      <c r="CC94" s="232"/>
      <c r="CD94" s="232"/>
      <c r="CE94" s="232"/>
      <c r="CF94" s="232"/>
      <c r="CG94" s="232"/>
      <c r="CH94" s="232"/>
      <c r="CI94" s="232"/>
      <c r="CJ94" s="232"/>
      <c r="CK94" s="232"/>
      <c r="CL94" s="232"/>
      <c r="CM94" s="232"/>
      <c r="CN94" s="232"/>
      <c r="CO94" s="232"/>
      <c r="CP94" s="232"/>
      <c r="CQ94" s="232"/>
      <c r="CR94" s="232"/>
      <c r="CS94" s="232"/>
      <c r="CT94" s="232"/>
      <c r="CU94" s="232"/>
      <c r="CV94" s="232"/>
      <c r="CW94" s="232"/>
      <c r="CX94" s="232"/>
      <c r="CY94" s="232"/>
      <c r="CZ94" s="232"/>
      <c r="DA94" s="232"/>
      <c r="DB94" s="232"/>
      <c r="DC94" s="232"/>
      <c r="DD94" s="232"/>
      <c r="DE94" s="232"/>
      <c r="DF94" s="232"/>
      <c r="DG94" s="232"/>
      <c r="DH94" s="232"/>
      <c r="DI94" s="232"/>
      <c r="DJ94" s="232"/>
      <c r="DK94" s="232"/>
      <c r="DL94" s="232"/>
      <c r="DM94" s="232"/>
      <c r="DN94" s="232"/>
      <c r="DO94" s="232"/>
      <c r="DP94" s="232"/>
      <c r="DQ94" s="232"/>
      <c r="DR94" s="232"/>
      <c r="DS94" s="232"/>
      <c r="DT94" s="232"/>
      <c r="DU94" s="232"/>
      <c r="DV94" s="232"/>
      <c r="DW94" s="232"/>
      <c r="DX94" s="232"/>
      <c r="DY94" s="232"/>
      <c r="DZ94" s="232"/>
      <c r="EA94" s="232"/>
      <c r="EB94" s="232"/>
      <c r="EC94" s="232"/>
      <c r="ED94" s="232"/>
      <c r="EE94" s="232"/>
      <c r="EF94" s="232"/>
      <c r="EG94" s="232"/>
      <c r="EH94" s="232"/>
      <c r="EI94" s="232"/>
      <c r="EJ94" s="232"/>
      <c r="EK94" s="232"/>
      <c r="EL94" s="232"/>
      <c r="EM94" s="232"/>
      <c r="EN94" s="232"/>
      <c r="EO94" s="232"/>
      <c r="EP94" s="232"/>
      <c r="EQ94" s="232"/>
      <c r="ER94" s="232"/>
      <c r="ES94" s="232"/>
      <c r="ET94" s="232"/>
      <c r="EU94" s="232"/>
      <c r="EV94" s="232"/>
      <c r="EW94" s="232"/>
      <c r="EX94" s="232"/>
      <c r="EY94" s="232"/>
      <c r="EZ94" s="232"/>
      <c r="FA94" s="232"/>
      <c r="FB94" s="232"/>
      <c r="FC94" s="232"/>
      <c r="FD94" s="232"/>
      <c r="FE94" s="232"/>
      <c r="FF94" s="232"/>
      <c r="FG94" s="232"/>
      <c r="FH94" s="232"/>
      <c r="FI94" s="232"/>
      <c r="FJ94" s="232"/>
      <c r="FK94" s="232"/>
      <c r="FL94" s="232"/>
      <c r="FM94" s="232"/>
      <c r="FN94" s="232"/>
      <c r="FO94" s="232"/>
      <c r="FP94" s="232"/>
      <c r="FQ94" s="232"/>
      <c r="FR94" s="232"/>
      <c r="FS94" s="232"/>
      <c r="FT94" s="232"/>
      <c r="FU94" s="232"/>
      <c r="FV94" s="232"/>
      <c r="FW94" s="232"/>
    </row>
    <row r="95" spans="1:179" ht="18" customHeight="1" x14ac:dyDescent="0.55000000000000004">
      <c r="A95" s="29" t="s">
        <v>85</v>
      </c>
      <c r="B95" s="129"/>
      <c r="C95" s="130"/>
      <c r="FS95" s="5"/>
      <c r="FT95" s="5"/>
      <c r="FU95" s="5"/>
    </row>
    <row r="96" spans="1:179" ht="19.5" customHeight="1" x14ac:dyDescent="0.55000000000000004">
      <c r="A96" s="29" t="s">
        <v>86</v>
      </c>
      <c r="B96" s="129"/>
      <c r="C96" s="130"/>
      <c r="K96" s="232" t="str">
        <f>$C$101&amp;$C$102&amp;$C$103&amp;$C$104&amp;$C$105&amp;$C$106&amp;$C$107&amp;$C$108&amp;$C$109&amp;$C$110</f>
        <v/>
      </c>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row>
    <row r="97" spans="1:179" ht="19.5" customHeight="1" x14ac:dyDescent="0.55000000000000004">
      <c r="A97" s="29" t="s">
        <v>87</v>
      </c>
      <c r="B97" s="129"/>
      <c r="C97" s="130"/>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2"/>
      <c r="BA97" s="232"/>
      <c r="BB97" s="232"/>
      <c r="BC97" s="232"/>
      <c r="BD97" s="232"/>
      <c r="BE97" s="232"/>
      <c r="BF97" s="232"/>
      <c r="BG97" s="232"/>
      <c r="BH97" s="232"/>
      <c r="BI97" s="232"/>
      <c r="BJ97" s="232"/>
      <c r="BK97" s="232"/>
      <c r="BL97" s="232"/>
      <c r="BM97" s="232"/>
      <c r="BN97" s="232"/>
      <c r="BO97" s="232"/>
      <c r="BP97" s="232"/>
      <c r="BQ97" s="232"/>
      <c r="BR97" s="232"/>
      <c r="BS97" s="232"/>
      <c r="BT97" s="232"/>
      <c r="BU97" s="232"/>
      <c r="BV97" s="232"/>
      <c r="BW97" s="232"/>
      <c r="BX97" s="232"/>
      <c r="BY97" s="232"/>
      <c r="BZ97" s="232"/>
      <c r="CA97" s="232"/>
      <c r="CB97" s="232"/>
      <c r="CC97" s="232"/>
      <c r="CD97" s="232"/>
      <c r="CE97" s="232"/>
      <c r="CF97" s="232"/>
      <c r="CG97" s="232"/>
      <c r="CH97" s="232"/>
      <c r="CI97" s="232"/>
      <c r="CJ97" s="232"/>
      <c r="CK97" s="232"/>
      <c r="CL97" s="232"/>
      <c r="CM97" s="232"/>
      <c r="CN97" s="232"/>
      <c r="CO97" s="232"/>
      <c r="CP97" s="232"/>
      <c r="CQ97" s="232"/>
      <c r="CR97" s="232"/>
      <c r="CS97" s="232"/>
      <c r="CT97" s="232"/>
      <c r="CU97" s="232"/>
      <c r="CV97" s="232"/>
      <c r="CW97" s="232"/>
      <c r="CX97" s="232"/>
      <c r="CY97" s="232"/>
      <c r="CZ97" s="232"/>
      <c r="DA97" s="232"/>
      <c r="DB97" s="232"/>
      <c r="DC97" s="232"/>
      <c r="DD97" s="232"/>
      <c r="DE97" s="232"/>
      <c r="DF97" s="232"/>
      <c r="DG97" s="232"/>
      <c r="DH97" s="232"/>
      <c r="DI97" s="232"/>
      <c r="DJ97" s="232"/>
      <c r="DK97" s="232"/>
      <c r="DL97" s="232"/>
      <c r="DM97" s="232"/>
      <c r="DN97" s="232"/>
      <c r="DO97" s="232"/>
      <c r="DP97" s="232"/>
      <c r="DQ97" s="232"/>
      <c r="DR97" s="232"/>
      <c r="DS97" s="232"/>
      <c r="DT97" s="232"/>
      <c r="DU97" s="232"/>
      <c r="DV97" s="232"/>
      <c r="DW97" s="232"/>
      <c r="DX97" s="232"/>
      <c r="DY97" s="232"/>
      <c r="DZ97" s="232"/>
      <c r="EA97" s="232"/>
      <c r="EB97" s="232"/>
      <c r="EC97" s="232"/>
      <c r="ED97" s="232"/>
      <c r="EE97" s="232"/>
      <c r="EF97" s="232"/>
      <c r="EG97" s="232"/>
      <c r="EH97" s="232"/>
      <c r="EI97" s="232"/>
      <c r="EJ97" s="232"/>
      <c r="EK97" s="232"/>
      <c r="EL97" s="232"/>
      <c r="EM97" s="232"/>
      <c r="EN97" s="232"/>
      <c r="EO97" s="232"/>
      <c r="EP97" s="232"/>
      <c r="EQ97" s="232"/>
      <c r="ER97" s="232"/>
      <c r="ES97" s="232"/>
      <c r="ET97" s="232"/>
      <c r="EU97" s="232"/>
      <c r="EV97" s="232"/>
      <c r="EW97" s="232"/>
      <c r="EX97" s="232"/>
      <c r="EY97" s="232"/>
      <c r="EZ97" s="232"/>
      <c r="FA97" s="232"/>
      <c r="FB97" s="232"/>
      <c r="FC97" s="232"/>
      <c r="FD97" s="232"/>
      <c r="FE97" s="232"/>
      <c r="FF97" s="232"/>
      <c r="FG97" s="232"/>
      <c r="FH97" s="232"/>
      <c r="FI97" s="232"/>
      <c r="FJ97" s="232"/>
      <c r="FK97" s="232"/>
      <c r="FL97" s="232"/>
      <c r="FM97" s="232"/>
      <c r="FN97" s="232"/>
      <c r="FO97" s="232"/>
      <c r="FP97" s="232"/>
      <c r="FQ97" s="232"/>
      <c r="FR97" s="232"/>
      <c r="FS97" s="232"/>
      <c r="FT97" s="232"/>
      <c r="FU97" s="232"/>
      <c r="FV97" s="232"/>
      <c r="FW97" s="232"/>
    </row>
    <row r="98" spans="1:179" ht="19.5" customHeight="1" x14ac:dyDescent="0.55000000000000004">
      <c r="A98" s="29" t="s">
        <v>88</v>
      </c>
      <c r="B98" s="129"/>
      <c r="C98" s="130"/>
      <c r="D98" s="4"/>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2"/>
      <c r="BA98" s="232"/>
      <c r="BB98" s="232"/>
      <c r="BC98" s="232"/>
      <c r="BD98" s="232"/>
      <c r="BE98" s="232"/>
      <c r="BF98" s="232"/>
      <c r="BG98" s="232"/>
      <c r="BH98" s="232"/>
      <c r="BI98" s="232"/>
      <c r="BJ98" s="232"/>
      <c r="BK98" s="232"/>
      <c r="BL98" s="232"/>
      <c r="BM98" s="232"/>
      <c r="BN98" s="232"/>
      <c r="BO98" s="232"/>
      <c r="BP98" s="232"/>
      <c r="BQ98" s="232"/>
      <c r="BR98" s="232"/>
      <c r="BS98" s="232"/>
      <c r="BT98" s="232"/>
      <c r="BU98" s="232"/>
      <c r="BV98" s="232"/>
      <c r="BW98" s="232"/>
      <c r="BX98" s="232"/>
      <c r="BY98" s="232"/>
      <c r="BZ98" s="232"/>
      <c r="CA98" s="232"/>
      <c r="CB98" s="232"/>
      <c r="CC98" s="232"/>
      <c r="CD98" s="232"/>
      <c r="CE98" s="232"/>
      <c r="CF98" s="232"/>
      <c r="CG98" s="232"/>
      <c r="CH98" s="232"/>
      <c r="CI98" s="232"/>
      <c r="CJ98" s="232"/>
      <c r="CK98" s="232"/>
      <c r="CL98" s="232"/>
      <c r="CM98" s="232"/>
      <c r="CN98" s="232"/>
      <c r="CO98" s="232"/>
      <c r="CP98" s="232"/>
      <c r="CQ98" s="232"/>
      <c r="CR98" s="232"/>
      <c r="CS98" s="232"/>
      <c r="CT98" s="232"/>
      <c r="CU98" s="232"/>
      <c r="CV98" s="232"/>
      <c r="CW98" s="232"/>
      <c r="CX98" s="232"/>
      <c r="CY98" s="232"/>
      <c r="CZ98" s="232"/>
      <c r="DA98" s="232"/>
      <c r="DB98" s="232"/>
      <c r="DC98" s="232"/>
      <c r="DD98" s="232"/>
      <c r="DE98" s="232"/>
      <c r="DF98" s="232"/>
      <c r="DG98" s="232"/>
      <c r="DH98" s="232"/>
      <c r="DI98" s="232"/>
      <c r="DJ98" s="232"/>
      <c r="DK98" s="232"/>
      <c r="DL98" s="232"/>
      <c r="DM98" s="232"/>
      <c r="DN98" s="232"/>
      <c r="DO98" s="232"/>
      <c r="DP98" s="232"/>
      <c r="DQ98" s="232"/>
      <c r="DR98" s="232"/>
      <c r="DS98" s="232"/>
      <c r="DT98" s="232"/>
      <c r="DU98" s="232"/>
      <c r="DV98" s="232"/>
      <c r="DW98" s="232"/>
      <c r="DX98" s="232"/>
      <c r="DY98" s="232"/>
      <c r="DZ98" s="232"/>
      <c r="EA98" s="232"/>
      <c r="EB98" s="232"/>
      <c r="EC98" s="232"/>
      <c r="ED98" s="232"/>
      <c r="EE98" s="232"/>
      <c r="EF98" s="232"/>
      <c r="EG98" s="232"/>
      <c r="EH98" s="232"/>
      <c r="EI98" s="232"/>
      <c r="EJ98" s="232"/>
      <c r="EK98" s="232"/>
      <c r="EL98" s="232"/>
      <c r="EM98" s="232"/>
      <c r="EN98" s="232"/>
      <c r="EO98" s="232"/>
      <c r="EP98" s="232"/>
      <c r="EQ98" s="232"/>
      <c r="ER98" s="232"/>
      <c r="ES98" s="232"/>
      <c r="ET98" s="232"/>
      <c r="EU98" s="232"/>
      <c r="EV98" s="232"/>
      <c r="EW98" s="232"/>
      <c r="EX98" s="232"/>
      <c r="EY98" s="232"/>
      <c r="EZ98" s="232"/>
      <c r="FA98" s="232"/>
      <c r="FB98" s="232"/>
      <c r="FC98" s="232"/>
      <c r="FD98" s="232"/>
      <c r="FE98" s="232"/>
      <c r="FF98" s="232"/>
      <c r="FG98" s="232"/>
      <c r="FH98" s="232"/>
      <c r="FI98" s="232"/>
      <c r="FJ98" s="232"/>
      <c r="FK98" s="232"/>
      <c r="FL98" s="232"/>
      <c r="FM98" s="232"/>
      <c r="FN98" s="232"/>
      <c r="FO98" s="232"/>
      <c r="FP98" s="232"/>
      <c r="FQ98" s="232"/>
      <c r="FR98" s="232"/>
      <c r="FS98" s="232"/>
      <c r="FT98" s="232"/>
      <c r="FU98" s="232"/>
      <c r="FV98" s="232"/>
      <c r="FW98" s="232"/>
    </row>
    <row r="99" spans="1:179" ht="19.5" customHeight="1" x14ac:dyDescent="0.55000000000000004">
      <c r="A99" s="3" t="s">
        <v>89</v>
      </c>
      <c r="B99" s="129"/>
      <c r="C99" s="130"/>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232"/>
      <c r="BN99" s="232"/>
      <c r="BO99" s="232"/>
      <c r="BP99" s="232"/>
      <c r="BQ99" s="232"/>
      <c r="BR99" s="232"/>
      <c r="BS99" s="232"/>
      <c r="BT99" s="232"/>
      <c r="BU99" s="232"/>
      <c r="BV99" s="232"/>
      <c r="BW99" s="232"/>
      <c r="BX99" s="232"/>
      <c r="BY99" s="232"/>
      <c r="BZ99" s="232"/>
      <c r="CA99" s="232"/>
      <c r="CB99" s="232"/>
      <c r="CC99" s="232"/>
      <c r="CD99" s="232"/>
      <c r="CE99" s="232"/>
      <c r="CF99" s="232"/>
      <c r="CG99" s="232"/>
      <c r="CH99" s="232"/>
      <c r="CI99" s="232"/>
      <c r="CJ99" s="232"/>
      <c r="CK99" s="232"/>
      <c r="CL99" s="232"/>
      <c r="CM99" s="232"/>
      <c r="CN99" s="232"/>
      <c r="CO99" s="232"/>
      <c r="CP99" s="232"/>
      <c r="CQ99" s="232"/>
      <c r="CR99" s="232"/>
      <c r="CS99" s="232"/>
      <c r="CT99" s="232"/>
      <c r="CU99" s="232"/>
      <c r="CV99" s="232"/>
      <c r="CW99" s="232"/>
      <c r="CX99" s="232"/>
      <c r="CY99" s="232"/>
      <c r="CZ99" s="232"/>
      <c r="DA99" s="232"/>
      <c r="DB99" s="232"/>
      <c r="DC99" s="232"/>
      <c r="DD99" s="232"/>
      <c r="DE99" s="232"/>
      <c r="DF99" s="232"/>
      <c r="DG99" s="232"/>
      <c r="DH99" s="232"/>
      <c r="DI99" s="232"/>
      <c r="DJ99" s="232"/>
      <c r="DK99" s="232"/>
      <c r="DL99" s="232"/>
      <c r="DM99" s="232"/>
      <c r="DN99" s="232"/>
      <c r="DO99" s="232"/>
      <c r="DP99" s="232"/>
      <c r="DQ99" s="232"/>
      <c r="DR99" s="232"/>
      <c r="DS99" s="232"/>
      <c r="DT99" s="232"/>
      <c r="DU99" s="232"/>
      <c r="DV99" s="232"/>
      <c r="DW99" s="232"/>
      <c r="DX99" s="232"/>
      <c r="DY99" s="232"/>
      <c r="DZ99" s="232"/>
      <c r="EA99" s="232"/>
      <c r="EB99" s="232"/>
      <c r="EC99" s="232"/>
      <c r="ED99" s="232"/>
      <c r="EE99" s="232"/>
      <c r="EF99" s="232"/>
      <c r="EG99" s="232"/>
      <c r="EH99" s="232"/>
      <c r="EI99" s="232"/>
      <c r="EJ99" s="232"/>
      <c r="EK99" s="232"/>
      <c r="EL99" s="232"/>
      <c r="EM99" s="232"/>
      <c r="EN99" s="232"/>
      <c r="EO99" s="232"/>
      <c r="EP99" s="232"/>
      <c r="EQ99" s="232"/>
      <c r="ER99" s="232"/>
      <c r="ES99" s="232"/>
      <c r="ET99" s="232"/>
      <c r="EU99" s="232"/>
      <c r="EV99" s="232"/>
      <c r="EW99" s="232"/>
      <c r="EX99" s="232"/>
      <c r="EY99" s="232"/>
      <c r="EZ99" s="232"/>
      <c r="FA99" s="232"/>
      <c r="FB99" s="232"/>
      <c r="FC99" s="232"/>
      <c r="FD99" s="232"/>
      <c r="FE99" s="232"/>
      <c r="FF99" s="232"/>
      <c r="FG99" s="232"/>
      <c r="FH99" s="232"/>
      <c r="FI99" s="232"/>
      <c r="FJ99" s="232"/>
      <c r="FK99" s="232"/>
      <c r="FL99" s="232"/>
      <c r="FM99" s="232"/>
      <c r="FN99" s="232"/>
      <c r="FO99" s="232"/>
      <c r="FP99" s="232"/>
      <c r="FQ99" s="232"/>
      <c r="FR99" s="232"/>
      <c r="FS99" s="232"/>
      <c r="FT99" s="232"/>
      <c r="FU99" s="232"/>
      <c r="FV99" s="232"/>
      <c r="FW99" s="232"/>
    </row>
    <row r="100" spans="1:179" ht="19.5" customHeight="1" x14ac:dyDescent="0.55000000000000004">
      <c r="A100" s="29" t="s">
        <v>90</v>
      </c>
      <c r="B100" s="129"/>
      <c r="C100" s="130"/>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32"/>
      <c r="BT100" s="232"/>
      <c r="BU100" s="232"/>
      <c r="BV100" s="232"/>
      <c r="BW100" s="232"/>
      <c r="BX100" s="232"/>
      <c r="BY100" s="232"/>
      <c r="BZ100" s="232"/>
      <c r="CA100" s="232"/>
      <c r="CB100" s="232"/>
      <c r="CC100" s="232"/>
      <c r="CD100" s="232"/>
      <c r="CE100" s="232"/>
      <c r="CF100" s="232"/>
      <c r="CG100" s="232"/>
      <c r="CH100" s="232"/>
      <c r="CI100" s="232"/>
      <c r="CJ100" s="232"/>
      <c r="CK100" s="232"/>
      <c r="CL100" s="232"/>
      <c r="CM100" s="232"/>
      <c r="CN100" s="232"/>
      <c r="CO100" s="232"/>
      <c r="CP100" s="232"/>
      <c r="CQ100" s="232"/>
      <c r="CR100" s="232"/>
      <c r="CS100" s="232"/>
      <c r="CT100" s="232"/>
      <c r="CU100" s="232"/>
      <c r="CV100" s="232"/>
      <c r="CW100" s="232"/>
      <c r="CX100" s="232"/>
      <c r="CY100" s="232"/>
      <c r="CZ100" s="232"/>
      <c r="DA100" s="232"/>
      <c r="DB100" s="232"/>
      <c r="DC100" s="232"/>
      <c r="DD100" s="232"/>
      <c r="DE100" s="232"/>
      <c r="DF100" s="232"/>
      <c r="DG100" s="232"/>
      <c r="DH100" s="232"/>
      <c r="DI100" s="232"/>
      <c r="DJ100" s="232"/>
      <c r="DK100" s="232"/>
      <c r="DL100" s="232"/>
      <c r="DM100" s="232"/>
      <c r="DN100" s="232"/>
      <c r="DO100" s="232"/>
      <c r="DP100" s="232"/>
      <c r="DQ100" s="232"/>
      <c r="DR100" s="232"/>
      <c r="DS100" s="232"/>
      <c r="DT100" s="232"/>
      <c r="DU100" s="232"/>
      <c r="DV100" s="232"/>
      <c r="DW100" s="232"/>
      <c r="DX100" s="232"/>
      <c r="DY100" s="232"/>
      <c r="DZ100" s="232"/>
      <c r="EA100" s="232"/>
      <c r="EB100" s="232"/>
      <c r="EC100" s="232"/>
      <c r="ED100" s="232"/>
      <c r="EE100" s="232"/>
      <c r="EF100" s="232"/>
      <c r="EG100" s="232"/>
      <c r="EH100" s="232"/>
      <c r="EI100" s="232"/>
      <c r="EJ100" s="232"/>
      <c r="EK100" s="232"/>
      <c r="EL100" s="232"/>
      <c r="EM100" s="232"/>
      <c r="EN100" s="232"/>
      <c r="EO100" s="232"/>
      <c r="EP100" s="232"/>
      <c r="EQ100" s="232"/>
      <c r="ER100" s="232"/>
      <c r="ES100" s="232"/>
      <c r="ET100" s="232"/>
      <c r="EU100" s="232"/>
      <c r="EV100" s="232"/>
      <c r="EW100" s="232"/>
      <c r="EX100" s="232"/>
      <c r="EY100" s="232"/>
      <c r="EZ100" s="232"/>
      <c r="FA100" s="232"/>
      <c r="FB100" s="232"/>
      <c r="FC100" s="232"/>
      <c r="FD100" s="232"/>
      <c r="FE100" s="232"/>
      <c r="FF100" s="232"/>
      <c r="FG100" s="232"/>
      <c r="FH100" s="232"/>
      <c r="FI100" s="232"/>
      <c r="FJ100" s="232"/>
      <c r="FK100" s="232"/>
      <c r="FL100" s="232"/>
      <c r="FM100" s="232"/>
      <c r="FN100" s="232"/>
      <c r="FO100" s="232"/>
      <c r="FP100" s="232"/>
      <c r="FQ100" s="232"/>
      <c r="FR100" s="232"/>
      <c r="FS100" s="232"/>
      <c r="FT100" s="232"/>
      <c r="FU100" s="232"/>
      <c r="FV100" s="232"/>
      <c r="FW100" s="232"/>
    </row>
    <row r="101" spans="1:179" ht="19.5" customHeight="1" x14ac:dyDescent="0.55000000000000004">
      <c r="A101" s="122" t="s">
        <v>91</v>
      </c>
      <c r="B101" s="123"/>
      <c r="C101" s="143"/>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32"/>
      <c r="CU101" s="232"/>
      <c r="CV101" s="232"/>
      <c r="CW101" s="232"/>
      <c r="CX101" s="232"/>
      <c r="CY101" s="232"/>
      <c r="CZ101" s="232"/>
      <c r="DA101" s="232"/>
      <c r="DB101" s="232"/>
      <c r="DC101" s="232"/>
      <c r="DD101" s="232"/>
      <c r="DE101" s="232"/>
      <c r="DF101" s="232"/>
      <c r="DG101" s="232"/>
      <c r="DH101" s="232"/>
      <c r="DI101" s="232"/>
      <c r="DJ101" s="232"/>
      <c r="DK101" s="232"/>
      <c r="DL101" s="232"/>
      <c r="DM101" s="232"/>
      <c r="DN101" s="232"/>
      <c r="DO101" s="232"/>
      <c r="DP101" s="232"/>
      <c r="DQ101" s="232"/>
      <c r="DR101" s="232"/>
      <c r="DS101" s="232"/>
      <c r="DT101" s="232"/>
      <c r="DU101" s="232"/>
      <c r="DV101" s="232"/>
      <c r="DW101" s="232"/>
      <c r="DX101" s="232"/>
      <c r="DY101" s="232"/>
      <c r="DZ101" s="232"/>
      <c r="EA101" s="232"/>
      <c r="EB101" s="232"/>
      <c r="EC101" s="232"/>
      <c r="ED101" s="232"/>
      <c r="EE101" s="232"/>
      <c r="EF101" s="232"/>
      <c r="EG101" s="232"/>
      <c r="EH101" s="232"/>
      <c r="EI101" s="232"/>
      <c r="EJ101" s="232"/>
      <c r="EK101" s="232"/>
      <c r="EL101" s="232"/>
      <c r="EM101" s="232"/>
      <c r="EN101" s="232"/>
      <c r="EO101" s="232"/>
      <c r="EP101" s="232"/>
      <c r="EQ101" s="232"/>
      <c r="ER101" s="232"/>
      <c r="ES101" s="232"/>
      <c r="ET101" s="232"/>
      <c r="EU101" s="232"/>
      <c r="EV101" s="232"/>
      <c r="EW101" s="232"/>
      <c r="EX101" s="232"/>
      <c r="EY101" s="232"/>
      <c r="EZ101" s="232"/>
      <c r="FA101" s="232"/>
      <c r="FB101" s="232"/>
      <c r="FC101" s="232"/>
      <c r="FD101" s="232"/>
      <c r="FE101" s="232"/>
      <c r="FF101" s="232"/>
      <c r="FG101" s="232"/>
      <c r="FH101" s="232"/>
      <c r="FI101" s="232"/>
      <c r="FJ101" s="232"/>
      <c r="FK101" s="232"/>
      <c r="FL101" s="232"/>
      <c r="FM101" s="232"/>
      <c r="FN101" s="232"/>
      <c r="FO101" s="232"/>
      <c r="FP101" s="232"/>
      <c r="FQ101" s="232"/>
      <c r="FR101" s="232"/>
      <c r="FS101" s="232"/>
      <c r="FT101" s="232"/>
      <c r="FU101" s="232"/>
      <c r="FV101" s="232"/>
      <c r="FW101" s="232"/>
    </row>
    <row r="102" spans="1:179" ht="17.5" customHeight="1" x14ac:dyDescent="0.55000000000000004">
      <c r="A102" s="29" t="s">
        <v>92</v>
      </c>
      <c r="B102" s="129"/>
      <c r="C102" s="130"/>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row>
    <row r="103" spans="1:179" ht="14.5" customHeight="1" x14ac:dyDescent="0.55000000000000004">
      <c r="A103" s="29" t="s">
        <v>93</v>
      </c>
      <c r="B103" s="129"/>
      <c r="C103" s="130"/>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232"/>
      <c r="CU103" s="232"/>
      <c r="CV103" s="232"/>
      <c r="CW103" s="232"/>
      <c r="CX103" s="232"/>
      <c r="CY103" s="232"/>
      <c r="CZ103" s="232"/>
      <c r="DA103" s="232"/>
      <c r="DB103" s="232"/>
      <c r="DC103" s="232"/>
      <c r="DD103" s="232"/>
      <c r="DE103" s="232"/>
      <c r="DF103" s="232"/>
      <c r="DG103" s="232"/>
      <c r="DH103" s="232"/>
      <c r="DI103" s="232"/>
      <c r="DJ103" s="232"/>
      <c r="DK103" s="232"/>
      <c r="DL103" s="232"/>
      <c r="DM103" s="232"/>
      <c r="DN103" s="232"/>
      <c r="DO103" s="232"/>
      <c r="DP103" s="232"/>
      <c r="DQ103" s="232"/>
      <c r="DR103" s="232"/>
      <c r="DS103" s="232"/>
      <c r="DT103" s="232"/>
      <c r="DU103" s="232"/>
      <c r="DV103" s="232"/>
      <c r="DW103" s="232"/>
      <c r="DX103" s="232"/>
      <c r="DY103" s="232"/>
      <c r="DZ103" s="232"/>
      <c r="EA103" s="232"/>
      <c r="EB103" s="232"/>
      <c r="EC103" s="232"/>
      <c r="ED103" s="232"/>
      <c r="EE103" s="232"/>
      <c r="EF103" s="232"/>
      <c r="EG103" s="232"/>
      <c r="EH103" s="232"/>
      <c r="EI103" s="232"/>
      <c r="EJ103" s="232"/>
      <c r="EK103" s="232"/>
      <c r="EL103" s="232"/>
      <c r="EM103" s="232"/>
      <c r="EN103" s="232"/>
      <c r="EO103" s="232"/>
      <c r="EP103" s="232"/>
      <c r="EQ103" s="232"/>
      <c r="ER103" s="232"/>
      <c r="ES103" s="232"/>
      <c r="ET103" s="232"/>
      <c r="EU103" s="232"/>
      <c r="EV103" s="232"/>
      <c r="EW103" s="232"/>
      <c r="EX103" s="232"/>
      <c r="EY103" s="232"/>
      <c r="EZ103" s="232"/>
      <c r="FA103" s="232"/>
      <c r="FB103" s="232"/>
      <c r="FC103" s="232"/>
      <c r="FD103" s="232"/>
      <c r="FE103" s="232"/>
      <c r="FF103" s="232"/>
      <c r="FG103" s="232"/>
      <c r="FH103" s="232"/>
      <c r="FI103" s="232"/>
      <c r="FJ103" s="232"/>
      <c r="FK103" s="232"/>
      <c r="FL103" s="232"/>
      <c r="FM103" s="232"/>
      <c r="FN103" s="232"/>
      <c r="FO103" s="232"/>
      <c r="FP103" s="232"/>
      <c r="FQ103" s="232"/>
      <c r="FR103" s="232"/>
      <c r="FS103" s="232"/>
      <c r="FT103" s="232"/>
      <c r="FU103" s="232"/>
      <c r="FV103" s="232"/>
      <c r="FW103" s="232"/>
    </row>
    <row r="104" spans="1:179" ht="16" customHeight="1" x14ac:dyDescent="0.55000000000000004">
      <c r="A104" s="36" t="s">
        <v>94</v>
      </c>
      <c r="B104" s="129"/>
      <c r="C104" s="130"/>
    </row>
    <row r="105" spans="1:179" ht="21" customHeight="1" x14ac:dyDescent="0.55000000000000004">
      <c r="A105" s="29" t="s">
        <v>95</v>
      </c>
      <c r="B105" s="129"/>
      <c r="C105" s="130"/>
    </row>
    <row r="106" spans="1:179" ht="24" customHeight="1" x14ac:dyDescent="0.55000000000000004">
      <c r="A106" s="29" t="s">
        <v>96</v>
      </c>
      <c r="B106" s="129"/>
      <c r="C106" s="130"/>
      <c r="ER106" s="256" t="str">
        <f>IF($C$14="","",$C$14)</f>
        <v/>
      </c>
      <c r="ES106" s="256"/>
      <c r="ET106" s="256"/>
      <c r="EU106" s="256"/>
      <c r="EV106" s="256"/>
      <c r="EW106" s="256"/>
      <c r="EX106" s="256"/>
      <c r="EY106" s="256"/>
      <c r="EZ106" s="256"/>
      <c r="FA106" s="256"/>
      <c r="FB106" s="256"/>
      <c r="FC106" s="256"/>
      <c r="FD106" s="256"/>
      <c r="FE106" s="256"/>
      <c r="FF106" s="256"/>
      <c r="FG106" s="256"/>
      <c r="FH106" s="256"/>
      <c r="FI106" s="256"/>
      <c r="FJ106" s="256"/>
      <c r="FK106" s="256"/>
      <c r="FL106" s="256"/>
      <c r="FM106" s="256"/>
      <c r="FN106" s="256"/>
      <c r="FO106" s="256"/>
      <c r="FP106" s="256"/>
      <c r="FQ106" s="256"/>
      <c r="FR106" s="256"/>
      <c r="FS106" s="256"/>
      <c r="FT106" s="256"/>
      <c r="FU106" s="256"/>
      <c r="FV106" s="256"/>
    </row>
    <row r="107" spans="1:179" ht="22" customHeight="1" x14ac:dyDescent="0.55000000000000004">
      <c r="A107" s="29" t="s">
        <v>97</v>
      </c>
      <c r="B107" s="129"/>
      <c r="C107" s="130"/>
    </row>
    <row r="108" spans="1:179" ht="20.149999999999999" customHeight="1" x14ac:dyDescent="0.55000000000000004">
      <c r="A108" s="29" t="s">
        <v>98</v>
      </c>
      <c r="B108" s="129"/>
      <c r="C108" s="130"/>
    </row>
    <row r="109" spans="1:179" ht="20.5" customHeight="1" x14ac:dyDescent="0.55000000000000004">
      <c r="A109" s="29" t="s">
        <v>99</v>
      </c>
      <c r="B109" s="129"/>
      <c r="C109" s="130"/>
      <c r="K109" s="232" t="str">
        <f>$C$111&amp;$C$112&amp;$C$113&amp;$C$114&amp;$C$115&amp;$C$116&amp;$C$117&amp;$C$118&amp;$C$119&amp;$C$120&amp;$C$121&amp;$C$122&amp;$C$123&amp;$C$124&amp;$C$125&amp;$C$126</f>
        <v/>
      </c>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s="232"/>
      <c r="BX109" s="232"/>
      <c r="BY109" s="232"/>
      <c r="BZ109" s="232"/>
      <c r="CA109" s="232"/>
      <c r="CB109" s="232"/>
      <c r="CC109" s="232"/>
      <c r="CD109" s="232"/>
      <c r="CE109" s="232"/>
      <c r="CF109" s="232"/>
      <c r="CG109" s="232"/>
      <c r="CH109" s="232"/>
      <c r="CI109" s="232"/>
      <c r="CJ109" s="232"/>
      <c r="CK109" s="232"/>
      <c r="CL109" s="232"/>
      <c r="CM109" s="232"/>
      <c r="CN109" s="232"/>
      <c r="CO109" s="232"/>
      <c r="CP109" s="232"/>
      <c r="CQ109" s="232"/>
      <c r="CR109" s="232"/>
      <c r="CS109" s="232"/>
      <c r="CT109" s="232"/>
      <c r="CU109" s="232"/>
      <c r="CV109" s="232"/>
      <c r="CW109" s="232"/>
      <c r="CX109" s="232"/>
      <c r="CY109" s="232"/>
      <c r="CZ109" s="232"/>
      <c r="DA109" s="232"/>
      <c r="DB109" s="232"/>
      <c r="DC109" s="232"/>
      <c r="DD109" s="232"/>
      <c r="DE109" s="232"/>
      <c r="DF109" s="232"/>
      <c r="DG109" s="232"/>
      <c r="DH109" s="232"/>
      <c r="DI109" s="232"/>
      <c r="DJ109" s="232"/>
      <c r="DK109" s="232"/>
      <c r="DL109" s="232"/>
      <c r="DM109" s="232"/>
      <c r="DN109" s="232"/>
      <c r="DO109" s="232"/>
      <c r="DP109" s="232"/>
      <c r="DQ109" s="232"/>
      <c r="DR109" s="232"/>
      <c r="DS109" s="232"/>
      <c r="DT109" s="232"/>
      <c r="DU109" s="232"/>
      <c r="DV109" s="232"/>
      <c r="DW109" s="232"/>
      <c r="DX109" s="232"/>
      <c r="DY109" s="232"/>
      <c r="DZ109" s="232"/>
      <c r="EA109" s="232"/>
      <c r="EB109" s="232"/>
      <c r="EC109" s="232"/>
      <c r="ED109" s="232"/>
      <c r="EE109" s="232"/>
      <c r="EF109" s="232"/>
      <c r="EG109" s="232"/>
      <c r="EH109" s="232"/>
      <c r="EI109" s="232"/>
      <c r="EJ109" s="232"/>
      <c r="EK109" s="232"/>
      <c r="EL109" s="232"/>
      <c r="EM109" s="232"/>
      <c r="EN109" s="232"/>
      <c r="EO109" s="232"/>
      <c r="EP109" s="232"/>
      <c r="EQ109" s="232"/>
      <c r="ER109" s="232"/>
      <c r="ES109" s="232"/>
      <c r="ET109" s="232"/>
      <c r="EU109" s="232"/>
      <c r="EV109" s="232"/>
      <c r="EW109" s="232"/>
      <c r="EX109" s="232"/>
      <c r="EY109" s="232"/>
      <c r="EZ109" s="232"/>
      <c r="FA109" s="232"/>
      <c r="FB109" s="232"/>
      <c r="FC109" s="232"/>
      <c r="FD109" s="232"/>
      <c r="FE109" s="232"/>
      <c r="FF109" s="232"/>
      <c r="FG109" s="232"/>
      <c r="FH109" s="232"/>
      <c r="FI109" s="232"/>
      <c r="FJ109" s="232"/>
      <c r="FK109" s="232"/>
      <c r="FL109" s="232"/>
      <c r="FM109" s="232"/>
      <c r="FN109" s="232"/>
      <c r="FO109" s="232"/>
      <c r="FP109" s="232"/>
      <c r="FQ109" s="232"/>
      <c r="FR109" s="232"/>
      <c r="FS109" s="232"/>
      <c r="FT109" s="232"/>
      <c r="FU109" s="232"/>
      <c r="FV109" s="232"/>
      <c r="FW109" s="232"/>
    </row>
    <row r="110" spans="1:179" ht="20.149999999999999" customHeight="1" x14ac:dyDescent="0.55000000000000004">
      <c r="A110" s="36" t="s">
        <v>100</v>
      </c>
      <c r="B110" s="129"/>
      <c r="C110" s="130"/>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2"/>
      <c r="BH110" s="232"/>
      <c r="BI110" s="232"/>
      <c r="BJ110" s="232"/>
      <c r="BK110" s="232"/>
      <c r="BL110" s="232"/>
      <c r="BM110" s="232"/>
      <c r="BN110" s="232"/>
      <c r="BO110" s="232"/>
      <c r="BP110" s="232"/>
      <c r="BQ110" s="232"/>
      <c r="BR110" s="232"/>
      <c r="BS110" s="232"/>
      <c r="BT110" s="232"/>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232"/>
      <c r="CU110" s="232"/>
      <c r="CV110" s="232"/>
      <c r="CW110" s="232"/>
      <c r="CX110" s="232"/>
      <c r="CY110" s="232"/>
      <c r="CZ110" s="232"/>
      <c r="DA110" s="232"/>
      <c r="DB110" s="232"/>
      <c r="DC110" s="232"/>
      <c r="DD110" s="232"/>
      <c r="DE110" s="232"/>
      <c r="DF110" s="232"/>
      <c r="DG110" s="232"/>
      <c r="DH110" s="232"/>
      <c r="DI110" s="232"/>
      <c r="DJ110" s="232"/>
      <c r="DK110" s="232"/>
      <c r="DL110" s="232"/>
      <c r="DM110" s="232"/>
      <c r="DN110" s="232"/>
      <c r="DO110" s="232"/>
      <c r="DP110" s="232"/>
      <c r="DQ110" s="232"/>
      <c r="DR110" s="232"/>
      <c r="DS110" s="232"/>
      <c r="DT110" s="232"/>
      <c r="DU110" s="232"/>
      <c r="DV110" s="232"/>
      <c r="DW110" s="232"/>
      <c r="DX110" s="232"/>
      <c r="DY110" s="232"/>
      <c r="DZ110" s="232"/>
      <c r="EA110" s="232"/>
      <c r="EB110" s="232"/>
      <c r="EC110" s="232"/>
      <c r="ED110" s="232"/>
      <c r="EE110" s="232"/>
      <c r="EF110" s="232"/>
      <c r="EG110" s="232"/>
      <c r="EH110" s="232"/>
      <c r="EI110" s="232"/>
      <c r="EJ110" s="232"/>
      <c r="EK110" s="232"/>
      <c r="EL110" s="232"/>
      <c r="EM110" s="232"/>
      <c r="EN110" s="232"/>
      <c r="EO110" s="232"/>
      <c r="EP110" s="232"/>
      <c r="EQ110" s="232"/>
      <c r="ER110" s="232"/>
      <c r="ES110" s="232"/>
      <c r="ET110" s="232"/>
      <c r="EU110" s="232"/>
      <c r="EV110" s="232"/>
      <c r="EW110" s="232"/>
      <c r="EX110" s="232"/>
      <c r="EY110" s="232"/>
      <c r="EZ110" s="232"/>
      <c r="FA110" s="232"/>
      <c r="FB110" s="232"/>
      <c r="FC110" s="232"/>
      <c r="FD110" s="232"/>
      <c r="FE110" s="232"/>
      <c r="FF110" s="232"/>
      <c r="FG110" s="232"/>
      <c r="FH110" s="232"/>
      <c r="FI110" s="232"/>
      <c r="FJ110" s="232"/>
      <c r="FK110" s="232"/>
      <c r="FL110" s="232"/>
      <c r="FM110" s="232"/>
      <c r="FN110" s="232"/>
      <c r="FO110" s="232"/>
      <c r="FP110" s="232"/>
      <c r="FQ110" s="232"/>
      <c r="FR110" s="232"/>
      <c r="FS110" s="232"/>
      <c r="FT110" s="232"/>
      <c r="FU110" s="232"/>
      <c r="FV110" s="232"/>
      <c r="FW110" s="232"/>
    </row>
    <row r="111" spans="1:179" ht="20.149999999999999" customHeight="1" x14ac:dyDescent="0.55000000000000004">
      <c r="A111" s="125" t="s">
        <v>101</v>
      </c>
      <c r="B111" s="51"/>
      <c r="C111" s="143"/>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2"/>
      <c r="BA111" s="232"/>
      <c r="BB111" s="232"/>
      <c r="BC111" s="232"/>
      <c r="BD111" s="232"/>
      <c r="BE111" s="232"/>
      <c r="BF111" s="232"/>
      <c r="BG111" s="232"/>
      <c r="BH111" s="232"/>
      <c r="BI111" s="232"/>
      <c r="BJ111" s="232"/>
      <c r="BK111" s="232"/>
      <c r="BL111" s="232"/>
      <c r="BM111" s="232"/>
      <c r="BN111" s="232"/>
      <c r="BO111" s="232"/>
      <c r="BP111" s="232"/>
      <c r="BQ111" s="232"/>
      <c r="BR111" s="232"/>
      <c r="BS111" s="232"/>
      <c r="BT111" s="232"/>
      <c r="BU111" s="232"/>
      <c r="BV111" s="232"/>
      <c r="BW111" s="232"/>
      <c r="BX111" s="232"/>
      <c r="BY111" s="232"/>
      <c r="BZ111" s="232"/>
      <c r="CA111" s="232"/>
      <c r="CB111" s="232"/>
      <c r="CC111" s="232"/>
      <c r="CD111" s="232"/>
      <c r="CE111" s="232"/>
      <c r="CF111" s="232"/>
      <c r="CG111" s="232"/>
      <c r="CH111" s="232"/>
      <c r="CI111" s="232"/>
      <c r="CJ111" s="232"/>
      <c r="CK111" s="232"/>
      <c r="CL111" s="232"/>
      <c r="CM111" s="232"/>
      <c r="CN111" s="232"/>
      <c r="CO111" s="232"/>
      <c r="CP111" s="232"/>
      <c r="CQ111" s="232"/>
      <c r="CR111" s="232"/>
      <c r="CS111" s="232"/>
      <c r="CT111" s="232"/>
      <c r="CU111" s="232"/>
      <c r="CV111" s="232"/>
      <c r="CW111" s="232"/>
      <c r="CX111" s="232"/>
      <c r="CY111" s="232"/>
      <c r="CZ111" s="232"/>
      <c r="DA111" s="232"/>
      <c r="DB111" s="232"/>
      <c r="DC111" s="232"/>
      <c r="DD111" s="232"/>
      <c r="DE111" s="232"/>
      <c r="DF111" s="232"/>
      <c r="DG111" s="232"/>
      <c r="DH111" s="232"/>
      <c r="DI111" s="232"/>
      <c r="DJ111" s="232"/>
      <c r="DK111" s="232"/>
      <c r="DL111" s="232"/>
      <c r="DM111" s="232"/>
      <c r="DN111" s="232"/>
      <c r="DO111" s="232"/>
      <c r="DP111" s="232"/>
      <c r="DQ111" s="232"/>
      <c r="DR111" s="232"/>
      <c r="DS111" s="232"/>
      <c r="DT111" s="232"/>
      <c r="DU111" s="232"/>
      <c r="DV111" s="232"/>
      <c r="DW111" s="232"/>
      <c r="DX111" s="232"/>
      <c r="DY111" s="232"/>
      <c r="DZ111" s="232"/>
      <c r="EA111" s="232"/>
      <c r="EB111" s="232"/>
      <c r="EC111" s="232"/>
      <c r="ED111" s="232"/>
      <c r="EE111" s="232"/>
      <c r="EF111" s="232"/>
      <c r="EG111" s="232"/>
      <c r="EH111" s="232"/>
      <c r="EI111" s="232"/>
      <c r="EJ111" s="232"/>
      <c r="EK111" s="232"/>
      <c r="EL111" s="232"/>
      <c r="EM111" s="232"/>
      <c r="EN111" s="232"/>
      <c r="EO111" s="232"/>
      <c r="EP111" s="232"/>
      <c r="EQ111" s="232"/>
      <c r="ER111" s="232"/>
      <c r="ES111" s="232"/>
      <c r="ET111" s="232"/>
      <c r="EU111" s="232"/>
      <c r="EV111" s="232"/>
      <c r="EW111" s="232"/>
      <c r="EX111" s="232"/>
      <c r="EY111" s="232"/>
      <c r="EZ111" s="232"/>
      <c r="FA111" s="232"/>
      <c r="FB111" s="232"/>
      <c r="FC111" s="232"/>
      <c r="FD111" s="232"/>
      <c r="FE111" s="232"/>
      <c r="FF111" s="232"/>
      <c r="FG111" s="232"/>
      <c r="FH111" s="232"/>
      <c r="FI111" s="232"/>
      <c r="FJ111" s="232"/>
      <c r="FK111" s="232"/>
      <c r="FL111" s="232"/>
      <c r="FM111" s="232"/>
      <c r="FN111" s="232"/>
      <c r="FO111" s="232"/>
      <c r="FP111" s="232"/>
      <c r="FQ111" s="232"/>
      <c r="FR111" s="232"/>
      <c r="FS111" s="232"/>
      <c r="FT111" s="232"/>
      <c r="FU111" s="232"/>
      <c r="FV111" s="232"/>
      <c r="FW111" s="232"/>
    </row>
    <row r="112" spans="1:179" ht="20.149999999999999" customHeight="1" x14ac:dyDescent="0.55000000000000004">
      <c r="A112" s="29" t="s">
        <v>102</v>
      </c>
      <c r="B112" s="129" t="str">
        <f t="shared" ref="B112:B126" si="0">IF(ISBLANK($C$111),"","ない")</f>
        <v/>
      </c>
      <c r="C112" s="130"/>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2"/>
      <c r="BA112" s="232"/>
      <c r="BB112" s="232"/>
      <c r="BC112" s="232"/>
      <c r="BD112" s="232"/>
      <c r="BE112" s="232"/>
      <c r="BF112" s="232"/>
      <c r="BG112" s="232"/>
      <c r="BH112" s="232"/>
      <c r="BI112" s="232"/>
      <c r="BJ112" s="232"/>
      <c r="BK112" s="232"/>
      <c r="BL112" s="232"/>
      <c r="BM112" s="232"/>
      <c r="BN112" s="232"/>
      <c r="BO112" s="232"/>
      <c r="BP112" s="232"/>
      <c r="BQ112" s="232"/>
      <c r="BR112" s="232"/>
      <c r="BS112" s="232"/>
      <c r="BT112" s="232"/>
      <c r="BU112" s="232"/>
      <c r="BV112" s="232"/>
      <c r="BW112" s="232"/>
      <c r="BX112" s="232"/>
      <c r="BY112" s="232"/>
      <c r="BZ112" s="232"/>
      <c r="CA112" s="232"/>
      <c r="CB112" s="232"/>
      <c r="CC112" s="232"/>
      <c r="CD112" s="232"/>
      <c r="CE112" s="232"/>
      <c r="CF112" s="232"/>
      <c r="CG112" s="232"/>
      <c r="CH112" s="232"/>
      <c r="CI112" s="232"/>
      <c r="CJ112" s="232"/>
      <c r="CK112" s="232"/>
      <c r="CL112" s="232"/>
      <c r="CM112" s="232"/>
      <c r="CN112" s="232"/>
      <c r="CO112" s="232"/>
      <c r="CP112" s="232"/>
      <c r="CQ112" s="232"/>
      <c r="CR112" s="232"/>
      <c r="CS112" s="232"/>
      <c r="CT112" s="232"/>
      <c r="CU112" s="232"/>
      <c r="CV112" s="232"/>
      <c r="CW112" s="232"/>
      <c r="CX112" s="232"/>
      <c r="CY112" s="232"/>
      <c r="CZ112" s="232"/>
      <c r="DA112" s="232"/>
      <c r="DB112" s="232"/>
      <c r="DC112" s="232"/>
      <c r="DD112" s="232"/>
      <c r="DE112" s="232"/>
      <c r="DF112" s="232"/>
      <c r="DG112" s="232"/>
      <c r="DH112" s="232"/>
      <c r="DI112" s="232"/>
      <c r="DJ112" s="232"/>
      <c r="DK112" s="232"/>
      <c r="DL112" s="232"/>
      <c r="DM112" s="232"/>
      <c r="DN112" s="232"/>
      <c r="DO112" s="232"/>
      <c r="DP112" s="232"/>
      <c r="DQ112" s="232"/>
      <c r="DR112" s="232"/>
      <c r="DS112" s="232"/>
      <c r="DT112" s="232"/>
      <c r="DU112" s="232"/>
      <c r="DV112" s="232"/>
      <c r="DW112" s="232"/>
      <c r="DX112" s="232"/>
      <c r="DY112" s="232"/>
      <c r="DZ112" s="232"/>
      <c r="EA112" s="232"/>
      <c r="EB112" s="232"/>
      <c r="EC112" s="232"/>
      <c r="ED112" s="232"/>
      <c r="EE112" s="232"/>
      <c r="EF112" s="232"/>
      <c r="EG112" s="232"/>
      <c r="EH112" s="232"/>
      <c r="EI112" s="232"/>
      <c r="EJ112" s="232"/>
      <c r="EK112" s="232"/>
      <c r="EL112" s="232"/>
      <c r="EM112" s="232"/>
      <c r="EN112" s="232"/>
      <c r="EO112" s="232"/>
      <c r="EP112" s="232"/>
      <c r="EQ112" s="232"/>
      <c r="ER112" s="232"/>
      <c r="ES112" s="232"/>
      <c r="ET112" s="232"/>
      <c r="EU112" s="232"/>
      <c r="EV112" s="232"/>
      <c r="EW112" s="232"/>
      <c r="EX112" s="232"/>
      <c r="EY112" s="232"/>
      <c r="EZ112" s="232"/>
      <c r="FA112" s="232"/>
      <c r="FB112" s="232"/>
      <c r="FC112" s="232"/>
      <c r="FD112" s="232"/>
      <c r="FE112" s="232"/>
      <c r="FF112" s="232"/>
      <c r="FG112" s="232"/>
      <c r="FH112" s="232"/>
      <c r="FI112" s="232"/>
      <c r="FJ112" s="232"/>
      <c r="FK112" s="232"/>
      <c r="FL112" s="232"/>
      <c r="FM112" s="232"/>
      <c r="FN112" s="232"/>
      <c r="FO112" s="232"/>
      <c r="FP112" s="232"/>
      <c r="FQ112" s="232"/>
      <c r="FR112" s="232"/>
      <c r="FS112" s="232"/>
      <c r="FT112" s="232"/>
      <c r="FU112" s="232"/>
      <c r="FV112" s="232"/>
      <c r="FW112" s="232"/>
    </row>
    <row r="113" spans="1:179" ht="20.149999999999999" customHeight="1" x14ac:dyDescent="0.55000000000000004">
      <c r="A113" s="29" t="s">
        <v>103</v>
      </c>
      <c r="B113" s="129" t="str">
        <f t="shared" si="0"/>
        <v/>
      </c>
      <c r="C113" s="130"/>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row>
    <row r="114" spans="1:179" ht="20.149999999999999" customHeight="1" x14ac:dyDescent="0.55000000000000004">
      <c r="A114" s="29" t="s">
        <v>104</v>
      </c>
      <c r="B114" s="146" t="str">
        <f>IF(ISBLANK($C$111),"","ない")</f>
        <v/>
      </c>
      <c r="C114" s="130"/>
      <c r="K114" s="232"/>
      <c r="L114" s="232"/>
      <c r="M114" s="232"/>
      <c r="N114" s="232"/>
      <c r="O114" s="232"/>
      <c r="P114" s="232"/>
      <c r="Q114" s="232"/>
      <c r="R114" s="232"/>
      <c r="S114" s="232"/>
      <c r="T114" s="232"/>
      <c r="U114" s="232"/>
      <c r="V114" s="232"/>
      <c r="W114" s="232"/>
      <c r="X114" s="232"/>
      <c r="Y114" s="232"/>
      <c r="Z114" s="232"/>
      <c r="AA114" s="232"/>
      <c r="AB114" s="232"/>
      <c r="AC114" s="232"/>
      <c r="AD114" s="232"/>
      <c r="AE114" s="232"/>
      <c r="AF114" s="232"/>
      <c r="AG114" s="232"/>
      <c r="AH114" s="232"/>
      <c r="AI114" s="232"/>
      <c r="AJ114" s="232"/>
      <c r="AK114" s="232"/>
      <c r="AL114" s="232"/>
      <c r="AM114" s="232"/>
      <c r="AN114" s="232"/>
      <c r="AO114" s="232"/>
      <c r="AP114" s="232"/>
      <c r="AQ114" s="232"/>
      <c r="AR114" s="232"/>
      <c r="AS114" s="232"/>
      <c r="AT114" s="232"/>
      <c r="AU114" s="232"/>
      <c r="AV114" s="232"/>
      <c r="AW114" s="232"/>
      <c r="AX114" s="232"/>
      <c r="AY114" s="232"/>
      <c r="AZ114" s="232"/>
      <c r="BA114" s="232"/>
      <c r="BB114" s="232"/>
      <c r="BC114" s="232"/>
      <c r="BD114" s="232"/>
      <c r="BE114" s="232"/>
      <c r="BF114" s="232"/>
      <c r="BG114" s="232"/>
      <c r="BH114" s="232"/>
      <c r="BI114" s="232"/>
      <c r="BJ114" s="232"/>
      <c r="BK114" s="232"/>
      <c r="BL114" s="232"/>
      <c r="BM114" s="232"/>
      <c r="BN114" s="232"/>
      <c r="BO114" s="232"/>
      <c r="BP114" s="232"/>
      <c r="BQ114" s="232"/>
      <c r="BR114" s="232"/>
      <c r="BS114" s="232"/>
      <c r="BT114" s="232"/>
      <c r="BU114" s="232"/>
      <c r="BV114" s="232"/>
      <c r="BW114" s="232"/>
      <c r="BX114" s="232"/>
      <c r="BY114" s="232"/>
      <c r="BZ114" s="232"/>
      <c r="CA114" s="232"/>
      <c r="CB114" s="232"/>
      <c r="CC114" s="232"/>
      <c r="CD114" s="232"/>
      <c r="CE114" s="232"/>
      <c r="CF114" s="232"/>
      <c r="CG114" s="232"/>
      <c r="CH114" s="232"/>
      <c r="CI114" s="232"/>
      <c r="CJ114" s="232"/>
      <c r="CK114" s="232"/>
      <c r="CL114" s="232"/>
      <c r="CM114" s="232"/>
      <c r="CN114" s="232"/>
      <c r="CO114" s="232"/>
      <c r="CP114" s="232"/>
      <c r="CQ114" s="232"/>
      <c r="CR114" s="232"/>
      <c r="CS114" s="232"/>
      <c r="CT114" s="232"/>
      <c r="CU114" s="232"/>
      <c r="CV114" s="232"/>
      <c r="CW114" s="232"/>
      <c r="CX114" s="232"/>
      <c r="CY114" s="232"/>
      <c r="CZ114" s="232"/>
      <c r="DA114" s="232"/>
      <c r="DB114" s="232"/>
      <c r="DC114" s="232"/>
      <c r="DD114" s="232"/>
      <c r="DE114" s="232"/>
      <c r="DF114" s="232"/>
      <c r="DG114" s="232"/>
      <c r="DH114" s="232"/>
      <c r="DI114" s="232"/>
      <c r="DJ114" s="232"/>
      <c r="DK114" s="232"/>
      <c r="DL114" s="232"/>
      <c r="DM114" s="232"/>
      <c r="DN114" s="232"/>
      <c r="DO114" s="232"/>
      <c r="DP114" s="232"/>
      <c r="DQ114" s="232"/>
      <c r="DR114" s="232"/>
      <c r="DS114" s="232"/>
      <c r="DT114" s="232"/>
      <c r="DU114" s="232"/>
      <c r="DV114" s="232"/>
      <c r="DW114" s="232"/>
      <c r="DX114" s="232"/>
      <c r="DY114" s="232"/>
      <c r="DZ114" s="232"/>
      <c r="EA114" s="232"/>
      <c r="EB114" s="232"/>
      <c r="EC114" s="232"/>
      <c r="ED114" s="232"/>
      <c r="EE114" s="232"/>
      <c r="EF114" s="232"/>
      <c r="EG114" s="232"/>
      <c r="EH114" s="232"/>
      <c r="EI114" s="232"/>
      <c r="EJ114" s="232"/>
      <c r="EK114" s="232"/>
      <c r="EL114" s="232"/>
      <c r="EM114" s="232"/>
      <c r="EN114" s="232"/>
      <c r="EO114" s="232"/>
      <c r="EP114" s="232"/>
      <c r="EQ114" s="232"/>
      <c r="ER114" s="232"/>
      <c r="ES114" s="232"/>
      <c r="ET114" s="232"/>
      <c r="EU114" s="232"/>
      <c r="EV114" s="232"/>
      <c r="EW114" s="232"/>
      <c r="EX114" s="232"/>
      <c r="EY114" s="232"/>
      <c r="EZ114" s="232"/>
      <c r="FA114" s="232"/>
      <c r="FB114" s="232"/>
      <c r="FC114" s="232"/>
      <c r="FD114" s="232"/>
      <c r="FE114" s="232"/>
      <c r="FF114" s="232"/>
      <c r="FG114" s="232"/>
      <c r="FH114" s="232"/>
      <c r="FI114" s="232"/>
      <c r="FJ114" s="232"/>
      <c r="FK114" s="232"/>
      <c r="FL114" s="232"/>
      <c r="FM114" s="232"/>
      <c r="FN114" s="232"/>
      <c r="FO114" s="232"/>
      <c r="FP114" s="232"/>
      <c r="FQ114" s="232"/>
      <c r="FR114" s="232"/>
      <c r="FS114" s="232"/>
      <c r="FT114" s="232"/>
      <c r="FU114" s="232"/>
      <c r="FV114" s="232"/>
      <c r="FW114" s="232"/>
    </row>
    <row r="115" spans="1:179" ht="20.149999999999999" customHeight="1" x14ac:dyDescent="0.55000000000000004">
      <c r="A115" s="29" t="s">
        <v>105</v>
      </c>
      <c r="B115" s="129" t="str">
        <f t="shared" si="0"/>
        <v/>
      </c>
      <c r="C115" s="130"/>
      <c r="K115" s="232"/>
      <c r="L115" s="232"/>
      <c r="M115" s="232"/>
      <c r="N115" s="232"/>
      <c r="O115" s="232"/>
      <c r="P115" s="232"/>
      <c r="Q115" s="232"/>
      <c r="R115" s="232"/>
      <c r="S115" s="232"/>
      <c r="T115" s="232"/>
      <c r="U115" s="232"/>
      <c r="V115" s="232"/>
      <c r="W115" s="232"/>
      <c r="X115" s="232"/>
      <c r="Y115" s="232"/>
      <c r="Z115" s="232"/>
      <c r="AA115" s="232"/>
      <c r="AB115" s="232"/>
      <c r="AC115" s="232"/>
      <c r="AD115" s="232"/>
      <c r="AE115" s="232"/>
      <c r="AF115" s="232"/>
      <c r="AG115" s="232"/>
      <c r="AH115" s="232"/>
      <c r="AI115" s="232"/>
      <c r="AJ115" s="232"/>
      <c r="AK115" s="232"/>
      <c r="AL115" s="232"/>
      <c r="AM115" s="232"/>
      <c r="AN115" s="232"/>
      <c r="AO115" s="232"/>
      <c r="AP115" s="232"/>
      <c r="AQ115" s="232"/>
      <c r="AR115" s="232"/>
      <c r="AS115" s="232"/>
      <c r="AT115" s="232"/>
      <c r="AU115" s="232"/>
      <c r="AV115" s="232"/>
      <c r="AW115" s="232"/>
      <c r="AX115" s="232"/>
      <c r="AY115" s="232"/>
      <c r="AZ115" s="232"/>
      <c r="BA115" s="232"/>
      <c r="BB115" s="232"/>
      <c r="BC115" s="232"/>
      <c r="BD115" s="232"/>
      <c r="BE115" s="232"/>
      <c r="BF115" s="232"/>
      <c r="BG115" s="232"/>
      <c r="BH115" s="232"/>
      <c r="BI115" s="232"/>
      <c r="BJ115" s="232"/>
      <c r="BK115" s="232"/>
      <c r="BL115" s="232"/>
      <c r="BM115" s="232"/>
      <c r="BN115" s="232"/>
      <c r="BO115" s="232"/>
      <c r="BP115" s="232"/>
      <c r="BQ115" s="232"/>
      <c r="BR115" s="232"/>
      <c r="BS115" s="232"/>
      <c r="BT115" s="232"/>
      <c r="BU115" s="232"/>
      <c r="BV115" s="232"/>
      <c r="BW115" s="232"/>
      <c r="BX115" s="232"/>
      <c r="BY115" s="232"/>
      <c r="BZ115" s="232"/>
      <c r="CA115" s="232"/>
      <c r="CB115" s="232"/>
      <c r="CC115" s="232"/>
      <c r="CD115" s="232"/>
      <c r="CE115" s="232"/>
      <c r="CF115" s="232"/>
      <c r="CG115" s="232"/>
      <c r="CH115" s="232"/>
      <c r="CI115" s="232"/>
      <c r="CJ115" s="232"/>
      <c r="CK115" s="232"/>
      <c r="CL115" s="232"/>
      <c r="CM115" s="232"/>
      <c r="CN115" s="232"/>
      <c r="CO115" s="232"/>
      <c r="CP115" s="232"/>
      <c r="CQ115" s="232"/>
      <c r="CR115" s="232"/>
      <c r="CS115" s="232"/>
      <c r="CT115" s="232"/>
      <c r="CU115" s="232"/>
      <c r="CV115" s="232"/>
      <c r="CW115" s="232"/>
      <c r="CX115" s="232"/>
      <c r="CY115" s="232"/>
      <c r="CZ115" s="232"/>
      <c r="DA115" s="232"/>
      <c r="DB115" s="232"/>
      <c r="DC115" s="232"/>
      <c r="DD115" s="232"/>
      <c r="DE115" s="232"/>
      <c r="DF115" s="232"/>
      <c r="DG115" s="232"/>
      <c r="DH115" s="232"/>
      <c r="DI115" s="232"/>
      <c r="DJ115" s="232"/>
      <c r="DK115" s="232"/>
      <c r="DL115" s="232"/>
      <c r="DM115" s="232"/>
      <c r="DN115" s="232"/>
      <c r="DO115" s="232"/>
      <c r="DP115" s="232"/>
      <c r="DQ115" s="232"/>
      <c r="DR115" s="232"/>
      <c r="DS115" s="232"/>
      <c r="DT115" s="232"/>
      <c r="DU115" s="232"/>
      <c r="DV115" s="232"/>
      <c r="DW115" s="232"/>
      <c r="DX115" s="232"/>
      <c r="DY115" s="232"/>
      <c r="DZ115" s="232"/>
      <c r="EA115" s="232"/>
      <c r="EB115" s="232"/>
      <c r="EC115" s="232"/>
      <c r="ED115" s="232"/>
      <c r="EE115" s="232"/>
      <c r="EF115" s="232"/>
      <c r="EG115" s="232"/>
      <c r="EH115" s="232"/>
      <c r="EI115" s="232"/>
      <c r="EJ115" s="232"/>
      <c r="EK115" s="232"/>
      <c r="EL115" s="232"/>
      <c r="EM115" s="232"/>
      <c r="EN115" s="232"/>
      <c r="EO115" s="232"/>
      <c r="EP115" s="232"/>
      <c r="EQ115" s="232"/>
      <c r="ER115" s="232"/>
      <c r="ES115" s="232"/>
      <c r="ET115" s="232"/>
      <c r="EU115" s="232"/>
      <c r="EV115" s="232"/>
      <c r="EW115" s="232"/>
      <c r="EX115" s="232"/>
      <c r="EY115" s="232"/>
      <c r="EZ115" s="232"/>
      <c r="FA115" s="232"/>
      <c r="FB115" s="232"/>
      <c r="FC115" s="232"/>
      <c r="FD115" s="232"/>
      <c r="FE115" s="232"/>
      <c r="FF115" s="232"/>
      <c r="FG115" s="232"/>
      <c r="FH115" s="232"/>
      <c r="FI115" s="232"/>
      <c r="FJ115" s="232"/>
      <c r="FK115" s="232"/>
      <c r="FL115" s="232"/>
      <c r="FM115" s="232"/>
      <c r="FN115" s="232"/>
      <c r="FO115" s="232"/>
      <c r="FP115" s="232"/>
      <c r="FQ115" s="232"/>
      <c r="FR115" s="232"/>
      <c r="FS115" s="232"/>
      <c r="FT115" s="232"/>
      <c r="FU115" s="232"/>
      <c r="FV115" s="232"/>
      <c r="FW115" s="232"/>
    </row>
    <row r="116" spans="1:179" ht="20.149999999999999" customHeight="1" x14ac:dyDescent="0.55000000000000004">
      <c r="A116" s="29" t="s">
        <v>106</v>
      </c>
      <c r="B116" s="129" t="str">
        <f t="shared" si="0"/>
        <v/>
      </c>
      <c r="C116" s="130"/>
      <c r="K116" s="232"/>
      <c r="L116" s="232"/>
      <c r="M116" s="232"/>
      <c r="N116" s="232"/>
      <c r="O116" s="232"/>
      <c r="P116" s="232"/>
      <c r="Q116" s="232"/>
      <c r="R116" s="232"/>
      <c r="S116" s="232"/>
      <c r="T116" s="232"/>
      <c r="U116" s="232"/>
      <c r="V116" s="232"/>
      <c r="W116" s="232"/>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232"/>
      <c r="AW116" s="232"/>
      <c r="AX116" s="232"/>
      <c r="AY116" s="232"/>
      <c r="AZ116" s="232"/>
      <c r="BA116" s="232"/>
      <c r="BB116" s="232"/>
      <c r="BC116" s="232"/>
      <c r="BD116" s="232"/>
      <c r="BE116" s="232"/>
      <c r="BF116" s="232"/>
      <c r="BG116" s="232"/>
      <c r="BH116" s="232"/>
      <c r="BI116" s="232"/>
      <c r="BJ116" s="232"/>
      <c r="BK116" s="232"/>
      <c r="BL116" s="232"/>
      <c r="BM116" s="232"/>
      <c r="BN116" s="232"/>
      <c r="BO116" s="232"/>
      <c r="BP116" s="232"/>
      <c r="BQ116" s="232"/>
      <c r="BR116" s="232"/>
      <c r="BS116" s="232"/>
      <c r="BT116" s="232"/>
      <c r="BU116" s="232"/>
      <c r="BV116" s="232"/>
      <c r="BW116" s="232"/>
      <c r="BX116" s="232"/>
      <c r="BY116" s="232"/>
      <c r="BZ116" s="232"/>
      <c r="CA116" s="232"/>
      <c r="CB116" s="232"/>
      <c r="CC116" s="232"/>
      <c r="CD116" s="232"/>
      <c r="CE116" s="232"/>
      <c r="CF116" s="232"/>
      <c r="CG116" s="232"/>
      <c r="CH116" s="232"/>
      <c r="CI116" s="232"/>
      <c r="CJ116" s="232"/>
      <c r="CK116" s="232"/>
      <c r="CL116" s="232"/>
      <c r="CM116" s="232"/>
      <c r="CN116" s="232"/>
      <c r="CO116" s="232"/>
      <c r="CP116" s="232"/>
      <c r="CQ116" s="232"/>
      <c r="CR116" s="232"/>
      <c r="CS116" s="232"/>
      <c r="CT116" s="232"/>
      <c r="CU116" s="232"/>
      <c r="CV116" s="232"/>
      <c r="CW116" s="232"/>
      <c r="CX116" s="232"/>
      <c r="CY116" s="232"/>
      <c r="CZ116" s="232"/>
      <c r="DA116" s="232"/>
      <c r="DB116" s="232"/>
      <c r="DC116" s="232"/>
      <c r="DD116" s="232"/>
      <c r="DE116" s="232"/>
      <c r="DF116" s="232"/>
      <c r="DG116" s="232"/>
      <c r="DH116" s="232"/>
      <c r="DI116" s="232"/>
      <c r="DJ116" s="232"/>
      <c r="DK116" s="232"/>
      <c r="DL116" s="232"/>
      <c r="DM116" s="232"/>
      <c r="DN116" s="232"/>
      <c r="DO116" s="232"/>
      <c r="DP116" s="232"/>
      <c r="DQ116" s="232"/>
      <c r="DR116" s="232"/>
      <c r="DS116" s="232"/>
      <c r="DT116" s="232"/>
      <c r="DU116" s="232"/>
      <c r="DV116" s="232"/>
      <c r="DW116" s="232"/>
      <c r="DX116" s="232"/>
      <c r="DY116" s="232"/>
      <c r="DZ116" s="232"/>
      <c r="EA116" s="232"/>
      <c r="EB116" s="232"/>
      <c r="EC116" s="232"/>
      <c r="ED116" s="232"/>
      <c r="EE116" s="232"/>
      <c r="EF116" s="232"/>
      <c r="EG116" s="232"/>
      <c r="EH116" s="232"/>
      <c r="EI116" s="232"/>
      <c r="EJ116" s="232"/>
      <c r="EK116" s="232"/>
      <c r="EL116" s="232"/>
      <c r="EM116" s="232"/>
      <c r="EN116" s="232"/>
      <c r="EO116" s="232"/>
      <c r="EP116" s="232"/>
      <c r="EQ116" s="232"/>
      <c r="ER116" s="232"/>
      <c r="ES116" s="232"/>
      <c r="ET116" s="232"/>
      <c r="EU116" s="232"/>
      <c r="EV116" s="232"/>
      <c r="EW116" s="232"/>
      <c r="EX116" s="232"/>
      <c r="EY116" s="232"/>
      <c r="EZ116" s="232"/>
      <c r="FA116" s="232"/>
      <c r="FB116" s="232"/>
      <c r="FC116" s="232"/>
      <c r="FD116" s="232"/>
      <c r="FE116" s="232"/>
      <c r="FF116" s="232"/>
      <c r="FG116" s="232"/>
      <c r="FH116" s="232"/>
      <c r="FI116" s="232"/>
      <c r="FJ116" s="232"/>
      <c r="FK116" s="232"/>
      <c r="FL116" s="232"/>
      <c r="FM116" s="232"/>
      <c r="FN116" s="232"/>
      <c r="FO116" s="232"/>
      <c r="FP116" s="232"/>
      <c r="FQ116" s="232"/>
      <c r="FR116" s="232"/>
      <c r="FS116" s="232"/>
      <c r="FT116" s="232"/>
      <c r="FU116" s="232"/>
      <c r="FV116" s="232"/>
      <c r="FW116" s="232"/>
    </row>
    <row r="117" spans="1:179" ht="21" customHeight="1" x14ac:dyDescent="0.55000000000000004">
      <c r="A117" s="29" t="s">
        <v>107</v>
      </c>
      <c r="B117" s="129" t="str">
        <f t="shared" si="0"/>
        <v/>
      </c>
      <c r="C117" s="130"/>
      <c r="K117" s="232"/>
      <c r="L117" s="232"/>
      <c r="M117" s="232"/>
      <c r="N117" s="232"/>
      <c r="O117" s="232"/>
      <c r="P117" s="232"/>
      <c r="Q117" s="232"/>
      <c r="R117" s="232"/>
      <c r="S117" s="232"/>
      <c r="T117" s="232"/>
      <c r="U117" s="232"/>
      <c r="V117" s="232"/>
      <c r="W117" s="232"/>
      <c r="X117" s="232"/>
      <c r="Y117" s="232"/>
      <c r="Z117" s="232"/>
      <c r="AA117" s="232"/>
      <c r="AB117" s="232"/>
      <c r="AC117" s="232"/>
      <c r="AD117" s="232"/>
      <c r="AE117" s="232"/>
      <c r="AF117" s="232"/>
      <c r="AG117" s="232"/>
      <c r="AH117" s="232"/>
      <c r="AI117" s="232"/>
      <c r="AJ117" s="232"/>
      <c r="AK117" s="232"/>
      <c r="AL117" s="232"/>
      <c r="AM117" s="232"/>
      <c r="AN117" s="232"/>
      <c r="AO117" s="232"/>
      <c r="AP117" s="232"/>
      <c r="AQ117" s="232"/>
      <c r="AR117" s="232"/>
      <c r="AS117" s="232"/>
      <c r="AT117" s="232"/>
      <c r="AU117" s="232"/>
      <c r="AV117" s="232"/>
      <c r="AW117" s="232"/>
      <c r="AX117" s="232"/>
      <c r="AY117" s="232"/>
      <c r="AZ117" s="232"/>
      <c r="BA117" s="232"/>
      <c r="BB117" s="232"/>
      <c r="BC117" s="232"/>
      <c r="BD117" s="232"/>
      <c r="BE117" s="232"/>
      <c r="BF117" s="232"/>
      <c r="BG117" s="232"/>
      <c r="BH117" s="232"/>
      <c r="BI117" s="232"/>
      <c r="BJ117" s="232"/>
      <c r="BK117" s="232"/>
      <c r="BL117" s="232"/>
      <c r="BM117" s="232"/>
      <c r="BN117" s="232"/>
      <c r="BO117" s="232"/>
      <c r="BP117" s="232"/>
      <c r="BQ117" s="232"/>
      <c r="BR117" s="232"/>
      <c r="BS117" s="232"/>
      <c r="BT117" s="232"/>
      <c r="BU117" s="232"/>
      <c r="BV117" s="232"/>
      <c r="BW117" s="232"/>
      <c r="BX117" s="232"/>
      <c r="BY117" s="232"/>
      <c r="BZ117" s="232"/>
      <c r="CA117" s="232"/>
      <c r="CB117" s="232"/>
      <c r="CC117" s="232"/>
      <c r="CD117" s="232"/>
      <c r="CE117" s="232"/>
      <c r="CF117" s="232"/>
      <c r="CG117" s="232"/>
      <c r="CH117" s="232"/>
      <c r="CI117" s="232"/>
      <c r="CJ117" s="232"/>
      <c r="CK117" s="232"/>
      <c r="CL117" s="232"/>
      <c r="CM117" s="232"/>
      <c r="CN117" s="232"/>
      <c r="CO117" s="232"/>
      <c r="CP117" s="232"/>
      <c r="CQ117" s="232"/>
      <c r="CR117" s="232"/>
      <c r="CS117" s="232"/>
      <c r="CT117" s="232"/>
      <c r="CU117" s="232"/>
      <c r="CV117" s="232"/>
      <c r="CW117" s="232"/>
      <c r="CX117" s="232"/>
      <c r="CY117" s="232"/>
      <c r="CZ117" s="232"/>
      <c r="DA117" s="232"/>
      <c r="DB117" s="232"/>
      <c r="DC117" s="232"/>
      <c r="DD117" s="232"/>
      <c r="DE117" s="232"/>
      <c r="DF117" s="232"/>
      <c r="DG117" s="232"/>
      <c r="DH117" s="232"/>
      <c r="DI117" s="232"/>
      <c r="DJ117" s="232"/>
      <c r="DK117" s="232"/>
      <c r="DL117" s="232"/>
      <c r="DM117" s="232"/>
      <c r="DN117" s="232"/>
      <c r="DO117" s="232"/>
      <c r="DP117" s="232"/>
      <c r="DQ117" s="232"/>
      <c r="DR117" s="232"/>
      <c r="DS117" s="232"/>
      <c r="DT117" s="232"/>
      <c r="DU117" s="232"/>
      <c r="DV117" s="232"/>
      <c r="DW117" s="232"/>
      <c r="DX117" s="232"/>
      <c r="DY117" s="232"/>
      <c r="DZ117" s="232"/>
      <c r="EA117" s="232"/>
      <c r="EB117" s="232"/>
      <c r="EC117" s="232"/>
      <c r="ED117" s="232"/>
      <c r="EE117" s="232"/>
      <c r="EF117" s="232"/>
      <c r="EG117" s="232"/>
      <c r="EH117" s="232"/>
      <c r="EI117" s="232"/>
      <c r="EJ117" s="232"/>
      <c r="EK117" s="232"/>
      <c r="EL117" s="232"/>
      <c r="EM117" s="232"/>
      <c r="EN117" s="232"/>
      <c r="EO117" s="232"/>
      <c r="EP117" s="232"/>
      <c r="EQ117" s="232"/>
      <c r="ER117" s="232"/>
      <c r="ES117" s="232"/>
      <c r="ET117" s="232"/>
      <c r="EU117" s="232"/>
      <c r="EV117" s="232"/>
      <c r="EW117" s="232"/>
      <c r="EX117" s="232"/>
      <c r="EY117" s="232"/>
      <c r="EZ117" s="232"/>
      <c r="FA117" s="232"/>
      <c r="FB117" s="232"/>
      <c r="FC117" s="232"/>
      <c r="FD117" s="232"/>
      <c r="FE117" s="232"/>
      <c r="FF117" s="232"/>
      <c r="FG117" s="232"/>
      <c r="FH117" s="232"/>
      <c r="FI117" s="232"/>
      <c r="FJ117" s="232"/>
      <c r="FK117" s="232"/>
      <c r="FL117" s="232"/>
      <c r="FM117" s="232"/>
      <c r="FN117" s="232"/>
      <c r="FO117" s="232"/>
      <c r="FP117" s="232"/>
      <c r="FQ117" s="232"/>
      <c r="FR117" s="232"/>
      <c r="FS117" s="232"/>
      <c r="FT117" s="232"/>
      <c r="FU117" s="232"/>
      <c r="FV117" s="232"/>
      <c r="FW117" s="232"/>
    </row>
    <row r="118" spans="1:179" ht="21" customHeight="1" x14ac:dyDescent="0.55000000000000004">
      <c r="A118" s="29" t="s">
        <v>108</v>
      </c>
      <c r="B118" s="129" t="str">
        <f t="shared" si="0"/>
        <v/>
      </c>
      <c r="C118" s="130"/>
      <c r="K118" s="232"/>
      <c r="L118" s="232"/>
      <c r="M118" s="232"/>
      <c r="N118" s="232"/>
      <c r="O118" s="232"/>
      <c r="P118" s="232"/>
      <c r="Q118" s="232"/>
      <c r="R118" s="232"/>
      <c r="S118" s="232"/>
      <c r="T118" s="232"/>
      <c r="U118" s="232"/>
      <c r="V118" s="232"/>
      <c r="W118" s="232"/>
      <c r="X118" s="232"/>
      <c r="Y118" s="232"/>
      <c r="Z118" s="232"/>
      <c r="AA118" s="232"/>
      <c r="AB118" s="232"/>
      <c r="AC118" s="232"/>
      <c r="AD118" s="232"/>
      <c r="AE118" s="232"/>
      <c r="AF118" s="232"/>
      <c r="AG118" s="232"/>
      <c r="AH118" s="232"/>
      <c r="AI118" s="232"/>
      <c r="AJ118" s="232"/>
      <c r="AK118" s="232"/>
      <c r="AL118" s="232"/>
      <c r="AM118" s="232"/>
      <c r="AN118" s="232"/>
      <c r="AO118" s="232"/>
      <c r="AP118" s="232"/>
      <c r="AQ118" s="232"/>
      <c r="AR118" s="232"/>
      <c r="AS118" s="232"/>
      <c r="AT118" s="232"/>
      <c r="AU118" s="232"/>
      <c r="AV118" s="232"/>
      <c r="AW118" s="232"/>
      <c r="AX118" s="232"/>
      <c r="AY118" s="232"/>
      <c r="AZ118" s="232"/>
      <c r="BA118" s="232"/>
      <c r="BB118" s="232"/>
      <c r="BC118" s="232"/>
      <c r="BD118" s="232"/>
      <c r="BE118" s="232"/>
      <c r="BF118" s="232"/>
      <c r="BG118" s="232"/>
      <c r="BH118" s="232"/>
      <c r="BI118" s="232"/>
      <c r="BJ118" s="232"/>
      <c r="BK118" s="232"/>
      <c r="BL118" s="232"/>
      <c r="BM118" s="232"/>
      <c r="BN118" s="232"/>
      <c r="BO118" s="232"/>
      <c r="BP118" s="232"/>
      <c r="BQ118" s="232"/>
      <c r="BR118" s="232"/>
      <c r="BS118" s="232"/>
      <c r="BT118" s="232"/>
      <c r="BU118" s="232"/>
      <c r="BV118" s="232"/>
      <c r="BW118" s="232"/>
      <c r="BX118" s="232"/>
      <c r="BY118" s="232"/>
      <c r="BZ118" s="232"/>
      <c r="CA118" s="232"/>
      <c r="CB118" s="232"/>
      <c r="CC118" s="232"/>
      <c r="CD118" s="232"/>
      <c r="CE118" s="232"/>
      <c r="CF118" s="232"/>
      <c r="CG118" s="232"/>
      <c r="CH118" s="232"/>
      <c r="CI118" s="232"/>
      <c r="CJ118" s="232"/>
      <c r="CK118" s="232"/>
      <c r="CL118" s="232"/>
      <c r="CM118" s="232"/>
      <c r="CN118" s="232"/>
      <c r="CO118" s="232"/>
      <c r="CP118" s="232"/>
      <c r="CQ118" s="232"/>
      <c r="CR118" s="232"/>
      <c r="CS118" s="232"/>
      <c r="CT118" s="232"/>
      <c r="CU118" s="232"/>
      <c r="CV118" s="232"/>
      <c r="CW118" s="232"/>
      <c r="CX118" s="232"/>
      <c r="CY118" s="232"/>
      <c r="CZ118" s="232"/>
      <c r="DA118" s="232"/>
      <c r="DB118" s="232"/>
      <c r="DC118" s="232"/>
      <c r="DD118" s="232"/>
      <c r="DE118" s="232"/>
      <c r="DF118" s="232"/>
      <c r="DG118" s="232"/>
      <c r="DH118" s="232"/>
      <c r="DI118" s="232"/>
      <c r="DJ118" s="232"/>
      <c r="DK118" s="232"/>
      <c r="DL118" s="232"/>
      <c r="DM118" s="232"/>
      <c r="DN118" s="232"/>
      <c r="DO118" s="232"/>
      <c r="DP118" s="232"/>
      <c r="DQ118" s="232"/>
      <c r="DR118" s="232"/>
      <c r="DS118" s="232"/>
      <c r="DT118" s="232"/>
      <c r="DU118" s="232"/>
      <c r="DV118" s="232"/>
      <c r="DW118" s="232"/>
      <c r="DX118" s="232"/>
      <c r="DY118" s="232"/>
      <c r="DZ118" s="232"/>
      <c r="EA118" s="232"/>
      <c r="EB118" s="232"/>
      <c r="EC118" s="232"/>
      <c r="ED118" s="232"/>
      <c r="EE118" s="232"/>
      <c r="EF118" s="232"/>
      <c r="EG118" s="232"/>
      <c r="EH118" s="232"/>
      <c r="EI118" s="232"/>
      <c r="EJ118" s="232"/>
      <c r="EK118" s="232"/>
      <c r="EL118" s="232"/>
      <c r="EM118" s="232"/>
      <c r="EN118" s="232"/>
      <c r="EO118" s="232"/>
      <c r="EP118" s="232"/>
      <c r="EQ118" s="232"/>
      <c r="ER118" s="232"/>
      <c r="ES118" s="232"/>
      <c r="ET118" s="232"/>
      <c r="EU118" s="232"/>
      <c r="EV118" s="232"/>
      <c r="EW118" s="232"/>
      <c r="EX118" s="232"/>
      <c r="EY118" s="232"/>
      <c r="EZ118" s="232"/>
      <c r="FA118" s="232"/>
      <c r="FB118" s="232"/>
      <c r="FC118" s="232"/>
      <c r="FD118" s="232"/>
      <c r="FE118" s="232"/>
      <c r="FF118" s="232"/>
      <c r="FG118" s="232"/>
      <c r="FH118" s="232"/>
      <c r="FI118" s="232"/>
      <c r="FJ118" s="232"/>
      <c r="FK118" s="232"/>
      <c r="FL118" s="232"/>
      <c r="FM118" s="232"/>
      <c r="FN118" s="232"/>
      <c r="FO118" s="232"/>
      <c r="FP118" s="232"/>
      <c r="FQ118" s="232"/>
      <c r="FR118" s="232"/>
      <c r="FS118" s="232"/>
      <c r="FT118" s="232"/>
      <c r="FU118" s="232"/>
      <c r="FV118" s="232"/>
      <c r="FW118" s="232"/>
    </row>
    <row r="119" spans="1:179" ht="21" customHeight="1" x14ac:dyDescent="0.55000000000000004">
      <c r="A119" s="36" t="s">
        <v>109</v>
      </c>
      <c r="B119" s="129" t="str">
        <f t="shared" si="0"/>
        <v/>
      </c>
      <c r="C119" s="130"/>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B119" s="232"/>
      <c r="BC119" s="232"/>
      <c r="BD119" s="232"/>
      <c r="BE119" s="232"/>
      <c r="BF119" s="232"/>
      <c r="BG119" s="232"/>
      <c r="BH119" s="232"/>
      <c r="BI119" s="232"/>
      <c r="BJ119" s="232"/>
      <c r="BK119" s="232"/>
      <c r="BL119" s="232"/>
      <c r="BM119" s="232"/>
      <c r="BN119" s="232"/>
      <c r="BO119" s="232"/>
      <c r="BP119" s="232"/>
      <c r="BQ119" s="232"/>
      <c r="BR119" s="232"/>
      <c r="BS119" s="232"/>
      <c r="BT119" s="232"/>
      <c r="BU119" s="232"/>
      <c r="BV119" s="232"/>
      <c r="BW119" s="232"/>
      <c r="BX119" s="232"/>
      <c r="BY119" s="232"/>
      <c r="BZ119" s="232"/>
      <c r="CA119" s="232"/>
      <c r="CB119" s="232"/>
      <c r="CC119" s="232"/>
      <c r="CD119" s="232"/>
      <c r="CE119" s="232"/>
      <c r="CF119" s="232"/>
      <c r="CG119" s="232"/>
      <c r="CH119" s="232"/>
      <c r="CI119" s="232"/>
      <c r="CJ119" s="232"/>
      <c r="CK119" s="232"/>
      <c r="CL119" s="232"/>
      <c r="CM119" s="232"/>
      <c r="CN119" s="232"/>
      <c r="CO119" s="232"/>
      <c r="CP119" s="232"/>
      <c r="CQ119" s="232"/>
      <c r="CR119" s="232"/>
      <c r="CS119" s="232"/>
      <c r="CT119" s="232"/>
      <c r="CU119" s="232"/>
      <c r="CV119" s="232"/>
      <c r="CW119" s="232"/>
      <c r="CX119" s="232"/>
      <c r="CY119" s="232"/>
      <c r="CZ119" s="232"/>
      <c r="DA119" s="232"/>
      <c r="DB119" s="232"/>
      <c r="DC119" s="232"/>
      <c r="DD119" s="232"/>
      <c r="DE119" s="232"/>
      <c r="DF119" s="232"/>
      <c r="DG119" s="232"/>
      <c r="DH119" s="232"/>
      <c r="DI119" s="232"/>
      <c r="DJ119" s="232"/>
      <c r="DK119" s="232"/>
      <c r="DL119" s="232"/>
      <c r="DM119" s="232"/>
      <c r="DN119" s="232"/>
      <c r="DO119" s="232"/>
      <c r="DP119" s="232"/>
      <c r="DQ119" s="232"/>
      <c r="DR119" s="232"/>
      <c r="DS119" s="232"/>
      <c r="DT119" s="232"/>
      <c r="DU119" s="232"/>
      <c r="DV119" s="232"/>
      <c r="DW119" s="232"/>
      <c r="DX119" s="232"/>
      <c r="DY119" s="232"/>
      <c r="DZ119" s="232"/>
      <c r="EA119" s="232"/>
      <c r="EB119" s="232"/>
      <c r="EC119" s="232"/>
      <c r="ED119" s="232"/>
      <c r="EE119" s="232"/>
      <c r="EF119" s="232"/>
      <c r="EG119" s="232"/>
      <c r="EH119" s="232"/>
      <c r="EI119" s="232"/>
      <c r="EJ119" s="232"/>
      <c r="EK119" s="232"/>
      <c r="EL119" s="232"/>
      <c r="EM119" s="232"/>
      <c r="EN119" s="232"/>
      <c r="EO119" s="232"/>
      <c r="EP119" s="232"/>
      <c r="EQ119" s="232"/>
      <c r="ER119" s="232"/>
      <c r="ES119" s="232"/>
      <c r="ET119" s="232"/>
      <c r="EU119" s="232"/>
      <c r="EV119" s="232"/>
      <c r="EW119" s="232"/>
      <c r="EX119" s="232"/>
      <c r="EY119" s="232"/>
      <c r="EZ119" s="232"/>
      <c r="FA119" s="232"/>
      <c r="FB119" s="232"/>
      <c r="FC119" s="232"/>
      <c r="FD119" s="232"/>
      <c r="FE119" s="232"/>
      <c r="FF119" s="232"/>
      <c r="FG119" s="232"/>
      <c r="FH119" s="232"/>
      <c r="FI119" s="232"/>
      <c r="FJ119" s="232"/>
      <c r="FK119" s="232"/>
      <c r="FL119" s="232"/>
      <c r="FM119" s="232"/>
      <c r="FN119" s="232"/>
      <c r="FO119" s="232"/>
      <c r="FP119" s="232"/>
      <c r="FQ119" s="232"/>
      <c r="FR119" s="232"/>
      <c r="FS119" s="232"/>
      <c r="FT119" s="232"/>
      <c r="FU119" s="232"/>
      <c r="FV119" s="232"/>
      <c r="FW119" s="232"/>
    </row>
    <row r="120" spans="1:179" ht="21" customHeight="1" x14ac:dyDescent="0.55000000000000004">
      <c r="A120" s="3" t="s">
        <v>110</v>
      </c>
      <c r="B120" s="129" t="str">
        <f t="shared" si="0"/>
        <v/>
      </c>
      <c r="C120" s="130"/>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c r="BA120" s="232"/>
      <c r="BB120" s="232"/>
      <c r="BC120" s="232"/>
      <c r="BD120" s="232"/>
      <c r="BE120" s="232"/>
      <c r="BF120" s="232"/>
      <c r="BG120" s="232"/>
      <c r="BH120" s="232"/>
      <c r="BI120" s="232"/>
      <c r="BJ120" s="232"/>
      <c r="BK120" s="232"/>
      <c r="BL120" s="232"/>
      <c r="BM120" s="232"/>
      <c r="BN120" s="232"/>
      <c r="BO120" s="232"/>
      <c r="BP120" s="232"/>
      <c r="BQ120" s="232"/>
      <c r="BR120" s="232"/>
      <c r="BS120" s="232"/>
      <c r="BT120" s="232"/>
      <c r="BU120" s="232"/>
      <c r="BV120" s="232"/>
      <c r="BW120" s="232"/>
      <c r="BX120" s="232"/>
      <c r="BY120" s="232"/>
      <c r="BZ120" s="232"/>
      <c r="CA120" s="232"/>
      <c r="CB120" s="232"/>
      <c r="CC120" s="232"/>
      <c r="CD120" s="232"/>
      <c r="CE120" s="232"/>
      <c r="CF120" s="232"/>
      <c r="CG120" s="232"/>
      <c r="CH120" s="232"/>
      <c r="CI120" s="232"/>
      <c r="CJ120" s="232"/>
      <c r="CK120" s="232"/>
      <c r="CL120" s="232"/>
      <c r="CM120" s="232"/>
      <c r="CN120" s="232"/>
      <c r="CO120" s="232"/>
      <c r="CP120" s="232"/>
      <c r="CQ120" s="232"/>
      <c r="CR120" s="232"/>
      <c r="CS120" s="232"/>
      <c r="CT120" s="232"/>
      <c r="CU120" s="232"/>
      <c r="CV120" s="232"/>
      <c r="CW120" s="232"/>
      <c r="CX120" s="232"/>
      <c r="CY120" s="232"/>
      <c r="CZ120" s="232"/>
      <c r="DA120" s="232"/>
      <c r="DB120" s="232"/>
      <c r="DC120" s="232"/>
      <c r="DD120" s="232"/>
      <c r="DE120" s="232"/>
      <c r="DF120" s="232"/>
      <c r="DG120" s="232"/>
      <c r="DH120" s="232"/>
      <c r="DI120" s="232"/>
      <c r="DJ120" s="232"/>
      <c r="DK120" s="232"/>
      <c r="DL120" s="232"/>
      <c r="DM120" s="232"/>
      <c r="DN120" s="232"/>
      <c r="DO120" s="232"/>
      <c r="DP120" s="232"/>
      <c r="DQ120" s="232"/>
      <c r="DR120" s="232"/>
      <c r="DS120" s="232"/>
      <c r="DT120" s="232"/>
      <c r="DU120" s="232"/>
      <c r="DV120" s="232"/>
      <c r="DW120" s="232"/>
      <c r="DX120" s="232"/>
      <c r="DY120" s="232"/>
      <c r="DZ120" s="232"/>
      <c r="EA120" s="232"/>
      <c r="EB120" s="232"/>
      <c r="EC120" s="232"/>
      <c r="ED120" s="232"/>
      <c r="EE120" s="232"/>
      <c r="EF120" s="232"/>
      <c r="EG120" s="232"/>
      <c r="EH120" s="232"/>
      <c r="EI120" s="232"/>
      <c r="EJ120" s="232"/>
      <c r="EK120" s="232"/>
      <c r="EL120" s="232"/>
      <c r="EM120" s="232"/>
      <c r="EN120" s="232"/>
      <c r="EO120" s="232"/>
      <c r="EP120" s="232"/>
      <c r="EQ120" s="232"/>
      <c r="ER120" s="232"/>
      <c r="ES120" s="232"/>
      <c r="ET120" s="232"/>
      <c r="EU120" s="232"/>
      <c r="EV120" s="232"/>
      <c r="EW120" s="232"/>
      <c r="EX120" s="232"/>
      <c r="EY120" s="232"/>
      <c r="EZ120" s="232"/>
      <c r="FA120" s="232"/>
      <c r="FB120" s="232"/>
      <c r="FC120" s="232"/>
      <c r="FD120" s="232"/>
      <c r="FE120" s="232"/>
      <c r="FF120" s="232"/>
      <c r="FG120" s="232"/>
      <c r="FH120" s="232"/>
      <c r="FI120" s="232"/>
      <c r="FJ120" s="232"/>
      <c r="FK120" s="232"/>
      <c r="FL120" s="232"/>
      <c r="FM120" s="232"/>
      <c r="FN120" s="232"/>
      <c r="FO120" s="232"/>
      <c r="FP120" s="232"/>
      <c r="FQ120" s="232"/>
      <c r="FR120" s="232"/>
      <c r="FS120" s="232"/>
      <c r="FT120" s="232"/>
      <c r="FU120" s="232"/>
      <c r="FV120" s="232"/>
      <c r="FW120" s="232"/>
    </row>
    <row r="121" spans="1:179" ht="21" customHeight="1" x14ac:dyDescent="0.55000000000000004">
      <c r="A121" s="29" t="s">
        <v>111</v>
      </c>
      <c r="B121" s="129" t="str">
        <f t="shared" si="0"/>
        <v/>
      </c>
      <c r="C121" s="130"/>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row>
    <row r="122" spans="1:179" ht="21" customHeight="1" x14ac:dyDescent="0.55000000000000004">
      <c r="A122" s="37" t="s">
        <v>112</v>
      </c>
      <c r="B122" s="129" t="str">
        <f t="shared" si="0"/>
        <v/>
      </c>
      <c r="C122" s="130"/>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c r="BA122" s="232"/>
      <c r="BB122" s="232"/>
      <c r="BC122" s="232"/>
      <c r="BD122" s="232"/>
      <c r="BE122" s="232"/>
      <c r="BF122" s="232"/>
      <c r="BG122" s="232"/>
      <c r="BH122" s="232"/>
      <c r="BI122" s="232"/>
      <c r="BJ122" s="232"/>
      <c r="BK122" s="232"/>
      <c r="BL122" s="232"/>
      <c r="BM122" s="232"/>
      <c r="BN122" s="232"/>
      <c r="BO122" s="232"/>
      <c r="BP122" s="232"/>
      <c r="BQ122" s="232"/>
      <c r="BR122" s="232"/>
      <c r="BS122" s="232"/>
      <c r="BT122" s="232"/>
      <c r="BU122" s="232"/>
      <c r="BV122" s="232"/>
      <c r="BW122" s="232"/>
      <c r="BX122" s="232"/>
      <c r="BY122" s="232"/>
      <c r="BZ122" s="232"/>
      <c r="CA122" s="232"/>
      <c r="CB122" s="232"/>
      <c r="CC122" s="232"/>
      <c r="CD122" s="232"/>
      <c r="CE122" s="232"/>
      <c r="CF122" s="232"/>
      <c r="CG122" s="232"/>
      <c r="CH122" s="232"/>
      <c r="CI122" s="232"/>
      <c r="CJ122" s="232"/>
      <c r="CK122" s="232"/>
      <c r="CL122" s="232"/>
      <c r="CM122" s="232"/>
      <c r="CN122" s="232"/>
      <c r="CO122" s="232"/>
      <c r="CP122" s="232"/>
      <c r="CQ122" s="232"/>
      <c r="CR122" s="232"/>
      <c r="CS122" s="232"/>
      <c r="CT122" s="232"/>
      <c r="CU122" s="232"/>
      <c r="CV122" s="232"/>
      <c r="CW122" s="232"/>
      <c r="CX122" s="232"/>
      <c r="CY122" s="232"/>
      <c r="CZ122" s="232"/>
      <c r="DA122" s="232"/>
      <c r="DB122" s="232"/>
      <c r="DC122" s="232"/>
      <c r="DD122" s="232"/>
      <c r="DE122" s="232"/>
      <c r="DF122" s="232"/>
      <c r="DG122" s="232"/>
      <c r="DH122" s="232"/>
      <c r="DI122" s="232"/>
      <c r="DJ122" s="232"/>
      <c r="DK122" s="232"/>
      <c r="DL122" s="232"/>
      <c r="DM122" s="232"/>
      <c r="DN122" s="232"/>
      <c r="DO122" s="232"/>
      <c r="DP122" s="232"/>
      <c r="DQ122" s="232"/>
      <c r="DR122" s="232"/>
      <c r="DS122" s="232"/>
      <c r="DT122" s="232"/>
      <c r="DU122" s="232"/>
      <c r="DV122" s="232"/>
      <c r="DW122" s="232"/>
      <c r="DX122" s="232"/>
      <c r="DY122" s="232"/>
      <c r="DZ122" s="232"/>
      <c r="EA122" s="232"/>
      <c r="EB122" s="232"/>
      <c r="EC122" s="232"/>
      <c r="ED122" s="232"/>
      <c r="EE122" s="232"/>
      <c r="EF122" s="232"/>
      <c r="EG122" s="232"/>
      <c r="EH122" s="232"/>
      <c r="EI122" s="232"/>
      <c r="EJ122" s="232"/>
      <c r="EK122" s="232"/>
      <c r="EL122" s="232"/>
      <c r="EM122" s="232"/>
      <c r="EN122" s="232"/>
      <c r="EO122" s="232"/>
      <c r="EP122" s="232"/>
      <c r="EQ122" s="232"/>
      <c r="ER122" s="232"/>
      <c r="ES122" s="232"/>
      <c r="ET122" s="232"/>
      <c r="EU122" s="232"/>
      <c r="EV122" s="232"/>
      <c r="EW122" s="232"/>
      <c r="EX122" s="232"/>
      <c r="EY122" s="232"/>
      <c r="EZ122" s="232"/>
      <c r="FA122" s="232"/>
      <c r="FB122" s="232"/>
      <c r="FC122" s="232"/>
      <c r="FD122" s="232"/>
      <c r="FE122" s="232"/>
      <c r="FF122" s="232"/>
      <c r="FG122" s="232"/>
      <c r="FH122" s="232"/>
      <c r="FI122" s="232"/>
      <c r="FJ122" s="232"/>
      <c r="FK122" s="232"/>
      <c r="FL122" s="232"/>
      <c r="FM122" s="232"/>
      <c r="FN122" s="232"/>
      <c r="FO122" s="232"/>
      <c r="FP122" s="232"/>
      <c r="FQ122" s="232"/>
      <c r="FR122" s="232"/>
      <c r="FS122" s="232"/>
      <c r="FT122" s="232"/>
      <c r="FU122" s="232"/>
      <c r="FV122" s="232"/>
      <c r="FW122" s="232"/>
    </row>
    <row r="123" spans="1:179" ht="28" customHeight="1" x14ac:dyDescent="0.55000000000000004">
      <c r="A123" s="3" t="s">
        <v>113</v>
      </c>
      <c r="B123" s="129" t="str">
        <f t="shared" si="0"/>
        <v/>
      </c>
      <c r="C123" s="130"/>
      <c r="K123" s="126"/>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row>
    <row r="124" spans="1:179" ht="20.149999999999999" customHeight="1" x14ac:dyDescent="0.55000000000000004">
      <c r="A124" s="120" t="s">
        <v>114</v>
      </c>
      <c r="B124" s="129" t="str">
        <f t="shared" si="0"/>
        <v/>
      </c>
      <c r="C124" s="130"/>
      <c r="K124" s="232" t="str">
        <f>$C$127&amp;$C$128&amp;$C$129&amp;$C$130&amp;$C$131&amp;$C$132&amp;$C$133</f>
        <v/>
      </c>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c r="BA124" s="232"/>
      <c r="BB124" s="232"/>
      <c r="BC124" s="232"/>
      <c r="BD124" s="232"/>
      <c r="BE124" s="232"/>
      <c r="BF124" s="232"/>
      <c r="BG124" s="232"/>
      <c r="BH124" s="232"/>
      <c r="BI124" s="232"/>
      <c r="BJ124" s="232"/>
      <c r="BK124" s="232"/>
      <c r="BL124" s="232"/>
      <c r="BM124" s="232"/>
      <c r="BN124" s="232"/>
      <c r="BO124" s="232"/>
      <c r="BP124" s="232"/>
      <c r="BQ124" s="232"/>
      <c r="BR124" s="232"/>
      <c r="BS124" s="232"/>
      <c r="BT124" s="232"/>
      <c r="BU124" s="232"/>
      <c r="BV124" s="232"/>
      <c r="BW124" s="232"/>
      <c r="BX124" s="232"/>
      <c r="BY124" s="232"/>
      <c r="BZ124" s="232"/>
      <c r="CA124" s="232"/>
      <c r="CB124" s="232"/>
      <c r="CC124" s="232"/>
      <c r="CD124" s="232"/>
      <c r="CE124" s="232"/>
      <c r="CF124" s="232"/>
      <c r="CG124" s="232"/>
      <c r="CH124" s="232"/>
      <c r="CI124" s="232"/>
      <c r="CJ124" s="232"/>
      <c r="CK124" s="232"/>
      <c r="CL124" s="232"/>
      <c r="CM124" s="232"/>
      <c r="CN124" s="232"/>
      <c r="CO124" s="232"/>
      <c r="CP124" s="232"/>
      <c r="CQ124" s="232"/>
      <c r="CR124" s="232"/>
      <c r="CS124" s="232"/>
      <c r="CT124" s="232"/>
      <c r="CU124" s="232"/>
      <c r="CV124" s="232"/>
      <c r="CW124" s="232"/>
      <c r="CX124" s="232"/>
      <c r="CY124" s="232"/>
      <c r="CZ124" s="232"/>
      <c r="DA124" s="232"/>
      <c r="DB124" s="232"/>
      <c r="DC124" s="232"/>
      <c r="DD124" s="232"/>
      <c r="DE124" s="232"/>
      <c r="DF124" s="232"/>
      <c r="DG124" s="232"/>
      <c r="DH124" s="232"/>
      <c r="DI124" s="232"/>
      <c r="DJ124" s="232"/>
      <c r="DK124" s="232"/>
      <c r="DL124" s="232"/>
      <c r="DM124" s="232"/>
      <c r="DN124" s="232"/>
      <c r="DO124" s="232"/>
      <c r="DP124" s="232"/>
      <c r="DQ124" s="232"/>
      <c r="DR124" s="232"/>
      <c r="DS124" s="232"/>
      <c r="DT124" s="232"/>
      <c r="DU124" s="232"/>
      <c r="DV124" s="232"/>
      <c r="DW124" s="232"/>
      <c r="DX124" s="232"/>
      <c r="DY124" s="232"/>
      <c r="DZ124" s="232"/>
      <c r="EA124" s="232"/>
      <c r="EB124" s="232"/>
      <c r="EC124" s="232"/>
      <c r="ED124" s="232"/>
      <c r="EE124" s="232"/>
      <c r="EF124" s="232"/>
      <c r="EG124" s="232"/>
      <c r="EH124" s="232"/>
      <c r="EI124" s="232"/>
      <c r="EJ124" s="232"/>
      <c r="EK124" s="232"/>
      <c r="EL124" s="232"/>
      <c r="EM124" s="232"/>
      <c r="EN124" s="232"/>
      <c r="EO124" s="232"/>
      <c r="EP124" s="232"/>
      <c r="EQ124" s="232"/>
      <c r="ER124" s="232"/>
      <c r="ES124" s="232"/>
      <c r="ET124" s="232"/>
      <c r="EU124" s="232"/>
      <c r="EV124" s="232"/>
      <c r="EW124" s="232"/>
      <c r="EX124" s="232"/>
      <c r="EY124" s="232"/>
      <c r="EZ124" s="232"/>
      <c r="FA124" s="232"/>
      <c r="FB124" s="232"/>
      <c r="FC124" s="232"/>
      <c r="FD124" s="232"/>
      <c r="FE124" s="232"/>
      <c r="FF124" s="232"/>
      <c r="FG124" s="232"/>
      <c r="FH124" s="232"/>
      <c r="FI124" s="232"/>
      <c r="FJ124" s="232"/>
      <c r="FK124" s="232"/>
      <c r="FL124" s="232"/>
      <c r="FM124" s="232"/>
      <c r="FN124" s="232"/>
      <c r="FO124" s="232"/>
      <c r="FP124" s="232"/>
      <c r="FQ124" s="232"/>
      <c r="FR124" s="232"/>
      <c r="FS124" s="232"/>
      <c r="FT124" s="232"/>
      <c r="FU124" s="232"/>
      <c r="FV124" s="232"/>
      <c r="FW124" s="232"/>
    </row>
    <row r="125" spans="1:179" ht="20.149999999999999" customHeight="1" x14ac:dyDescent="0.55000000000000004">
      <c r="A125" s="29" t="s">
        <v>115</v>
      </c>
      <c r="B125" s="129" t="str">
        <f t="shared" si="0"/>
        <v/>
      </c>
      <c r="C125" s="130"/>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row>
    <row r="126" spans="1:179" ht="20.149999999999999" customHeight="1" x14ac:dyDescent="0.55000000000000004">
      <c r="A126" s="120" t="s">
        <v>116</v>
      </c>
      <c r="B126" s="129" t="str">
        <f t="shared" si="0"/>
        <v/>
      </c>
      <c r="C126" s="130"/>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32"/>
      <c r="CE126" s="232"/>
      <c r="CF126" s="232"/>
      <c r="CG126" s="232"/>
      <c r="CH126" s="232"/>
      <c r="CI126" s="232"/>
      <c r="CJ126" s="232"/>
      <c r="CK126" s="232"/>
      <c r="CL126" s="232"/>
      <c r="CM126" s="232"/>
      <c r="CN126" s="232"/>
      <c r="CO126" s="232"/>
      <c r="CP126" s="232"/>
      <c r="CQ126" s="232"/>
      <c r="CR126" s="232"/>
      <c r="CS126" s="232"/>
      <c r="CT126" s="232"/>
      <c r="CU126" s="232"/>
      <c r="CV126" s="232"/>
      <c r="CW126" s="232"/>
      <c r="CX126" s="232"/>
      <c r="CY126" s="232"/>
      <c r="CZ126" s="232"/>
      <c r="DA126" s="232"/>
      <c r="DB126" s="232"/>
      <c r="DC126" s="232"/>
      <c r="DD126" s="232"/>
      <c r="DE126" s="232"/>
      <c r="DF126" s="232"/>
      <c r="DG126" s="232"/>
      <c r="DH126" s="232"/>
      <c r="DI126" s="232"/>
      <c r="DJ126" s="232"/>
      <c r="DK126" s="232"/>
      <c r="DL126" s="232"/>
      <c r="DM126" s="232"/>
      <c r="DN126" s="232"/>
      <c r="DO126" s="232"/>
      <c r="DP126" s="232"/>
      <c r="DQ126" s="232"/>
      <c r="DR126" s="232"/>
      <c r="DS126" s="232"/>
      <c r="DT126" s="232"/>
      <c r="DU126" s="232"/>
      <c r="DV126" s="232"/>
      <c r="DW126" s="232"/>
      <c r="DX126" s="232"/>
      <c r="DY126" s="232"/>
      <c r="DZ126" s="232"/>
      <c r="EA126" s="232"/>
      <c r="EB126" s="232"/>
      <c r="EC126" s="232"/>
      <c r="ED126" s="232"/>
      <c r="EE126" s="232"/>
      <c r="EF126" s="232"/>
      <c r="EG126" s="232"/>
      <c r="EH126" s="232"/>
      <c r="EI126" s="232"/>
      <c r="EJ126" s="232"/>
      <c r="EK126" s="232"/>
      <c r="EL126" s="232"/>
      <c r="EM126" s="232"/>
      <c r="EN126" s="232"/>
      <c r="EO126" s="232"/>
      <c r="EP126" s="232"/>
      <c r="EQ126" s="232"/>
      <c r="ER126" s="232"/>
      <c r="ES126" s="232"/>
      <c r="ET126" s="232"/>
      <c r="EU126" s="232"/>
      <c r="EV126" s="232"/>
      <c r="EW126" s="232"/>
      <c r="EX126" s="232"/>
      <c r="EY126" s="232"/>
      <c r="EZ126" s="232"/>
      <c r="FA126" s="232"/>
      <c r="FB126" s="232"/>
      <c r="FC126" s="232"/>
      <c r="FD126" s="232"/>
      <c r="FE126" s="232"/>
      <c r="FF126" s="232"/>
      <c r="FG126" s="232"/>
      <c r="FH126" s="232"/>
      <c r="FI126" s="232"/>
      <c r="FJ126" s="232"/>
      <c r="FK126" s="232"/>
      <c r="FL126" s="232"/>
      <c r="FM126" s="232"/>
      <c r="FN126" s="232"/>
      <c r="FO126" s="232"/>
      <c r="FP126" s="232"/>
      <c r="FQ126" s="232"/>
      <c r="FR126" s="232"/>
      <c r="FS126" s="232"/>
      <c r="FT126" s="232"/>
      <c r="FU126" s="232"/>
      <c r="FV126" s="232"/>
      <c r="FW126" s="232"/>
    </row>
    <row r="127" spans="1:179" ht="20.149999999999999" customHeight="1" x14ac:dyDescent="0.55000000000000004">
      <c r="A127" s="122" t="s">
        <v>117</v>
      </c>
      <c r="B127" s="124"/>
      <c r="C127" s="143"/>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row>
    <row r="128" spans="1:179" ht="20.149999999999999" customHeight="1" x14ac:dyDescent="0.55000000000000004">
      <c r="A128" s="29" t="s">
        <v>118</v>
      </c>
      <c r="B128" s="129"/>
      <c r="C128" s="130"/>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2"/>
      <c r="BA128" s="232"/>
      <c r="BB128" s="232"/>
      <c r="BC128" s="232"/>
      <c r="BD128" s="232"/>
      <c r="BE128" s="232"/>
      <c r="BF128" s="232"/>
      <c r="BG128" s="232"/>
      <c r="BH128" s="232"/>
      <c r="BI128" s="232"/>
      <c r="BJ128" s="232"/>
      <c r="BK128" s="232"/>
      <c r="BL128" s="232"/>
      <c r="BM128" s="232"/>
      <c r="BN128" s="232"/>
      <c r="BO128" s="232"/>
      <c r="BP128" s="232"/>
      <c r="BQ128" s="232"/>
      <c r="BR128" s="232"/>
      <c r="BS128" s="232"/>
      <c r="BT128" s="232"/>
      <c r="BU128" s="232"/>
      <c r="BV128" s="232"/>
      <c r="BW128" s="232"/>
      <c r="BX128" s="232"/>
      <c r="BY128" s="232"/>
      <c r="BZ128" s="232"/>
      <c r="CA128" s="232"/>
      <c r="CB128" s="232"/>
      <c r="CC128" s="232"/>
      <c r="CD128" s="232"/>
      <c r="CE128" s="232"/>
      <c r="CF128" s="232"/>
      <c r="CG128" s="232"/>
      <c r="CH128" s="232"/>
      <c r="CI128" s="232"/>
      <c r="CJ128" s="232"/>
      <c r="CK128" s="232"/>
      <c r="CL128" s="232"/>
      <c r="CM128" s="232"/>
      <c r="CN128" s="232"/>
      <c r="CO128" s="232"/>
      <c r="CP128" s="232"/>
      <c r="CQ128" s="232"/>
      <c r="CR128" s="232"/>
      <c r="CS128" s="232"/>
      <c r="CT128" s="232"/>
      <c r="CU128" s="232"/>
      <c r="CV128" s="232"/>
      <c r="CW128" s="232"/>
      <c r="CX128" s="232"/>
      <c r="CY128" s="232"/>
      <c r="CZ128" s="232"/>
      <c r="DA128" s="232"/>
      <c r="DB128" s="232"/>
      <c r="DC128" s="232"/>
      <c r="DD128" s="232"/>
      <c r="DE128" s="232"/>
      <c r="DF128" s="232"/>
      <c r="DG128" s="232"/>
      <c r="DH128" s="232"/>
      <c r="DI128" s="232"/>
      <c r="DJ128" s="232"/>
      <c r="DK128" s="232"/>
      <c r="DL128" s="232"/>
      <c r="DM128" s="232"/>
      <c r="DN128" s="232"/>
      <c r="DO128" s="232"/>
      <c r="DP128" s="232"/>
      <c r="DQ128" s="232"/>
      <c r="DR128" s="232"/>
      <c r="DS128" s="232"/>
      <c r="DT128" s="232"/>
      <c r="DU128" s="232"/>
      <c r="DV128" s="232"/>
      <c r="DW128" s="232"/>
      <c r="DX128" s="232"/>
      <c r="DY128" s="232"/>
      <c r="DZ128" s="232"/>
      <c r="EA128" s="232"/>
      <c r="EB128" s="232"/>
      <c r="EC128" s="232"/>
      <c r="ED128" s="232"/>
      <c r="EE128" s="232"/>
      <c r="EF128" s="232"/>
      <c r="EG128" s="232"/>
      <c r="EH128" s="232"/>
      <c r="EI128" s="232"/>
      <c r="EJ128" s="232"/>
      <c r="EK128" s="232"/>
      <c r="EL128" s="232"/>
      <c r="EM128" s="232"/>
      <c r="EN128" s="232"/>
      <c r="EO128" s="232"/>
      <c r="EP128" s="232"/>
      <c r="EQ128" s="232"/>
      <c r="ER128" s="232"/>
      <c r="ES128" s="232"/>
      <c r="ET128" s="232"/>
      <c r="EU128" s="232"/>
      <c r="EV128" s="232"/>
      <c r="EW128" s="232"/>
      <c r="EX128" s="232"/>
      <c r="EY128" s="232"/>
      <c r="EZ128" s="232"/>
      <c r="FA128" s="232"/>
      <c r="FB128" s="232"/>
      <c r="FC128" s="232"/>
      <c r="FD128" s="232"/>
      <c r="FE128" s="232"/>
      <c r="FF128" s="232"/>
      <c r="FG128" s="232"/>
      <c r="FH128" s="232"/>
      <c r="FI128" s="232"/>
      <c r="FJ128" s="232"/>
      <c r="FK128" s="232"/>
      <c r="FL128" s="232"/>
      <c r="FM128" s="232"/>
      <c r="FN128" s="232"/>
      <c r="FO128" s="232"/>
      <c r="FP128" s="232"/>
      <c r="FQ128" s="232"/>
      <c r="FR128" s="232"/>
      <c r="FS128" s="232"/>
      <c r="FT128" s="232"/>
      <c r="FU128" s="232"/>
      <c r="FV128" s="232"/>
      <c r="FW128" s="232"/>
    </row>
    <row r="129" spans="1:179" ht="20.149999999999999" customHeight="1" x14ac:dyDescent="0.55000000000000004">
      <c r="A129" s="29" t="s">
        <v>119</v>
      </c>
      <c r="B129" s="129"/>
      <c r="C129" s="130"/>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c r="BA129" s="232"/>
      <c r="BB129" s="232"/>
      <c r="BC129" s="232"/>
      <c r="BD129" s="232"/>
      <c r="BE129" s="232"/>
      <c r="BF129" s="232"/>
      <c r="BG129" s="232"/>
      <c r="BH129" s="232"/>
      <c r="BI129" s="232"/>
      <c r="BJ129" s="232"/>
      <c r="BK129" s="232"/>
      <c r="BL129" s="232"/>
      <c r="BM129" s="232"/>
      <c r="BN129" s="232"/>
      <c r="BO129" s="232"/>
      <c r="BP129" s="232"/>
      <c r="BQ129" s="232"/>
      <c r="BR129" s="232"/>
      <c r="BS129" s="232"/>
      <c r="BT129" s="232"/>
      <c r="BU129" s="232"/>
      <c r="BV129" s="232"/>
      <c r="BW129" s="232"/>
      <c r="BX129" s="232"/>
      <c r="BY129" s="232"/>
      <c r="BZ129" s="232"/>
      <c r="CA129" s="232"/>
      <c r="CB129" s="232"/>
      <c r="CC129" s="232"/>
      <c r="CD129" s="232"/>
      <c r="CE129" s="232"/>
      <c r="CF129" s="232"/>
      <c r="CG129" s="232"/>
      <c r="CH129" s="232"/>
      <c r="CI129" s="232"/>
      <c r="CJ129" s="232"/>
      <c r="CK129" s="232"/>
      <c r="CL129" s="232"/>
      <c r="CM129" s="232"/>
      <c r="CN129" s="232"/>
      <c r="CO129" s="232"/>
      <c r="CP129" s="232"/>
      <c r="CQ129" s="232"/>
      <c r="CR129" s="232"/>
      <c r="CS129" s="232"/>
      <c r="CT129" s="232"/>
      <c r="CU129" s="232"/>
      <c r="CV129" s="232"/>
      <c r="CW129" s="232"/>
      <c r="CX129" s="232"/>
      <c r="CY129" s="232"/>
      <c r="CZ129" s="232"/>
      <c r="DA129" s="232"/>
      <c r="DB129" s="232"/>
      <c r="DC129" s="232"/>
      <c r="DD129" s="232"/>
      <c r="DE129" s="232"/>
      <c r="DF129" s="232"/>
      <c r="DG129" s="232"/>
      <c r="DH129" s="232"/>
      <c r="DI129" s="232"/>
      <c r="DJ129" s="232"/>
      <c r="DK129" s="232"/>
      <c r="DL129" s="232"/>
      <c r="DM129" s="232"/>
      <c r="DN129" s="232"/>
      <c r="DO129" s="232"/>
      <c r="DP129" s="232"/>
      <c r="DQ129" s="232"/>
      <c r="DR129" s="232"/>
      <c r="DS129" s="232"/>
      <c r="DT129" s="232"/>
      <c r="DU129" s="232"/>
      <c r="DV129" s="232"/>
      <c r="DW129" s="232"/>
      <c r="DX129" s="232"/>
      <c r="DY129" s="232"/>
      <c r="DZ129" s="232"/>
      <c r="EA129" s="232"/>
      <c r="EB129" s="232"/>
      <c r="EC129" s="232"/>
      <c r="ED129" s="232"/>
      <c r="EE129" s="232"/>
      <c r="EF129" s="232"/>
      <c r="EG129" s="232"/>
      <c r="EH129" s="232"/>
      <c r="EI129" s="232"/>
      <c r="EJ129" s="232"/>
      <c r="EK129" s="232"/>
      <c r="EL129" s="232"/>
      <c r="EM129" s="232"/>
      <c r="EN129" s="232"/>
      <c r="EO129" s="232"/>
      <c r="EP129" s="232"/>
      <c r="EQ129" s="232"/>
      <c r="ER129" s="232"/>
      <c r="ES129" s="232"/>
      <c r="ET129" s="232"/>
      <c r="EU129" s="232"/>
      <c r="EV129" s="232"/>
      <c r="EW129" s="232"/>
      <c r="EX129" s="232"/>
      <c r="EY129" s="232"/>
      <c r="EZ129" s="232"/>
      <c r="FA129" s="232"/>
      <c r="FB129" s="232"/>
      <c r="FC129" s="232"/>
      <c r="FD129" s="232"/>
      <c r="FE129" s="232"/>
      <c r="FF129" s="232"/>
      <c r="FG129" s="232"/>
      <c r="FH129" s="232"/>
      <c r="FI129" s="232"/>
      <c r="FJ129" s="232"/>
      <c r="FK129" s="232"/>
      <c r="FL129" s="232"/>
      <c r="FM129" s="232"/>
      <c r="FN129" s="232"/>
      <c r="FO129" s="232"/>
      <c r="FP129" s="232"/>
      <c r="FQ129" s="232"/>
      <c r="FR129" s="232"/>
      <c r="FS129" s="232"/>
      <c r="FT129" s="232"/>
      <c r="FU129" s="232"/>
      <c r="FV129" s="232"/>
      <c r="FW129" s="232"/>
    </row>
    <row r="130" spans="1:179" ht="20.149999999999999" customHeight="1" x14ac:dyDescent="0.55000000000000004">
      <c r="A130" s="29" t="s">
        <v>120</v>
      </c>
      <c r="B130" s="129"/>
      <c r="C130" s="130"/>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2"/>
      <c r="BA130" s="232"/>
      <c r="BB130" s="232"/>
      <c r="BC130" s="232"/>
      <c r="BD130" s="232"/>
      <c r="BE130" s="232"/>
      <c r="BF130" s="232"/>
      <c r="BG130" s="232"/>
      <c r="BH130" s="232"/>
      <c r="BI130" s="232"/>
      <c r="BJ130" s="232"/>
      <c r="BK130" s="232"/>
      <c r="BL130" s="232"/>
      <c r="BM130" s="232"/>
      <c r="BN130" s="232"/>
      <c r="BO130" s="232"/>
      <c r="BP130" s="232"/>
      <c r="BQ130" s="232"/>
      <c r="BR130" s="232"/>
      <c r="BS130" s="232"/>
      <c r="BT130" s="232"/>
      <c r="BU130" s="232"/>
      <c r="BV130" s="232"/>
      <c r="BW130" s="232"/>
      <c r="BX130" s="232"/>
      <c r="BY130" s="232"/>
      <c r="BZ130" s="232"/>
      <c r="CA130" s="232"/>
      <c r="CB130" s="232"/>
      <c r="CC130" s="232"/>
      <c r="CD130" s="232"/>
      <c r="CE130" s="232"/>
      <c r="CF130" s="232"/>
      <c r="CG130" s="232"/>
      <c r="CH130" s="232"/>
      <c r="CI130" s="232"/>
      <c r="CJ130" s="232"/>
      <c r="CK130" s="232"/>
      <c r="CL130" s="232"/>
      <c r="CM130" s="232"/>
      <c r="CN130" s="232"/>
      <c r="CO130" s="232"/>
      <c r="CP130" s="232"/>
      <c r="CQ130" s="232"/>
      <c r="CR130" s="232"/>
      <c r="CS130" s="232"/>
      <c r="CT130" s="232"/>
      <c r="CU130" s="232"/>
      <c r="CV130" s="232"/>
      <c r="CW130" s="232"/>
      <c r="CX130" s="232"/>
      <c r="CY130" s="232"/>
      <c r="CZ130" s="232"/>
      <c r="DA130" s="232"/>
      <c r="DB130" s="232"/>
      <c r="DC130" s="232"/>
      <c r="DD130" s="232"/>
      <c r="DE130" s="232"/>
      <c r="DF130" s="232"/>
      <c r="DG130" s="232"/>
      <c r="DH130" s="232"/>
      <c r="DI130" s="232"/>
      <c r="DJ130" s="232"/>
      <c r="DK130" s="232"/>
      <c r="DL130" s="232"/>
      <c r="DM130" s="232"/>
      <c r="DN130" s="232"/>
      <c r="DO130" s="232"/>
      <c r="DP130" s="232"/>
      <c r="DQ130" s="232"/>
      <c r="DR130" s="232"/>
      <c r="DS130" s="232"/>
      <c r="DT130" s="232"/>
      <c r="DU130" s="232"/>
      <c r="DV130" s="232"/>
      <c r="DW130" s="232"/>
      <c r="DX130" s="232"/>
      <c r="DY130" s="232"/>
      <c r="DZ130" s="232"/>
      <c r="EA130" s="232"/>
      <c r="EB130" s="232"/>
      <c r="EC130" s="232"/>
      <c r="ED130" s="232"/>
      <c r="EE130" s="232"/>
      <c r="EF130" s="232"/>
      <c r="EG130" s="232"/>
      <c r="EH130" s="232"/>
      <c r="EI130" s="232"/>
      <c r="EJ130" s="232"/>
      <c r="EK130" s="232"/>
      <c r="EL130" s="232"/>
      <c r="EM130" s="232"/>
      <c r="EN130" s="232"/>
      <c r="EO130" s="232"/>
      <c r="EP130" s="232"/>
      <c r="EQ130" s="232"/>
      <c r="ER130" s="232"/>
      <c r="ES130" s="232"/>
      <c r="ET130" s="232"/>
      <c r="EU130" s="232"/>
      <c r="EV130" s="232"/>
      <c r="EW130" s="232"/>
      <c r="EX130" s="232"/>
      <c r="EY130" s="232"/>
      <c r="EZ130" s="232"/>
      <c r="FA130" s="232"/>
      <c r="FB130" s="232"/>
      <c r="FC130" s="232"/>
      <c r="FD130" s="232"/>
      <c r="FE130" s="232"/>
      <c r="FF130" s="232"/>
      <c r="FG130" s="232"/>
      <c r="FH130" s="232"/>
      <c r="FI130" s="232"/>
      <c r="FJ130" s="232"/>
      <c r="FK130" s="232"/>
      <c r="FL130" s="232"/>
      <c r="FM130" s="232"/>
      <c r="FN130" s="232"/>
      <c r="FO130" s="232"/>
      <c r="FP130" s="232"/>
      <c r="FQ130" s="232"/>
      <c r="FR130" s="232"/>
      <c r="FS130" s="232"/>
      <c r="FT130" s="232"/>
      <c r="FU130" s="232"/>
      <c r="FV130" s="232"/>
      <c r="FW130" s="232"/>
    </row>
    <row r="131" spans="1:179" ht="20.149999999999999" customHeight="1" x14ac:dyDescent="0.55000000000000004">
      <c r="A131" s="29" t="s">
        <v>121</v>
      </c>
      <c r="B131" s="129"/>
      <c r="C131" s="130"/>
      <c r="K131" s="126"/>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row>
    <row r="132" spans="1:179" ht="20.149999999999999" customHeight="1" x14ac:dyDescent="0.55000000000000004">
      <c r="A132" s="29" t="s">
        <v>122</v>
      </c>
      <c r="B132" s="129"/>
      <c r="C132" s="130"/>
      <c r="K132" s="255" t="str">
        <f>$C$134&amp;$C$135&amp;$C$136&amp;$C$137&amp;$C$138&amp;$C$139&amp;$C$140&amp;$C$141&amp;$C$142&amp;$C$143&amp;$C$144&amp;$C$145&amp;$C$146</f>
        <v/>
      </c>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2"/>
      <c r="BA132" s="232"/>
      <c r="BB132" s="232"/>
      <c r="BC132" s="232"/>
      <c r="BD132" s="232"/>
      <c r="BE132" s="232"/>
      <c r="BF132" s="232"/>
      <c r="BG132" s="232"/>
      <c r="BH132" s="232"/>
      <c r="BI132" s="232"/>
      <c r="BJ132" s="232"/>
      <c r="BK132" s="232"/>
      <c r="BL132" s="232"/>
      <c r="BM132" s="232"/>
      <c r="BN132" s="232"/>
      <c r="BO132" s="232"/>
      <c r="BP132" s="232"/>
      <c r="BQ132" s="232"/>
      <c r="BR132" s="232"/>
      <c r="BS132" s="232"/>
      <c r="BT132" s="232"/>
      <c r="BU132" s="232"/>
      <c r="BV132" s="232"/>
      <c r="BW132" s="232"/>
      <c r="BX132" s="232"/>
      <c r="BY132" s="232"/>
      <c r="BZ132" s="232"/>
      <c r="CA132" s="232"/>
      <c r="CB132" s="232"/>
      <c r="CC132" s="232"/>
      <c r="CD132" s="232"/>
      <c r="CE132" s="232"/>
      <c r="CF132" s="232"/>
      <c r="CG132" s="232"/>
      <c r="CH132" s="232"/>
      <c r="CI132" s="232"/>
      <c r="CJ132" s="232"/>
      <c r="CK132" s="232"/>
      <c r="CL132" s="232"/>
      <c r="CM132" s="232"/>
      <c r="CN132" s="232"/>
      <c r="CO132" s="232"/>
      <c r="CP132" s="232"/>
      <c r="CQ132" s="232"/>
      <c r="CR132" s="232"/>
      <c r="CS132" s="232"/>
      <c r="CT132" s="232"/>
      <c r="CU132" s="232"/>
      <c r="CV132" s="232"/>
      <c r="CW132" s="232"/>
      <c r="CX132" s="232"/>
      <c r="CY132" s="232"/>
      <c r="CZ132" s="232"/>
      <c r="DA132" s="232"/>
      <c r="DB132" s="232"/>
      <c r="DC132" s="232"/>
      <c r="DD132" s="232"/>
      <c r="DE132" s="232"/>
      <c r="DF132" s="232"/>
      <c r="DG132" s="232"/>
      <c r="DH132" s="232"/>
      <c r="DI132" s="232"/>
      <c r="DJ132" s="232"/>
      <c r="DK132" s="232"/>
      <c r="DL132" s="232"/>
      <c r="DM132" s="232"/>
      <c r="DN132" s="232"/>
      <c r="DO132" s="232"/>
      <c r="DP132" s="232"/>
      <c r="DQ132" s="232"/>
      <c r="DR132" s="232"/>
      <c r="DS132" s="232"/>
      <c r="DT132" s="232"/>
      <c r="DU132" s="232"/>
      <c r="DV132" s="232"/>
      <c r="DW132" s="232"/>
      <c r="DX132" s="232"/>
      <c r="DY132" s="232"/>
      <c r="DZ132" s="232"/>
      <c r="EA132" s="232"/>
      <c r="EB132" s="232"/>
      <c r="EC132" s="232"/>
      <c r="ED132" s="232"/>
      <c r="EE132" s="232"/>
      <c r="EF132" s="232"/>
      <c r="EG132" s="232"/>
      <c r="EH132" s="232"/>
      <c r="EI132" s="232"/>
      <c r="EJ132" s="232"/>
      <c r="EK132" s="232"/>
      <c r="EL132" s="232"/>
      <c r="EM132" s="232"/>
      <c r="EN132" s="232"/>
      <c r="EO132" s="232"/>
      <c r="EP132" s="232"/>
      <c r="EQ132" s="232"/>
      <c r="ER132" s="232"/>
      <c r="ES132" s="232"/>
      <c r="ET132" s="232"/>
      <c r="EU132" s="232"/>
      <c r="EV132" s="232"/>
      <c r="EW132" s="232"/>
      <c r="EX132" s="232"/>
      <c r="EY132" s="232"/>
      <c r="EZ132" s="232"/>
      <c r="FA132" s="232"/>
      <c r="FB132" s="232"/>
      <c r="FC132" s="232"/>
      <c r="FD132" s="232"/>
      <c r="FE132" s="232"/>
      <c r="FF132" s="232"/>
      <c r="FG132" s="232"/>
      <c r="FH132" s="232"/>
      <c r="FI132" s="232"/>
      <c r="FJ132" s="232"/>
      <c r="FK132" s="232"/>
      <c r="FL132" s="232"/>
      <c r="FM132" s="232"/>
      <c r="FN132" s="232"/>
      <c r="FO132" s="232"/>
      <c r="FP132" s="232"/>
      <c r="FQ132" s="232"/>
      <c r="FR132" s="232"/>
      <c r="FS132" s="232"/>
      <c r="FT132" s="232"/>
      <c r="FU132" s="232"/>
      <c r="FV132" s="232"/>
      <c r="FW132" s="232"/>
    </row>
    <row r="133" spans="1:179" ht="20.149999999999999" customHeight="1" x14ac:dyDescent="0.55000000000000004">
      <c r="A133" s="29" t="s">
        <v>123</v>
      </c>
      <c r="B133" s="129"/>
      <c r="C133" s="130"/>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2"/>
      <c r="BA133" s="232"/>
      <c r="BB133" s="232"/>
      <c r="BC133" s="232"/>
      <c r="BD133" s="232"/>
      <c r="BE133" s="232"/>
      <c r="BF133" s="232"/>
      <c r="BG133" s="232"/>
      <c r="BH133" s="232"/>
      <c r="BI133" s="232"/>
      <c r="BJ133" s="232"/>
      <c r="BK133" s="232"/>
      <c r="BL133" s="232"/>
      <c r="BM133" s="232"/>
      <c r="BN133" s="232"/>
      <c r="BO133" s="232"/>
      <c r="BP133" s="232"/>
      <c r="BQ133" s="232"/>
      <c r="BR133" s="232"/>
      <c r="BS133" s="232"/>
      <c r="BT133" s="232"/>
      <c r="BU133" s="232"/>
      <c r="BV133" s="232"/>
      <c r="BW133" s="232"/>
      <c r="BX133" s="232"/>
      <c r="BY133" s="232"/>
      <c r="BZ133" s="232"/>
      <c r="CA133" s="232"/>
      <c r="CB133" s="232"/>
      <c r="CC133" s="232"/>
      <c r="CD133" s="232"/>
      <c r="CE133" s="232"/>
      <c r="CF133" s="232"/>
      <c r="CG133" s="232"/>
      <c r="CH133" s="232"/>
      <c r="CI133" s="232"/>
      <c r="CJ133" s="232"/>
      <c r="CK133" s="232"/>
      <c r="CL133" s="232"/>
      <c r="CM133" s="232"/>
      <c r="CN133" s="232"/>
      <c r="CO133" s="232"/>
      <c r="CP133" s="232"/>
      <c r="CQ133" s="232"/>
      <c r="CR133" s="232"/>
      <c r="CS133" s="232"/>
      <c r="CT133" s="232"/>
      <c r="CU133" s="232"/>
      <c r="CV133" s="232"/>
      <c r="CW133" s="232"/>
      <c r="CX133" s="232"/>
      <c r="CY133" s="232"/>
      <c r="CZ133" s="232"/>
      <c r="DA133" s="232"/>
      <c r="DB133" s="232"/>
      <c r="DC133" s="232"/>
      <c r="DD133" s="232"/>
      <c r="DE133" s="232"/>
      <c r="DF133" s="232"/>
      <c r="DG133" s="232"/>
      <c r="DH133" s="232"/>
      <c r="DI133" s="232"/>
      <c r="DJ133" s="232"/>
      <c r="DK133" s="232"/>
      <c r="DL133" s="232"/>
      <c r="DM133" s="232"/>
      <c r="DN133" s="232"/>
      <c r="DO133" s="232"/>
      <c r="DP133" s="232"/>
      <c r="DQ133" s="232"/>
      <c r="DR133" s="232"/>
      <c r="DS133" s="232"/>
      <c r="DT133" s="232"/>
      <c r="DU133" s="232"/>
      <c r="DV133" s="232"/>
      <c r="DW133" s="232"/>
      <c r="DX133" s="232"/>
      <c r="DY133" s="232"/>
      <c r="DZ133" s="232"/>
      <c r="EA133" s="232"/>
      <c r="EB133" s="232"/>
      <c r="EC133" s="232"/>
      <c r="ED133" s="232"/>
      <c r="EE133" s="232"/>
      <c r="EF133" s="232"/>
      <c r="EG133" s="232"/>
      <c r="EH133" s="232"/>
      <c r="EI133" s="232"/>
      <c r="EJ133" s="232"/>
      <c r="EK133" s="232"/>
      <c r="EL133" s="232"/>
      <c r="EM133" s="232"/>
      <c r="EN133" s="232"/>
      <c r="EO133" s="232"/>
      <c r="EP133" s="232"/>
      <c r="EQ133" s="232"/>
      <c r="ER133" s="232"/>
      <c r="ES133" s="232"/>
      <c r="ET133" s="232"/>
      <c r="EU133" s="232"/>
      <c r="EV133" s="232"/>
      <c r="EW133" s="232"/>
      <c r="EX133" s="232"/>
      <c r="EY133" s="232"/>
      <c r="EZ133" s="232"/>
      <c r="FA133" s="232"/>
      <c r="FB133" s="232"/>
      <c r="FC133" s="232"/>
      <c r="FD133" s="232"/>
      <c r="FE133" s="232"/>
      <c r="FF133" s="232"/>
      <c r="FG133" s="232"/>
      <c r="FH133" s="232"/>
      <c r="FI133" s="232"/>
      <c r="FJ133" s="232"/>
      <c r="FK133" s="232"/>
      <c r="FL133" s="232"/>
      <c r="FM133" s="232"/>
      <c r="FN133" s="232"/>
      <c r="FO133" s="232"/>
      <c r="FP133" s="232"/>
      <c r="FQ133" s="232"/>
      <c r="FR133" s="232"/>
      <c r="FS133" s="232"/>
      <c r="FT133" s="232"/>
      <c r="FU133" s="232"/>
      <c r="FV133" s="232"/>
      <c r="FW133" s="232"/>
    </row>
    <row r="134" spans="1:179" ht="20.149999999999999" customHeight="1" x14ac:dyDescent="0.55000000000000004">
      <c r="A134" s="122" t="s">
        <v>124</v>
      </c>
      <c r="B134" s="124"/>
      <c r="C134" s="143"/>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c r="BA134" s="232"/>
      <c r="BB134" s="232"/>
      <c r="BC134" s="232"/>
      <c r="BD134" s="232"/>
      <c r="BE134" s="232"/>
      <c r="BF134" s="232"/>
      <c r="BG134" s="232"/>
      <c r="BH134" s="232"/>
      <c r="BI134" s="232"/>
      <c r="BJ134" s="232"/>
      <c r="BK134" s="232"/>
      <c r="BL134" s="232"/>
      <c r="BM134" s="232"/>
      <c r="BN134" s="232"/>
      <c r="BO134" s="232"/>
      <c r="BP134" s="232"/>
      <c r="BQ134" s="232"/>
      <c r="BR134" s="232"/>
      <c r="BS134" s="232"/>
      <c r="BT134" s="232"/>
      <c r="BU134" s="232"/>
      <c r="BV134" s="232"/>
      <c r="BW134" s="232"/>
      <c r="BX134" s="232"/>
      <c r="BY134" s="232"/>
      <c r="BZ134" s="232"/>
      <c r="CA134" s="232"/>
      <c r="CB134" s="232"/>
      <c r="CC134" s="232"/>
      <c r="CD134" s="232"/>
      <c r="CE134" s="232"/>
      <c r="CF134" s="232"/>
      <c r="CG134" s="232"/>
      <c r="CH134" s="232"/>
      <c r="CI134" s="232"/>
      <c r="CJ134" s="232"/>
      <c r="CK134" s="232"/>
      <c r="CL134" s="232"/>
      <c r="CM134" s="232"/>
      <c r="CN134" s="232"/>
      <c r="CO134" s="232"/>
      <c r="CP134" s="232"/>
      <c r="CQ134" s="232"/>
      <c r="CR134" s="232"/>
      <c r="CS134" s="232"/>
      <c r="CT134" s="232"/>
      <c r="CU134" s="232"/>
      <c r="CV134" s="232"/>
      <c r="CW134" s="232"/>
      <c r="CX134" s="232"/>
      <c r="CY134" s="232"/>
      <c r="CZ134" s="232"/>
      <c r="DA134" s="232"/>
      <c r="DB134" s="232"/>
      <c r="DC134" s="232"/>
      <c r="DD134" s="232"/>
      <c r="DE134" s="232"/>
      <c r="DF134" s="232"/>
      <c r="DG134" s="232"/>
      <c r="DH134" s="232"/>
      <c r="DI134" s="232"/>
      <c r="DJ134" s="232"/>
      <c r="DK134" s="232"/>
      <c r="DL134" s="232"/>
      <c r="DM134" s="232"/>
      <c r="DN134" s="232"/>
      <c r="DO134" s="232"/>
      <c r="DP134" s="232"/>
      <c r="DQ134" s="232"/>
      <c r="DR134" s="232"/>
      <c r="DS134" s="232"/>
      <c r="DT134" s="232"/>
      <c r="DU134" s="232"/>
      <c r="DV134" s="232"/>
      <c r="DW134" s="232"/>
      <c r="DX134" s="232"/>
      <c r="DY134" s="232"/>
      <c r="DZ134" s="232"/>
      <c r="EA134" s="232"/>
      <c r="EB134" s="232"/>
      <c r="EC134" s="232"/>
      <c r="ED134" s="232"/>
      <c r="EE134" s="232"/>
      <c r="EF134" s="232"/>
      <c r="EG134" s="232"/>
      <c r="EH134" s="232"/>
      <c r="EI134" s="232"/>
      <c r="EJ134" s="232"/>
      <c r="EK134" s="232"/>
      <c r="EL134" s="232"/>
      <c r="EM134" s="232"/>
      <c r="EN134" s="232"/>
      <c r="EO134" s="232"/>
      <c r="EP134" s="232"/>
      <c r="EQ134" s="232"/>
      <c r="ER134" s="232"/>
      <c r="ES134" s="232"/>
      <c r="ET134" s="232"/>
      <c r="EU134" s="232"/>
      <c r="EV134" s="232"/>
      <c r="EW134" s="232"/>
      <c r="EX134" s="232"/>
      <c r="EY134" s="232"/>
      <c r="EZ134" s="232"/>
      <c r="FA134" s="232"/>
      <c r="FB134" s="232"/>
      <c r="FC134" s="232"/>
      <c r="FD134" s="232"/>
      <c r="FE134" s="232"/>
      <c r="FF134" s="232"/>
      <c r="FG134" s="232"/>
      <c r="FH134" s="232"/>
      <c r="FI134" s="232"/>
      <c r="FJ134" s="232"/>
      <c r="FK134" s="232"/>
      <c r="FL134" s="232"/>
      <c r="FM134" s="232"/>
      <c r="FN134" s="232"/>
      <c r="FO134" s="232"/>
      <c r="FP134" s="232"/>
      <c r="FQ134" s="232"/>
      <c r="FR134" s="232"/>
      <c r="FS134" s="232"/>
      <c r="FT134" s="232"/>
      <c r="FU134" s="232"/>
      <c r="FV134" s="232"/>
      <c r="FW134" s="232"/>
    </row>
    <row r="135" spans="1:179" ht="20.149999999999999" customHeight="1" x14ac:dyDescent="0.55000000000000004">
      <c r="A135" s="29" t="s">
        <v>125</v>
      </c>
      <c r="B135" s="151"/>
      <c r="C135" s="143"/>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c r="BB135" s="232"/>
      <c r="BC135" s="232"/>
      <c r="BD135" s="232"/>
      <c r="BE135" s="232"/>
      <c r="BF135" s="232"/>
      <c r="BG135" s="232"/>
      <c r="BH135" s="232"/>
      <c r="BI135" s="232"/>
      <c r="BJ135" s="232"/>
      <c r="BK135" s="232"/>
      <c r="BL135" s="232"/>
      <c r="BM135" s="232"/>
      <c r="BN135" s="232"/>
      <c r="BO135" s="232"/>
      <c r="BP135" s="232"/>
      <c r="BQ135" s="232"/>
      <c r="BR135" s="232"/>
      <c r="BS135" s="232"/>
      <c r="BT135" s="232"/>
      <c r="BU135" s="232"/>
      <c r="BV135" s="232"/>
      <c r="BW135" s="232"/>
      <c r="BX135" s="232"/>
      <c r="BY135" s="232"/>
      <c r="BZ135" s="232"/>
      <c r="CA135" s="232"/>
      <c r="CB135" s="232"/>
      <c r="CC135" s="232"/>
      <c r="CD135" s="232"/>
      <c r="CE135" s="232"/>
      <c r="CF135" s="232"/>
      <c r="CG135" s="232"/>
      <c r="CH135" s="232"/>
      <c r="CI135" s="232"/>
      <c r="CJ135" s="232"/>
      <c r="CK135" s="232"/>
      <c r="CL135" s="232"/>
      <c r="CM135" s="232"/>
      <c r="CN135" s="232"/>
      <c r="CO135" s="232"/>
      <c r="CP135" s="232"/>
      <c r="CQ135" s="232"/>
      <c r="CR135" s="232"/>
      <c r="CS135" s="232"/>
      <c r="CT135" s="232"/>
      <c r="CU135" s="232"/>
      <c r="CV135" s="232"/>
      <c r="CW135" s="232"/>
      <c r="CX135" s="232"/>
      <c r="CY135" s="232"/>
      <c r="CZ135" s="232"/>
      <c r="DA135" s="232"/>
      <c r="DB135" s="232"/>
      <c r="DC135" s="232"/>
      <c r="DD135" s="232"/>
      <c r="DE135" s="232"/>
      <c r="DF135" s="232"/>
      <c r="DG135" s="232"/>
      <c r="DH135" s="232"/>
      <c r="DI135" s="232"/>
      <c r="DJ135" s="232"/>
      <c r="DK135" s="232"/>
      <c r="DL135" s="232"/>
      <c r="DM135" s="232"/>
      <c r="DN135" s="232"/>
      <c r="DO135" s="232"/>
      <c r="DP135" s="232"/>
      <c r="DQ135" s="232"/>
      <c r="DR135" s="232"/>
      <c r="DS135" s="232"/>
      <c r="DT135" s="232"/>
      <c r="DU135" s="232"/>
      <c r="DV135" s="232"/>
      <c r="DW135" s="232"/>
      <c r="DX135" s="232"/>
      <c r="DY135" s="232"/>
      <c r="DZ135" s="232"/>
      <c r="EA135" s="232"/>
      <c r="EB135" s="232"/>
      <c r="EC135" s="232"/>
      <c r="ED135" s="232"/>
      <c r="EE135" s="232"/>
      <c r="EF135" s="232"/>
      <c r="EG135" s="232"/>
      <c r="EH135" s="232"/>
      <c r="EI135" s="232"/>
      <c r="EJ135" s="232"/>
      <c r="EK135" s="232"/>
      <c r="EL135" s="232"/>
      <c r="EM135" s="232"/>
      <c r="EN135" s="232"/>
      <c r="EO135" s="232"/>
      <c r="EP135" s="232"/>
      <c r="EQ135" s="232"/>
      <c r="ER135" s="232"/>
      <c r="ES135" s="232"/>
      <c r="ET135" s="232"/>
      <c r="EU135" s="232"/>
      <c r="EV135" s="232"/>
      <c r="EW135" s="232"/>
      <c r="EX135" s="232"/>
      <c r="EY135" s="232"/>
      <c r="EZ135" s="232"/>
      <c r="FA135" s="232"/>
      <c r="FB135" s="232"/>
      <c r="FC135" s="232"/>
      <c r="FD135" s="232"/>
      <c r="FE135" s="232"/>
      <c r="FF135" s="232"/>
      <c r="FG135" s="232"/>
      <c r="FH135" s="232"/>
      <c r="FI135" s="232"/>
      <c r="FJ135" s="232"/>
      <c r="FK135" s="232"/>
      <c r="FL135" s="232"/>
      <c r="FM135" s="232"/>
      <c r="FN135" s="232"/>
      <c r="FO135" s="232"/>
      <c r="FP135" s="232"/>
      <c r="FQ135" s="232"/>
      <c r="FR135" s="232"/>
      <c r="FS135" s="232"/>
      <c r="FT135" s="232"/>
      <c r="FU135" s="232"/>
      <c r="FV135" s="232"/>
      <c r="FW135" s="232"/>
    </row>
    <row r="136" spans="1:179" ht="20.149999999999999" customHeight="1" x14ac:dyDescent="0.55000000000000004">
      <c r="A136" s="3" t="s">
        <v>126</v>
      </c>
      <c r="B136" s="151"/>
      <c r="C136" s="143"/>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c r="BC136" s="232"/>
      <c r="BD136" s="232"/>
      <c r="BE136" s="232"/>
      <c r="BF136" s="232"/>
      <c r="BG136" s="232"/>
      <c r="BH136" s="232"/>
      <c r="BI136" s="232"/>
      <c r="BJ136" s="232"/>
      <c r="BK136" s="232"/>
      <c r="BL136" s="232"/>
      <c r="BM136" s="232"/>
      <c r="BN136" s="232"/>
      <c r="BO136" s="232"/>
      <c r="BP136" s="232"/>
      <c r="BQ136" s="232"/>
      <c r="BR136" s="232"/>
      <c r="BS136" s="232"/>
      <c r="BT136" s="232"/>
      <c r="BU136" s="232"/>
      <c r="BV136" s="232"/>
      <c r="BW136" s="232"/>
      <c r="BX136" s="232"/>
      <c r="BY136" s="232"/>
      <c r="BZ136" s="232"/>
      <c r="CA136" s="232"/>
      <c r="CB136" s="232"/>
      <c r="CC136" s="232"/>
      <c r="CD136" s="232"/>
      <c r="CE136" s="232"/>
      <c r="CF136" s="232"/>
      <c r="CG136" s="232"/>
      <c r="CH136" s="232"/>
      <c r="CI136" s="232"/>
      <c r="CJ136" s="232"/>
      <c r="CK136" s="232"/>
      <c r="CL136" s="232"/>
      <c r="CM136" s="232"/>
      <c r="CN136" s="232"/>
      <c r="CO136" s="232"/>
      <c r="CP136" s="232"/>
      <c r="CQ136" s="232"/>
      <c r="CR136" s="232"/>
      <c r="CS136" s="232"/>
      <c r="CT136" s="232"/>
      <c r="CU136" s="232"/>
      <c r="CV136" s="232"/>
      <c r="CW136" s="232"/>
      <c r="CX136" s="232"/>
      <c r="CY136" s="232"/>
      <c r="CZ136" s="232"/>
      <c r="DA136" s="232"/>
      <c r="DB136" s="232"/>
      <c r="DC136" s="232"/>
      <c r="DD136" s="232"/>
      <c r="DE136" s="232"/>
      <c r="DF136" s="232"/>
      <c r="DG136" s="232"/>
      <c r="DH136" s="232"/>
      <c r="DI136" s="232"/>
      <c r="DJ136" s="232"/>
      <c r="DK136" s="232"/>
      <c r="DL136" s="232"/>
      <c r="DM136" s="232"/>
      <c r="DN136" s="232"/>
      <c r="DO136" s="232"/>
      <c r="DP136" s="232"/>
      <c r="DQ136" s="232"/>
      <c r="DR136" s="232"/>
      <c r="DS136" s="232"/>
      <c r="DT136" s="232"/>
      <c r="DU136" s="232"/>
      <c r="DV136" s="232"/>
      <c r="DW136" s="232"/>
      <c r="DX136" s="232"/>
      <c r="DY136" s="232"/>
      <c r="DZ136" s="232"/>
      <c r="EA136" s="232"/>
      <c r="EB136" s="232"/>
      <c r="EC136" s="232"/>
      <c r="ED136" s="232"/>
      <c r="EE136" s="232"/>
      <c r="EF136" s="232"/>
      <c r="EG136" s="232"/>
      <c r="EH136" s="232"/>
      <c r="EI136" s="232"/>
      <c r="EJ136" s="232"/>
      <c r="EK136" s="232"/>
      <c r="EL136" s="232"/>
      <c r="EM136" s="232"/>
      <c r="EN136" s="232"/>
      <c r="EO136" s="232"/>
      <c r="EP136" s="232"/>
      <c r="EQ136" s="232"/>
      <c r="ER136" s="232"/>
      <c r="ES136" s="232"/>
      <c r="ET136" s="232"/>
      <c r="EU136" s="232"/>
      <c r="EV136" s="232"/>
      <c r="EW136" s="232"/>
      <c r="EX136" s="232"/>
      <c r="EY136" s="232"/>
      <c r="EZ136" s="232"/>
      <c r="FA136" s="232"/>
      <c r="FB136" s="232"/>
      <c r="FC136" s="232"/>
      <c r="FD136" s="232"/>
      <c r="FE136" s="232"/>
      <c r="FF136" s="232"/>
      <c r="FG136" s="232"/>
      <c r="FH136" s="232"/>
      <c r="FI136" s="232"/>
      <c r="FJ136" s="232"/>
      <c r="FK136" s="232"/>
      <c r="FL136" s="232"/>
      <c r="FM136" s="232"/>
      <c r="FN136" s="232"/>
      <c r="FO136" s="232"/>
      <c r="FP136" s="232"/>
      <c r="FQ136" s="232"/>
      <c r="FR136" s="232"/>
      <c r="FS136" s="232"/>
      <c r="FT136" s="232"/>
      <c r="FU136" s="232"/>
      <c r="FV136" s="232"/>
      <c r="FW136" s="232"/>
    </row>
    <row r="137" spans="1:179" ht="20.149999999999999" customHeight="1" x14ac:dyDescent="0.55000000000000004">
      <c r="A137" s="29" t="s">
        <v>127</v>
      </c>
      <c r="B137" s="151"/>
      <c r="C137" s="143"/>
      <c r="K137" s="126"/>
    </row>
    <row r="138" spans="1:179" ht="21" customHeight="1" x14ac:dyDescent="0.55000000000000004">
      <c r="A138" s="29" t="s">
        <v>128</v>
      </c>
      <c r="B138" s="151"/>
      <c r="C138" s="143"/>
      <c r="K138" s="232" t="str">
        <f>$C$147&amp;$C$148&amp;$C$149&amp;""</f>
        <v/>
      </c>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2"/>
      <c r="BA138" s="232"/>
      <c r="BB138" s="232"/>
      <c r="BC138" s="232"/>
      <c r="BD138" s="232"/>
      <c r="BE138" s="232"/>
      <c r="BF138" s="232"/>
      <c r="BG138" s="232"/>
      <c r="BH138" s="232"/>
      <c r="BI138" s="232"/>
      <c r="BJ138" s="232"/>
      <c r="BK138" s="232"/>
      <c r="BL138" s="232"/>
      <c r="BM138" s="232"/>
      <c r="BN138" s="232"/>
      <c r="BO138" s="232"/>
      <c r="BP138" s="232"/>
      <c r="BQ138" s="232"/>
      <c r="BR138" s="232"/>
      <c r="BS138" s="232"/>
      <c r="BT138" s="232"/>
      <c r="BU138" s="232"/>
      <c r="BV138" s="232"/>
      <c r="BW138" s="232"/>
      <c r="BX138" s="232"/>
      <c r="BY138" s="232"/>
      <c r="BZ138" s="232"/>
      <c r="CA138" s="232"/>
      <c r="CB138" s="232"/>
      <c r="CC138" s="232"/>
      <c r="CD138" s="232"/>
      <c r="CE138" s="232"/>
      <c r="CF138" s="232"/>
      <c r="CG138" s="232"/>
      <c r="CH138" s="232"/>
      <c r="CI138" s="232"/>
      <c r="CJ138" s="232"/>
      <c r="CK138" s="232"/>
      <c r="CL138" s="232"/>
      <c r="CM138" s="232"/>
      <c r="CN138" s="232"/>
      <c r="CO138" s="232"/>
      <c r="CP138" s="232"/>
      <c r="CQ138" s="232"/>
      <c r="CR138" s="232"/>
      <c r="CS138" s="232"/>
      <c r="CT138" s="232"/>
      <c r="CU138" s="232"/>
      <c r="CV138" s="232"/>
      <c r="CW138" s="232"/>
      <c r="CX138" s="232"/>
      <c r="CY138" s="232"/>
      <c r="CZ138" s="232"/>
      <c r="DA138" s="232"/>
      <c r="DB138" s="232"/>
      <c r="DC138" s="232"/>
      <c r="DD138" s="232"/>
      <c r="DE138" s="232"/>
      <c r="DF138" s="232"/>
      <c r="DG138" s="232"/>
      <c r="DH138" s="232"/>
      <c r="DI138" s="232"/>
      <c r="DJ138" s="232"/>
      <c r="DK138" s="232"/>
      <c r="DL138" s="232"/>
      <c r="DM138" s="232"/>
      <c r="DN138" s="232"/>
      <c r="DO138" s="232"/>
      <c r="DP138" s="232"/>
      <c r="DQ138" s="232"/>
      <c r="DR138" s="232"/>
      <c r="DS138" s="232"/>
      <c r="DT138" s="232"/>
      <c r="DU138" s="232"/>
      <c r="DV138" s="232"/>
      <c r="DW138" s="232"/>
      <c r="DX138" s="232"/>
      <c r="DY138" s="232"/>
      <c r="DZ138" s="232"/>
      <c r="EA138" s="232"/>
      <c r="EB138" s="232"/>
      <c r="EC138" s="232"/>
      <c r="ED138" s="232"/>
      <c r="EE138" s="232"/>
      <c r="EF138" s="232"/>
      <c r="EG138" s="232"/>
      <c r="EH138" s="232"/>
      <c r="EI138" s="232"/>
      <c r="EJ138" s="232"/>
      <c r="EK138" s="232"/>
      <c r="EL138" s="232"/>
      <c r="EM138" s="232"/>
      <c r="EN138" s="232"/>
      <c r="EO138" s="232"/>
      <c r="EP138" s="232"/>
      <c r="EQ138" s="232"/>
      <c r="ER138" s="232"/>
      <c r="ES138" s="232"/>
      <c r="ET138" s="232"/>
      <c r="EU138" s="232"/>
      <c r="EV138" s="232"/>
      <c r="EW138" s="232"/>
      <c r="EX138" s="232"/>
      <c r="EY138" s="232"/>
      <c r="EZ138" s="232"/>
      <c r="FA138" s="232"/>
      <c r="FB138" s="232"/>
      <c r="FC138" s="232"/>
      <c r="FD138" s="232"/>
      <c r="FE138" s="232"/>
      <c r="FF138" s="232"/>
      <c r="FG138" s="232"/>
      <c r="FH138" s="232"/>
      <c r="FI138" s="232"/>
      <c r="FJ138" s="232"/>
      <c r="FK138" s="232"/>
      <c r="FL138" s="232"/>
      <c r="FM138" s="232"/>
      <c r="FN138" s="232"/>
      <c r="FO138" s="232"/>
      <c r="FP138" s="232"/>
      <c r="FQ138" s="232"/>
      <c r="FR138" s="232"/>
      <c r="FS138" s="232"/>
      <c r="FT138" s="232"/>
      <c r="FU138" s="232"/>
      <c r="FV138" s="232"/>
      <c r="FW138" s="232"/>
    </row>
    <row r="139" spans="1:179" ht="22" customHeight="1" x14ac:dyDescent="0.55000000000000004">
      <c r="A139" s="29" t="s">
        <v>129</v>
      </c>
      <c r="B139" s="151"/>
      <c r="C139" s="143"/>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2"/>
      <c r="BA139" s="232"/>
      <c r="BB139" s="232"/>
      <c r="BC139" s="232"/>
      <c r="BD139" s="232"/>
      <c r="BE139" s="232"/>
      <c r="BF139" s="232"/>
      <c r="BG139" s="232"/>
      <c r="BH139" s="232"/>
      <c r="BI139" s="232"/>
      <c r="BJ139" s="232"/>
      <c r="BK139" s="232"/>
      <c r="BL139" s="232"/>
      <c r="BM139" s="232"/>
      <c r="BN139" s="232"/>
      <c r="BO139" s="232"/>
      <c r="BP139" s="232"/>
      <c r="BQ139" s="232"/>
      <c r="BR139" s="232"/>
      <c r="BS139" s="232"/>
      <c r="BT139" s="232"/>
      <c r="BU139" s="232"/>
      <c r="BV139" s="232"/>
      <c r="BW139" s="232"/>
      <c r="BX139" s="232"/>
      <c r="BY139" s="232"/>
      <c r="BZ139" s="232"/>
      <c r="CA139" s="232"/>
      <c r="CB139" s="232"/>
      <c r="CC139" s="232"/>
      <c r="CD139" s="232"/>
      <c r="CE139" s="232"/>
      <c r="CF139" s="232"/>
      <c r="CG139" s="232"/>
      <c r="CH139" s="232"/>
      <c r="CI139" s="232"/>
      <c r="CJ139" s="232"/>
      <c r="CK139" s="232"/>
      <c r="CL139" s="232"/>
      <c r="CM139" s="232"/>
      <c r="CN139" s="232"/>
      <c r="CO139" s="232"/>
      <c r="CP139" s="232"/>
      <c r="CQ139" s="232"/>
      <c r="CR139" s="232"/>
      <c r="CS139" s="232"/>
      <c r="CT139" s="232"/>
      <c r="CU139" s="232"/>
      <c r="CV139" s="232"/>
      <c r="CW139" s="232"/>
      <c r="CX139" s="232"/>
      <c r="CY139" s="232"/>
      <c r="CZ139" s="232"/>
      <c r="DA139" s="232"/>
      <c r="DB139" s="232"/>
      <c r="DC139" s="232"/>
      <c r="DD139" s="232"/>
      <c r="DE139" s="232"/>
      <c r="DF139" s="232"/>
      <c r="DG139" s="232"/>
      <c r="DH139" s="232"/>
      <c r="DI139" s="232"/>
      <c r="DJ139" s="232"/>
      <c r="DK139" s="232"/>
      <c r="DL139" s="232"/>
      <c r="DM139" s="232"/>
      <c r="DN139" s="232"/>
      <c r="DO139" s="232"/>
      <c r="DP139" s="232"/>
      <c r="DQ139" s="232"/>
      <c r="DR139" s="232"/>
      <c r="DS139" s="232"/>
      <c r="DT139" s="232"/>
      <c r="DU139" s="232"/>
      <c r="DV139" s="232"/>
      <c r="DW139" s="232"/>
      <c r="DX139" s="232"/>
      <c r="DY139" s="232"/>
      <c r="DZ139" s="232"/>
      <c r="EA139" s="232"/>
      <c r="EB139" s="232"/>
      <c r="EC139" s="232"/>
      <c r="ED139" s="232"/>
      <c r="EE139" s="232"/>
      <c r="EF139" s="232"/>
      <c r="EG139" s="232"/>
      <c r="EH139" s="232"/>
      <c r="EI139" s="232"/>
      <c r="EJ139" s="232"/>
      <c r="EK139" s="232"/>
      <c r="EL139" s="232"/>
      <c r="EM139" s="232"/>
      <c r="EN139" s="232"/>
      <c r="EO139" s="232"/>
      <c r="EP139" s="232"/>
      <c r="EQ139" s="232"/>
      <c r="ER139" s="232"/>
      <c r="ES139" s="232"/>
      <c r="ET139" s="232"/>
      <c r="EU139" s="232"/>
      <c r="EV139" s="232"/>
      <c r="EW139" s="232"/>
      <c r="EX139" s="232"/>
      <c r="EY139" s="232"/>
      <c r="EZ139" s="232"/>
      <c r="FA139" s="232"/>
      <c r="FB139" s="232"/>
      <c r="FC139" s="232"/>
      <c r="FD139" s="232"/>
      <c r="FE139" s="232"/>
      <c r="FF139" s="232"/>
      <c r="FG139" s="232"/>
      <c r="FH139" s="232"/>
      <c r="FI139" s="232"/>
      <c r="FJ139" s="232"/>
      <c r="FK139" s="232"/>
      <c r="FL139" s="232"/>
      <c r="FM139" s="232"/>
      <c r="FN139" s="232"/>
      <c r="FO139" s="232"/>
      <c r="FP139" s="232"/>
      <c r="FQ139" s="232"/>
      <c r="FR139" s="232"/>
      <c r="FS139" s="232"/>
      <c r="FT139" s="232"/>
      <c r="FU139" s="232"/>
      <c r="FV139" s="232"/>
      <c r="FW139" s="232"/>
    </row>
    <row r="140" spans="1:179" ht="21" customHeight="1" x14ac:dyDescent="0.55000000000000004">
      <c r="A140" s="29" t="s">
        <v>130</v>
      </c>
      <c r="B140" s="151"/>
      <c r="C140" s="143"/>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2"/>
      <c r="BA140" s="232"/>
      <c r="BB140" s="232"/>
      <c r="BC140" s="232"/>
      <c r="BD140" s="232"/>
      <c r="BE140" s="232"/>
      <c r="BF140" s="232"/>
      <c r="BG140" s="232"/>
      <c r="BH140" s="232"/>
      <c r="BI140" s="232"/>
      <c r="BJ140" s="232"/>
      <c r="BK140" s="232"/>
      <c r="BL140" s="232"/>
      <c r="BM140" s="232"/>
      <c r="BN140" s="232"/>
      <c r="BO140" s="232"/>
      <c r="BP140" s="232"/>
      <c r="BQ140" s="232"/>
      <c r="BR140" s="232"/>
      <c r="BS140" s="232"/>
      <c r="BT140" s="232"/>
      <c r="BU140" s="232"/>
      <c r="BV140" s="232"/>
      <c r="BW140" s="232"/>
      <c r="BX140" s="232"/>
      <c r="BY140" s="232"/>
      <c r="BZ140" s="232"/>
      <c r="CA140" s="232"/>
      <c r="CB140" s="232"/>
      <c r="CC140" s="232"/>
      <c r="CD140" s="232"/>
      <c r="CE140" s="232"/>
      <c r="CF140" s="232"/>
      <c r="CG140" s="232"/>
      <c r="CH140" s="232"/>
      <c r="CI140" s="232"/>
      <c r="CJ140" s="232"/>
      <c r="CK140" s="232"/>
      <c r="CL140" s="232"/>
      <c r="CM140" s="232"/>
      <c r="CN140" s="232"/>
      <c r="CO140" s="232"/>
      <c r="CP140" s="232"/>
      <c r="CQ140" s="232"/>
      <c r="CR140" s="232"/>
      <c r="CS140" s="232"/>
      <c r="CT140" s="232"/>
      <c r="CU140" s="232"/>
      <c r="CV140" s="232"/>
      <c r="CW140" s="232"/>
      <c r="CX140" s="232"/>
      <c r="CY140" s="232"/>
      <c r="CZ140" s="232"/>
      <c r="DA140" s="232"/>
      <c r="DB140" s="232"/>
      <c r="DC140" s="232"/>
      <c r="DD140" s="232"/>
      <c r="DE140" s="232"/>
      <c r="DF140" s="232"/>
      <c r="DG140" s="232"/>
      <c r="DH140" s="232"/>
      <c r="DI140" s="232"/>
      <c r="DJ140" s="232"/>
      <c r="DK140" s="232"/>
      <c r="DL140" s="232"/>
      <c r="DM140" s="232"/>
      <c r="DN140" s="232"/>
      <c r="DO140" s="232"/>
      <c r="DP140" s="232"/>
      <c r="DQ140" s="232"/>
      <c r="DR140" s="232"/>
      <c r="DS140" s="232"/>
      <c r="DT140" s="232"/>
      <c r="DU140" s="232"/>
      <c r="DV140" s="232"/>
      <c r="DW140" s="232"/>
      <c r="DX140" s="232"/>
      <c r="DY140" s="232"/>
      <c r="DZ140" s="232"/>
      <c r="EA140" s="232"/>
      <c r="EB140" s="232"/>
      <c r="EC140" s="232"/>
      <c r="ED140" s="232"/>
      <c r="EE140" s="232"/>
      <c r="EF140" s="232"/>
      <c r="EG140" s="232"/>
      <c r="EH140" s="232"/>
      <c r="EI140" s="232"/>
      <c r="EJ140" s="232"/>
      <c r="EK140" s="232"/>
      <c r="EL140" s="232"/>
      <c r="EM140" s="232"/>
      <c r="EN140" s="232"/>
      <c r="EO140" s="232"/>
      <c r="EP140" s="232"/>
      <c r="EQ140" s="232"/>
      <c r="ER140" s="232"/>
      <c r="ES140" s="232"/>
      <c r="ET140" s="232"/>
      <c r="EU140" s="232"/>
      <c r="EV140" s="232"/>
      <c r="EW140" s="232"/>
      <c r="EX140" s="232"/>
      <c r="EY140" s="232"/>
      <c r="EZ140" s="232"/>
      <c r="FA140" s="232"/>
      <c r="FB140" s="232"/>
      <c r="FC140" s="232"/>
      <c r="FD140" s="232"/>
      <c r="FE140" s="232"/>
      <c r="FF140" s="232"/>
      <c r="FG140" s="232"/>
      <c r="FH140" s="232"/>
      <c r="FI140" s="232"/>
      <c r="FJ140" s="232"/>
      <c r="FK140" s="232"/>
      <c r="FL140" s="232"/>
      <c r="FM140" s="232"/>
      <c r="FN140" s="232"/>
      <c r="FO140" s="232"/>
      <c r="FP140" s="232"/>
      <c r="FQ140" s="232"/>
      <c r="FR140" s="232"/>
      <c r="FS140" s="232"/>
      <c r="FT140" s="232"/>
      <c r="FU140" s="232"/>
      <c r="FV140" s="232"/>
      <c r="FW140" s="232"/>
    </row>
    <row r="141" spans="1:179" ht="21" customHeight="1" x14ac:dyDescent="0.55000000000000004">
      <c r="A141" s="29" t="s">
        <v>131</v>
      </c>
      <c r="B141" s="152"/>
      <c r="C141" s="143"/>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2"/>
      <c r="BA141" s="232"/>
      <c r="BB141" s="232"/>
      <c r="BC141" s="232"/>
      <c r="BD141" s="232"/>
      <c r="BE141" s="232"/>
      <c r="BF141" s="232"/>
      <c r="BG141" s="232"/>
      <c r="BH141" s="232"/>
      <c r="BI141" s="232"/>
      <c r="BJ141" s="232"/>
      <c r="BK141" s="232"/>
      <c r="BL141" s="232"/>
      <c r="BM141" s="232"/>
      <c r="BN141" s="232"/>
      <c r="BO141" s="232"/>
      <c r="BP141" s="232"/>
      <c r="BQ141" s="232"/>
      <c r="BR141" s="232"/>
      <c r="BS141" s="232"/>
      <c r="BT141" s="232"/>
      <c r="BU141" s="232"/>
      <c r="BV141" s="232"/>
      <c r="BW141" s="232"/>
      <c r="BX141" s="232"/>
      <c r="BY141" s="232"/>
      <c r="BZ141" s="232"/>
      <c r="CA141" s="232"/>
      <c r="CB141" s="232"/>
      <c r="CC141" s="232"/>
      <c r="CD141" s="232"/>
      <c r="CE141" s="232"/>
      <c r="CF141" s="232"/>
      <c r="CG141" s="232"/>
      <c r="CH141" s="232"/>
      <c r="CI141" s="232"/>
      <c r="CJ141" s="232"/>
      <c r="CK141" s="232"/>
      <c r="CL141" s="232"/>
      <c r="CM141" s="232"/>
      <c r="CN141" s="232"/>
      <c r="CO141" s="232"/>
      <c r="CP141" s="232"/>
      <c r="CQ141" s="232"/>
      <c r="CR141" s="232"/>
      <c r="CS141" s="232"/>
      <c r="CT141" s="232"/>
      <c r="CU141" s="232"/>
      <c r="CV141" s="232"/>
      <c r="CW141" s="232"/>
      <c r="CX141" s="232"/>
      <c r="CY141" s="232"/>
      <c r="CZ141" s="232"/>
      <c r="DA141" s="232"/>
      <c r="DB141" s="232"/>
      <c r="DC141" s="232"/>
      <c r="DD141" s="232"/>
      <c r="DE141" s="232"/>
      <c r="DF141" s="232"/>
      <c r="DG141" s="232"/>
      <c r="DH141" s="232"/>
      <c r="DI141" s="232"/>
      <c r="DJ141" s="232"/>
      <c r="DK141" s="232"/>
      <c r="DL141" s="232"/>
      <c r="DM141" s="232"/>
      <c r="DN141" s="232"/>
      <c r="DO141" s="232"/>
      <c r="DP141" s="232"/>
      <c r="DQ141" s="232"/>
      <c r="DR141" s="232"/>
      <c r="DS141" s="232"/>
      <c r="DT141" s="232"/>
      <c r="DU141" s="232"/>
      <c r="DV141" s="232"/>
      <c r="DW141" s="232"/>
      <c r="DX141" s="232"/>
      <c r="DY141" s="232"/>
      <c r="DZ141" s="232"/>
      <c r="EA141" s="232"/>
      <c r="EB141" s="232"/>
      <c r="EC141" s="232"/>
      <c r="ED141" s="232"/>
      <c r="EE141" s="232"/>
      <c r="EF141" s="232"/>
      <c r="EG141" s="232"/>
      <c r="EH141" s="232"/>
      <c r="EI141" s="232"/>
      <c r="EJ141" s="232"/>
      <c r="EK141" s="232"/>
      <c r="EL141" s="232"/>
      <c r="EM141" s="232"/>
      <c r="EN141" s="232"/>
      <c r="EO141" s="232"/>
      <c r="EP141" s="232"/>
      <c r="EQ141" s="232"/>
      <c r="ER141" s="232"/>
      <c r="ES141" s="232"/>
      <c r="ET141" s="232"/>
      <c r="EU141" s="232"/>
      <c r="EV141" s="232"/>
      <c r="EW141" s="232"/>
      <c r="EX141" s="232"/>
      <c r="EY141" s="232"/>
      <c r="EZ141" s="232"/>
      <c r="FA141" s="232"/>
      <c r="FB141" s="232"/>
      <c r="FC141" s="232"/>
      <c r="FD141" s="232"/>
      <c r="FE141" s="232"/>
      <c r="FF141" s="232"/>
      <c r="FG141" s="232"/>
      <c r="FH141" s="232"/>
      <c r="FI141" s="232"/>
      <c r="FJ141" s="232"/>
      <c r="FK141" s="232"/>
      <c r="FL141" s="232"/>
      <c r="FM141" s="232"/>
      <c r="FN141" s="232"/>
      <c r="FO141" s="232"/>
      <c r="FP141" s="232"/>
      <c r="FQ141" s="232"/>
      <c r="FR141" s="232"/>
      <c r="FS141" s="232"/>
      <c r="FT141" s="232"/>
      <c r="FU141" s="232"/>
      <c r="FV141" s="232"/>
      <c r="FW141" s="232"/>
    </row>
    <row r="142" spans="1:179" ht="21" customHeight="1" x14ac:dyDescent="0.55000000000000004">
      <c r="A142" s="29" t="s">
        <v>132</v>
      </c>
      <c r="B142" s="151"/>
      <c r="C142" s="143"/>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c r="AU142" s="232"/>
      <c r="AV142" s="232"/>
      <c r="AW142" s="232"/>
      <c r="AX142" s="232"/>
      <c r="AY142" s="232"/>
      <c r="AZ142" s="232"/>
      <c r="BA142" s="232"/>
      <c r="BB142" s="232"/>
      <c r="BC142" s="232"/>
      <c r="BD142" s="232"/>
      <c r="BE142" s="232"/>
      <c r="BF142" s="232"/>
      <c r="BG142" s="232"/>
      <c r="BH142" s="232"/>
      <c r="BI142" s="232"/>
      <c r="BJ142" s="232"/>
      <c r="BK142" s="232"/>
      <c r="BL142" s="232"/>
      <c r="BM142" s="232"/>
      <c r="BN142" s="232"/>
      <c r="BO142" s="232"/>
      <c r="BP142" s="232"/>
      <c r="BQ142" s="232"/>
      <c r="BR142" s="232"/>
      <c r="BS142" s="232"/>
      <c r="BT142" s="232"/>
      <c r="BU142" s="232"/>
      <c r="BV142" s="232"/>
      <c r="BW142" s="232"/>
      <c r="BX142" s="232"/>
      <c r="BY142" s="232"/>
      <c r="BZ142" s="232"/>
      <c r="CA142" s="232"/>
      <c r="CB142" s="232"/>
      <c r="CC142" s="232"/>
      <c r="CD142" s="232"/>
      <c r="CE142" s="232"/>
      <c r="CF142" s="232"/>
      <c r="CG142" s="232"/>
      <c r="CH142" s="232"/>
      <c r="CI142" s="232"/>
      <c r="CJ142" s="232"/>
      <c r="CK142" s="232"/>
      <c r="CL142" s="232"/>
      <c r="CM142" s="232"/>
      <c r="CN142" s="232"/>
      <c r="CO142" s="232"/>
      <c r="CP142" s="232"/>
      <c r="CQ142" s="232"/>
      <c r="CR142" s="232"/>
      <c r="CS142" s="232"/>
      <c r="CT142" s="232"/>
      <c r="CU142" s="232"/>
      <c r="CV142" s="232"/>
      <c r="CW142" s="232"/>
      <c r="CX142" s="232"/>
      <c r="CY142" s="232"/>
      <c r="CZ142" s="232"/>
      <c r="DA142" s="232"/>
      <c r="DB142" s="232"/>
      <c r="DC142" s="232"/>
      <c r="DD142" s="232"/>
      <c r="DE142" s="232"/>
      <c r="DF142" s="232"/>
      <c r="DG142" s="232"/>
      <c r="DH142" s="232"/>
      <c r="DI142" s="232"/>
      <c r="DJ142" s="232"/>
      <c r="DK142" s="232"/>
      <c r="DL142" s="232"/>
      <c r="DM142" s="232"/>
      <c r="DN142" s="232"/>
      <c r="DO142" s="232"/>
      <c r="DP142" s="232"/>
      <c r="DQ142" s="232"/>
      <c r="DR142" s="232"/>
      <c r="DS142" s="232"/>
      <c r="DT142" s="232"/>
      <c r="DU142" s="232"/>
      <c r="DV142" s="232"/>
      <c r="DW142" s="232"/>
      <c r="DX142" s="232"/>
      <c r="DY142" s="232"/>
      <c r="DZ142" s="232"/>
      <c r="EA142" s="232"/>
      <c r="EB142" s="232"/>
      <c r="EC142" s="232"/>
      <c r="ED142" s="232"/>
      <c r="EE142" s="232"/>
      <c r="EF142" s="232"/>
      <c r="EG142" s="232"/>
      <c r="EH142" s="232"/>
      <c r="EI142" s="232"/>
      <c r="EJ142" s="232"/>
      <c r="EK142" s="232"/>
      <c r="EL142" s="232"/>
      <c r="EM142" s="232"/>
      <c r="EN142" s="232"/>
      <c r="EO142" s="232"/>
      <c r="EP142" s="232"/>
      <c r="EQ142" s="232"/>
      <c r="ER142" s="232"/>
      <c r="ES142" s="232"/>
      <c r="ET142" s="232"/>
      <c r="EU142" s="232"/>
      <c r="EV142" s="232"/>
      <c r="EW142" s="232"/>
      <c r="EX142" s="232"/>
      <c r="EY142" s="232"/>
      <c r="EZ142" s="232"/>
      <c r="FA142" s="232"/>
      <c r="FB142" s="232"/>
      <c r="FC142" s="232"/>
      <c r="FD142" s="232"/>
      <c r="FE142" s="232"/>
      <c r="FF142" s="232"/>
      <c r="FG142" s="232"/>
      <c r="FH142" s="232"/>
      <c r="FI142" s="232"/>
      <c r="FJ142" s="232"/>
      <c r="FK142" s="232"/>
      <c r="FL142" s="232"/>
      <c r="FM142" s="232"/>
      <c r="FN142" s="232"/>
      <c r="FO142" s="232"/>
      <c r="FP142" s="232"/>
      <c r="FQ142" s="232"/>
      <c r="FR142" s="232"/>
      <c r="FS142" s="232"/>
      <c r="FT142" s="232"/>
      <c r="FU142" s="232"/>
      <c r="FV142" s="232"/>
      <c r="FW142" s="232"/>
    </row>
    <row r="143" spans="1:179" ht="21" customHeight="1" x14ac:dyDescent="0.55000000000000004">
      <c r="A143" s="24" t="s">
        <v>133</v>
      </c>
      <c r="B143" s="153"/>
      <c r="C143" s="143"/>
    </row>
    <row r="144" spans="1:179" ht="21" customHeight="1" x14ac:dyDescent="0.55000000000000004">
      <c r="A144" s="3" t="s">
        <v>134</v>
      </c>
      <c r="B144" s="151"/>
      <c r="C144" s="143"/>
    </row>
    <row r="145" spans="1:3" ht="21" customHeight="1" x14ac:dyDescent="0.55000000000000004">
      <c r="A145" s="3" t="s">
        <v>135</v>
      </c>
      <c r="B145" s="151"/>
      <c r="C145" s="143"/>
    </row>
    <row r="146" spans="1:3" ht="21" customHeight="1" x14ac:dyDescent="0.55000000000000004">
      <c r="A146" s="3" t="s">
        <v>136</v>
      </c>
      <c r="B146" s="151"/>
      <c r="C146" s="143"/>
    </row>
    <row r="147" spans="1:3" ht="21" customHeight="1" x14ac:dyDescent="0.55000000000000004">
      <c r="A147" s="122" t="s">
        <v>137</v>
      </c>
      <c r="B147" s="124"/>
      <c r="C147" s="143"/>
    </row>
    <row r="148" spans="1:3" ht="21" customHeight="1" x14ac:dyDescent="0.55000000000000004">
      <c r="A148" s="37" t="s">
        <v>138</v>
      </c>
      <c r="B148" s="129"/>
      <c r="C148" s="130"/>
    </row>
    <row r="149" spans="1:3" ht="21" customHeight="1" x14ac:dyDescent="0.55000000000000004">
      <c r="A149" s="3" t="s">
        <v>139</v>
      </c>
      <c r="B149" s="129"/>
      <c r="C149" s="130"/>
    </row>
    <row r="150" spans="1:3" ht="21" hidden="1" customHeight="1" x14ac:dyDescent="0.55000000000000004"/>
    <row r="151" spans="1:3" ht="21" hidden="1" customHeight="1" x14ac:dyDescent="0.55000000000000004">
      <c r="A151" s="6" t="s">
        <v>140</v>
      </c>
      <c r="B151" s="8" t="s">
        <v>141</v>
      </c>
      <c r="C151" s="8"/>
    </row>
    <row r="152" spans="1:3" ht="21" hidden="1" customHeight="1" x14ac:dyDescent="0.55000000000000004">
      <c r="A152" s="8" t="b">
        <v>0</v>
      </c>
      <c r="B152" s="8" t="b">
        <v>0</v>
      </c>
      <c r="C152" s="8"/>
    </row>
    <row r="153" spans="1:3" ht="21" hidden="1" customHeight="1" x14ac:dyDescent="0.55000000000000004">
      <c r="A153" s="8" t="b">
        <v>0</v>
      </c>
      <c r="B153" s="8" t="b">
        <v>0</v>
      </c>
      <c r="C153" s="8"/>
    </row>
    <row r="154" spans="1:3" ht="20.149999999999999" hidden="1" customHeight="1" x14ac:dyDescent="0.55000000000000004">
      <c r="A154" s="8" t="b">
        <v>0</v>
      </c>
      <c r="B154" s="8" t="b">
        <v>0</v>
      </c>
      <c r="C154" s="8"/>
    </row>
    <row r="155" spans="1:3" ht="20.149999999999999" hidden="1" customHeight="1" x14ac:dyDescent="0.55000000000000004">
      <c r="A155" s="8" t="b">
        <v>0</v>
      </c>
      <c r="B155" s="8" t="b">
        <v>0</v>
      </c>
      <c r="C155" s="8"/>
    </row>
    <row r="156" spans="1:3" ht="20.149999999999999" hidden="1" customHeight="1" x14ac:dyDescent="0.55000000000000004">
      <c r="A156" s="8" t="b">
        <v>0</v>
      </c>
      <c r="B156" s="8" t="b">
        <v>0</v>
      </c>
      <c r="C156" s="8"/>
    </row>
    <row r="157" spans="1:3" ht="20.149999999999999" hidden="1" customHeight="1" x14ac:dyDescent="0.55000000000000004">
      <c r="A157" s="8" t="b">
        <v>0</v>
      </c>
      <c r="B157" s="8"/>
    </row>
    <row r="158" spans="1:3" ht="20.149999999999999" customHeight="1" x14ac:dyDescent="0.55000000000000004"/>
  </sheetData>
  <sheetProtection sheet="1" selectLockedCells="1"/>
  <dataConsolidate/>
  <mergeCells count="386">
    <mergeCell ref="K124:FW130"/>
    <mergeCell ref="K132:FW136"/>
    <mergeCell ref="BR64:BV64"/>
    <mergeCell ref="CF64:CJ64"/>
    <mergeCell ref="CS64:CW64"/>
    <mergeCell ref="DG64:DK64"/>
    <mergeCell ref="DU64:DY64"/>
    <mergeCell ref="ER106:FV106"/>
    <mergeCell ref="K138:FW142"/>
    <mergeCell ref="EV67:EY67"/>
    <mergeCell ref="EZ67:FC67"/>
    <mergeCell ref="BD65:BH65"/>
    <mergeCell ref="K71:FU71"/>
    <mergeCell ref="FS67:FV67"/>
    <mergeCell ref="DC69:EJ69"/>
    <mergeCell ref="EG67:EK67"/>
    <mergeCell ref="EI65:EM65"/>
    <mergeCell ref="EW65:FA65"/>
    <mergeCell ref="EV69:FT69"/>
    <mergeCell ref="FJ67:FM67"/>
    <mergeCell ref="FN67:FQ67"/>
    <mergeCell ref="EI64:EM64"/>
    <mergeCell ref="FD67:FI67"/>
    <mergeCell ref="K73:FW83"/>
    <mergeCell ref="K85:FW94"/>
    <mergeCell ref="K96:FW103"/>
    <mergeCell ref="K109:FW122"/>
    <mergeCell ref="A60:B60"/>
    <mergeCell ref="EW64:FA64"/>
    <mergeCell ref="FK64:FO64"/>
    <mergeCell ref="BR65:BV65"/>
    <mergeCell ref="CF65:CJ65"/>
    <mergeCell ref="CS65:CW65"/>
    <mergeCell ref="DG65:DK65"/>
    <mergeCell ref="DU65:DY65"/>
    <mergeCell ref="A75:A76"/>
    <mergeCell ref="B75:C76"/>
    <mergeCell ref="B72:C72"/>
    <mergeCell ref="A66:C67"/>
    <mergeCell ref="A68:A71"/>
    <mergeCell ref="B68:C71"/>
    <mergeCell ref="B73:C73"/>
    <mergeCell ref="B74:C74"/>
    <mergeCell ref="BD64:BH64"/>
    <mergeCell ref="EW61:FA61"/>
    <mergeCell ref="M62:Q62"/>
    <mergeCell ref="AA62:AE62"/>
    <mergeCell ref="AN62:AR62"/>
    <mergeCell ref="AM29:AQ29"/>
    <mergeCell ref="FN58:FR58"/>
    <mergeCell ref="BU59:BY59"/>
    <mergeCell ref="DX59:EB59"/>
    <mergeCell ref="EL59:EP59"/>
    <mergeCell ref="EZ59:FD59"/>
    <mergeCell ref="FN59:FR59"/>
    <mergeCell ref="AJ58:AN58"/>
    <mergeCell ref="BC58:BG58"/>
    <mergeCell ref="BU58:BY58"/>
    <mergeCell ref="DX58:EB58"/>
    <mergeCell ref="EL58:EP58"/>
    <mergeCell ref="EZ58:FD58"/>
    <mergeCell ref="EL51:EP51"/>
    <mergeCell ref="EZ51:FD51"/>
    <mergeCell ref="FN51:FR51"/>
    <mergeCell ref="EL55:EP55"/>
    <mergeCell ref="EZ55:FD55"/>
    <mergeCell ref="FN55:FR55"/>
    <mergeCell ref="FN44:FR44"/>
    <mergeCell ref="EL48:EP48"/>
    <mergeCell ref="BZ48:CD48"/>
    <mergeCell ref="AY44:BC44"/>
    <mergeCell ref="BL44:BP44"/>
    <mergeCell ref="BA62:BE62"/>
    <mergeCell ref="BO62:BS62"/>
    <mergeCell ref="CC62:CG62"/>
    <mergeCell ref="CQ62:CU62"/>
    <mergeCell ref="FK62:FO62"/>
    <mergeCell ref="DD62:DH62"/>
    <mergeCell ref="DS62:DW62"/>
    <mergeCell ref="EH62:EL62"/>
    <mergeCell ref="EL67:EP67"/>
    <mergeCell ref="EQ67:EU67"/>
    <mergeCell ref="A59:B59"/>
    <mergeCell ref="A58:B58"/>
    <mergeCell ref="BC53:BG53"/>
    <mergeCell ref="BU53:BY53"/>
    <mergeCell ref="BC52:BG52"/>
    <mergeCell ref="BU52:BY52"/>
    <mergeCell ref="A52:B52"/>
    <mergeCell ref="AK48:AO48"/>
    <mergeCell ref="AY48:BC48"/>
    <mergeCell ref="BL48:BP48"/>
    <mergeCell ref="AJ59:AN59"/>
    <mergeCell ref="BC59:BG59"/>
    <mergeCell ref="A57:B57"/>
    <mergeCell ref="BC54:BG54"/>
    <mergeCell ref="BU54:BY54"/>
    <mergeCell ref="BC57:BG57"/>
    <mergeCell ref="BU57:BY57"/>
    <mergeCell ref="EL54:EP54"/>
    <mergeCell ref="EZ54:FD54"/>
    <mergeCell ref="FN54:FR54"/>
    <mergeCell ref="BU55:BY55"/>
    <mergeCell ref="FN56:FR56"/>
    <mergeCell ref="BC56:BG56"/>
    <mergeCell ref="BU56:BY56"/>
    <mergeCell ref="DX56:EB56"/>
    <mergeCell ref="EL56:EP56"/>
    <mergeCell ref="EZ56:FD56"/>
    <mergeCell ref="BC55:BG55"/>
    <mergeCell ref="EL57:EP57"/>
    <mergeCell ref="EZ57:FD57"/>
    <mergeCell ref="FN57:FR57"/>
    <mergeCell ref="EL52:EP52"/>
    <mergeCell ref="EZ52:FD52"/>
    <mergeCell ref="FN52:FR52"/>
    <mergeCell ref="A51:B51"/>
    <mergeCell ref="A50:B50"/>
    <mergeCell ref="EZ48:FD48"/>
    <mergeCell ref="FN48:FR48"/>
    <mergeCell ref="AK49:AO49"/>
    <mergeCell ref="BD49:BH49"/>
    <mergeCell ref="BU49:BY49"/>
    <mergeCell ref="EL49:EP49"/>
    <mergeCell ref="EZ49:FD49"/>
    <mergeCell ref="FN49:FR49"/>
    <mergeCell ref="A49:B49"/>
    <mergeCell ref="A48:B48"/>
    <mergeCell ref="EL50:EP50"/>
    <mergeCell ref="EZ50:FD50"/>
    <mergeCell ref="FN50:FR50"/>
    <mergeCell ref="H51:L51"/>
    <mergeCell ref="AK51:AO51"/>
    <mergeCell ref="BC51:BG51"/>
    <mergeCell ref="BU51:BY51"/>
    <mergeCell ref="FN47:FR47"/>
    <mergeCell ref="A46:B46"/>
    <mergeCell ref="A45:B45"/>
    <mergeCell ref="AY45:BC45"/>
    <mergeCell ref="BL45:BP45"/>
    <mergeCell ref="BZ45:CD45"/>
    <mergeCell ref="EL45:EP45"/>
    <mergeCell ref="EZ45:FD45"/>
    <mergeCell ref="FN45:FR45"/>
    <mergeCell ref="FN46:FR46"/>
    <mergeCell ref="AY46:BC46"/>
    <mergeCell ref="BL46:BP46"/>
    <mergeCell ref="BZ46:CD46"/>
    <mergeCell ref="EL46:EP46"/>
    <mergeCell ref="EZ46:FD46"/>
    <mergeCell ref="A47:B47"/>
    <mergeCell ref="AK47:AO47"/>
    <mergeCell ref="AY47:BC47"/>
    <mergeCell ref="BL47:BP47"/>
    <mergeCell ref="BZ47:CD47"/>
    <mergeCell ref="A44:B44"/>
    <mergeCell ref="EZ42:FD42"/>
    <mergeCell ref="FN42:FR42"/>
    <mergeCell ref="AK42:AO42"/>
    <mergeCell ref="AY42:BC42"/>
    <mergeCell ref="BL42:BP42"/>
    <mergeCell ref="BZ42:CD42"/>
    <mergeCell ref="EL42:EP42"/>
    <mergeCell ref="AK43:AO43"/>
    <mergeCell ref="AY43:BC43"/>
    <mergeCell ref="BL43:BP43"/>
    <mergeCell ref="BZ43:CD43"/>
    <mergeCell ref="EL43:EP43"/>
    <mergeCell ref="EZ43:FD43"/>
    <mergeCell ref="FN43:FR43"/>
    <mergeCell ref="EL44:EP44"/>
    <mergeCell ref="EZ44:FD44"/>
    <mergeCell ref="A43:B43"/>
    <mergeCell ref="BZ44:CD44"/>
    <mergeCell ref="A42:B42"/>
    <mergeCell ref="A40:B40"/>
    <mergeCell ref="AK41:AO41"/>
    <mergeCell ref="AY41:BC41"/>
    <mergeCell ref="BL41:BP41"/>
    <mergeCell ref="BZ41:CD41"/>
    <mergeCell ref="EL41:EP41"/>
    <mergeCell ref="EZ41:FD41"/>
    <mergeCell ref="AK39:AO39"/>
    <mergeCell ref="AY39:BC39"/>
    <mergeCell ref="BL39:BP39"/>
    <mergeCell ref="BZ39:CD39"/>
    <mergeCell ref="EL39:EP39"/>
    <mergeCell ref="EZ39:FD39"/>
    <mergeCell ref="AY40:BC40"/>
    <mergeCell ref="BL40:BP40"/>
    <mergeCell ref="BZ40:CD40"/>
    <mergeCell ref="EL40:EP40"/>
    <mergeCell ref="EZ40:FD40"/>
    <mergeCell ref="FN41:FR41"/>
    <mergeCell ref="A39:B39"/>
    <mergeCell ref="AM35:AQ35"/>
    <mergeCell ref="AY35:BC35"/>
    <mergeCell ref="BM35:BQ35"/>
    <mergeCell ref="CA35:CE35"/>
    <mergeCell ref="CU35:CY35"/>
    <mergeCell ref="EJ35:EN35"/>
    <mergeCell ref="FE36:FI36"/>
    <mergeCell ref="AY36:BC36"/>
    <mergeCell ref="BM36:BQ36"/>
    <mergeCell ref="CA36:CE36"/>
    <mergeCell ref="CU36:CY36"/>
    <mergeCell ref="EJ36:EN36"/>
    <mergeCell ref="AK38:AO38"/>
    <mergeCell ref="AY38:BC38"/>
    <mergeCell ref="BL38:BP38"/>
    <mergeCell ref="BZ38:CD38"/>
    <mergeCell ref="EL38:EP38"/>
    <mergeCell ref="EZ38:FD38"/>
    <mergeCell ref="A41:B41"/>
    <mergeCell ref="FN39:FR39"/>
    <mergeCell ref="FN40:FR40"/>
    <mergeCell ref="K31:O31"/>
    <mergeCell ref="AM31:AQ31"/>
    <mergeCell ref="BN31:BR31"/>
    <mergeCell ref="EJ31:EN31"/>
    <mergeCell ref="EX31:FB31"/>
    <mergeCell ref="FL31:FP31"/>
    <mergeCell ref="DV30:DZ30"/>
    <mergeCell ref="EJ33:EN33"/>
    <mergeCell ref="AY34:BC34"/>
    <mergeCell ref="BM34:BQ34"/>
    <mergeCell ref="CA34:CE34"/>
    <mergeCell ref="CU34:CY34"/>
    <mergeCell ref="EJ34:EN34"/>
    <mergeCell ref="AY33:BC33"/>
    <mergeCell ref="BM33:BQ33"/>
    <mergeCell ref="CA33:CE33"/>
    <mergeCell ref="CU33:CY33"/>
    <mergeCell ref="FE34:FI34"/>
    <mergeCell ref="K32:O32"/>
    <mergeCell ref="AM32:AQ32"/>
    <mergeCell ref="A17:B17"/>
    <mergeCell ref="A28:B28"/>
    <mergeCell ref="Z23:AD23"/>
    <mergeCell ref="BB23:BF23"/>
    <mergeCell ref="CA23:CE23"/>
    <mergeCell ref="EJ29:EN29"/>
    <mergeCell ref="EX29:FB29"/>
    <mergeCell ref="FL29:FP29"/>
    <mergeCell ref="EJ27:EN27"/>
    <mergeCell ref="EX27:FB27"/>
    <mergeCell ref="FL27:FP27"/>
    <mergeCell ref="K28:O28"/>
    <mergeCell ref="AM28:AQ28"/>
    <mergeCell ref="BN28:BR28"/>
    <mergeCell ref="EJ28:EN28"/>
    <mergeCell ref="EX28:FB28"/>
    <mergeCell ref="FL28:FP28"/>
    <mergeCell ref="DG23:DK23"/>
    <mergeCell ref="EW23:FA23"/>
    <mergeCell ref="BN29:BR29"/>
    <mergeCell ref="AW24:EF24"/>
    <mergeCell ref="Q25:DJ25"/>
    <mergeCell ref="DX25:FO25"/>
    <mergeCell ref="K29:O29"/>
    <mergeCell ref="Z22:AD22"/>
    <mergeCell ref="BW22:CA22"/>
    <mergeCell ref="DQ22:DU22"/>
    <mergeCell ref="A24:B24"/>
    <mergeCell ref="ED19:EH19"/>
    <mergeCell ref="FM19:FQ19"/>
    <mergeCell ref="EI19:EM19"/>
    <mergeCell ref="AD19:AH19"/>
    <mergeCell ref="AI19:AM19"/>
    <mergeCell ref="BM19:BQ19"/>
    <mergeCell ref="BR19:BV19"/>
    <mergeCell ref="CU19:CY19"/>
    <mergeCell ref="CZ19:DD19"/>
    <mergeCell ref="A20:B20"/>
    <mergeCell ref="A21:B21"/>
    <mergeCell ref="Z21:AD21"/>
    <mergeCell ref="BB21:BF21"/>
    <mergeCell ref="CB21:CF21"/>
    <mergeCell ref="CZ21:DD21"/>
    <mergeCell ref="AD18:AH18"/>
    <mergeCell ref="AD20:AH20"/>
    <mergeCell ref="AI20:AM20"/>
    <mergeCell ref="BM20:BQ20"/>
    <mergeCell ref="BR20:BV20"/>
    <mergeCell ref="CJ20:FU20"/>
    <mergeCell ref="EI17:EM17"/>
    <mergeCell ref="FM18:FQ18"/>
    <mergeCell ref="FR18:FV18"/>
    <mergeCell ref="FR19:FV19"/>
    <mergeCell ref="AD17:AH17"/>
    <mergeCell ref="AI17:AM17"/>
    <mergeCell ref="BM17:BQ17"/>
    <mergeCell ref="BR17:BV17"/>
    <mergeCell ref="CU17:CY17"/>
    <mergeCell ref="CZ17:DD17"/>
    <mergeCell ref="ED17:EH17"/>
    <mergeCell ref="BI18:BM18"/>
    <mergeCell ref="BN18:BR18"/>
    <mergeCell ref="CQ18:CU18"/>
    <mergeCell ref="CV18:CZ18"/>
    <mergeCell ref="EB18:EF18"/>
    <mergeCell ref="EM18:EQ18"/>
    <mergeCell ref="A3:B3"/>
    <mergeCell ref="A4:B4"/>
    <mergeCell ref="A5:B5"/>
    <mergeCell ref="A6:B6"/>
    <mergeCell ref="A1:C2"/>
    <mergeCell ref="ES2:EW2"/>
    <mergeCell ref="AI18:AM18"/>
    <mergeCell ref="EQ9:EY9"/>
    <mergeCell ref="FC9:FK9"/>
    <mergeCell ref="CR10:CV11"/>
    <mergeCell ref="CX10:DB11"/>
    <mergeCell ref="DP10:DV11"/>
    <mergeCell ref="DW10:EC11"/>
    <mergeCell ref="ED10:EK11"/>
    <mergeCell ref="AE10:CD10"/>
    <mergeCell ref="AB12:DQ12"/>
    <mergeCell ref="EM10:ES11"/>
    <mergeCell ref="EU10:FA11"/>
    <mergeCell ref="FB10:FH11"/>
    <mergeCell ref="AE11:CD11"/>
    <mergeCell ref="DS6:FW6"/>
    <mergeCell ref="A18:B18"/>
    <mergeCell ref="DX13:EB13"/>
    <mergeCell ref="FR16:FV16"/>
    <mergeCell ref="FK2:FO2"/>
    <mergeCell ref="FP2:FS2"/>
    <mergeCell ref="FT2:FW2"/>
    <mergeCell ref="EE4:EU5"/>
    <mergeCell ref="EV4:FL5"/>
    <mergeCell ref="BL4:BP5"/>
    <mergeCell ref="BQ4:BU5"/>
    <mergeCell ref="CS7:CV7"/>
    <mergeCell ref="CW7:CZ7"/>
    <mergeCell ref="DB7:DE7"/>
    <mergeCell ref="DF7:DI7"/>
    <mergeCell ref="DK7:DN7"/>
    <mergeCell ref="EI2:EM2"/>
    <mergeCell ref="EN2:ER2"/>
    <mergeCell ref="EX2:FA2"/>
    <mergeCell ref="FB2:FE2"/>
    <mergeCell ref="FF2:FJ2"/>
    <mergeCell ref="Z6:BP6"/>
    <mergeCell ref="BZ4:CD5"/>
    <mergeCell ref="CE4:CI5"/>
    <mergeCell ref="CN4:CR5"/>
    <mergeCell ref="CS4:CW5"/>
    <mergeCell ref="Z7:BP7"/>
    <mergeCell ref="DS7:FW7"/>
    <mergeCell ref="A8:B9"/>
    <mergeCell ref="C8:C9"/>
    <mergeCell ref="O16:S16"/>
    <mergeCell ref="Z16:AD16"/>
    <mergeCell ref="AL16:AP16"/>
    <mergeCell ref="BH16:BL16"/>
    <mergeCell ref="A15:B15"/>
    <mergeCell ref="AK9:AX9"/>
    <mergeCell ref="A7:B7"/>
    <mergeCell ref="AY9:BK9"/>
    <mergeCell ref="AB13:DQ13"/>
    <mergeCell ref="BL9:CI9"/>
    <mergeCell ref="BG69:CF69"/>
    <mergeCell ref="EE9:EM9"/>
    <mergeCell ref="FM16:FQ16"/>
    <mergeCell ref="EV13:EZ13"/>
    <mergeCell ref="FP13:FT13"/>
    <mergeCell ref="AL14:BO14"/>
    <mergeCell ref="CW14:DM14"/>
    <mergeCell ref="FN10:FU11"/>
    <mergeCell ref="BM16:BQ16"/>
    <mergeCell ref="BR16:BV16"/>
    <mergeCell ref="CU16:CY16"/>
    <mergeCell ref="CZ16:DD16"/>
    <mergeCell ref="ED16:EH16"/>
    <mergeCell ref="DY12:FR12"/>
    <mergeCell ref="DX14:FO14"/>
    <mergeCell ref="FR17:FV17"/>
    <mergeCell ref="FM17:FQ17"/>
    <mergeCell ref="EI16:EM16"/>
    <mergeCell ref="EJ30:EN30"/>
    <mergeCell ref="EX30:FB30"/>
    <mergeCell ref="FL30:FP30"/>
    <mergeCell ref="FN38:FR38"/>
    <mergeCell ref="EL47:EP47"/>
    <mergeCell ref="EZ47:FD47"/>
  </mergeCells>
  <phoneticPr fontId="7" type="Hiragana"/>
  <conditionalFormatting sqref="B68 B74:C76 C77:C149">
    <cfRule type="containsText" dxfId="131" priority="6" operator="containsText" text="【">
      <formula>NOT(ISERROR(SEARCH("【",B68)))</formula>
    </cfRule>
    <cfRule type="containsText" dxfId="130" priority="7" operator="containsText" text="】">
      <formula>NOT(ISERROR(SEARCH("】",B68)))</formula>
    </cfRule>
  </conditionalFormatting>
  <conditionalFormatting sqref="B68:B71 B77:B87 B89:B100 B102:B110 B112:B126 B128:B133 B135:B146 B148:B149">
    <cfRule type="notContainsBlanks" dxfId="129" priority="8">
      <formula>LEN(TRIM(B68))&gt;0</formula>
    </cfRule>
  </conditionalFormatting>
  <conditionalFormatting sqref="B72:C72">
    <cfRule type="expression" dxfId="128" priority="19">
      <formula>COUNTIF($A$152:$A$157,TRUE)+COUNTIF($C$88,"*(1)*")</formula>
    </cfRule>
  </conditionalFormatting>
  <conditionalFormatting sqref="B73:C73">
    <cfRule type="expression" dxfId="127" priority="21">
      <formula>COUNTIF($B$152:$B$156,TRUE)+COUNTIF($C$88,"*(2)*")</formula>
    </cfRule>
  </conditionalFormatting>
  <conditionalFormatting sqref="B75:C76">
    <cfRule type="expression" dxfId="126" priority="22">
      <formula>COUNTIF($K$73,"*(1)*")+COUNTIF($C$88,"*(1)*")</formula>
    </cfRule>
    <cfRule type="expression" dxfId="125" priority="24">
      <formula>COUNTIF($K$73,"*(2)*")+COUNTIF($C$88,"*(2)*")</formula>
    </cfRule>
  </conditionalFormatting>
  <conditionalFormatting sqref="C3:C65">
    <cfRule type="notContainsBlanks" dxfId="124" priority="1">
      <formula>LEN(TRIM(C3))&gt;0</formula>
    </cfRule>
  </conditionalFormatting>
  <conditionalFormatting sqref="C22:C24">
    <cfRule type="expression" dxfId="123" priority="2">
      <formula>COUNTBLANK($C$54:$C$65)&lt;&gt;12</formula>
    </cfRule>
  </conditionalFormatting>
  <conditionalFormatting sqref="C32:C44">
    <cfRule type="expression" dxfId="122" priority="4">
      <formula>COUNTBLANK($C$32:$C$65)&lt;&gt;34</formula>
    </cfRule>
    <cfRule type="expression" dxfId="121" priority="5">
      <formula>OR($C$30="介護給付",$C$30="予防給付")</formula>
    </cfRule>
  </conditionalFormatting>
  <conditionalFormatting sqref="C41">
    <cfRule type="expression" dxfId="120" priority="3">
      <formula>COUNTBLANK($C$58)&lt;&gt;1</formula>
    </cfRule>
  </conditionalFormatting>
  <conditionalFormatting sqref="C45:C52 C54:C65">
    <cfRule type="expression" dxfId="119" priority="17">
      <formula>OR($C$30="介護給付",$C$30="予防給付")</formula>
    </cfRule>
  </conditionalFormatting>
  <conditionalFormatting sqref="C47">
    <cfRule type="expression" dxfId="118" priority="9">
      <formula>COUNTBLANK($C$57)&lt;&gt;1</formula>
    </cfRule>
  </conditionalFormatting>
  <conditionalFormatting sqref="C54:C65 C45:C52">
    <cfRule type="expression" dxfId="117" priority="13">
      <formula>COUNTBLANK($C$32:$C$65)&lt;&gt;34</formula>
    </cfRule>
  </conditionalFormatting>
  <conditionalFormatting sqref="C57">
    <cfRule type="expression" dxfId="116" priority="11">
      <formula>COUNTBLANK($C$47)&lt;&gt;1</formula>
    </cfRule>
  </conditionalFormatting>
  <conditionalFormatting sqref="C58">
    <cfRule type="expression" dxfId="115" priority="12">
      <formula>COUNTBLANK($C$41)&lt;&gt;1</formula>
    </cfRule>
  </conditionalFormatting>
  <conditionalFormatting sqref="C59:C60">
    <cfRule type="expression" dxfId="114" priority="16">
      <formula>COUNTIF($C$18,"*病院*")=1</formula>
    </cfRule>
    <cfRule type="expression" dxfId="113" priority="18">
      <formula>COUNTBLANK($C$59:$C$60)&lt;&gt;2</formula>
    </cfRule>
  </conditionalFormatting>
  <conditionalFormatting sqref="C77">
    <cfRule type="expression" dxfId="112" priority="26">
      <formula>COUNTIF($K$73,"*(3)*")+COUNTIF($C$88,"*(3)*")</formula>
    </cfRule>
    <cfRule type="expression" dxfId="111" priority="295">
      <formula>$B$77="できる"</formula>
    </cfRule>
  </conditionalFormatting>
  <conditionalFormatting sqref="C78">
    <cfRule type="expression" dxfId="110" priority="27">
      <formula>COUNTIF($K$73,"*(4)*")+COUNTIF($C$88,"*(4)*")</formula>
    </cfRule>
    <cfRule type="expression" dxfId="109" priority="296">
      <formula>$B$78="できる"</formula>
    </cfRule>
  </conditionalFormatting>
  <conditionalFormatting sqref="C79">
    <cfRule type="expression" dxfId="108" priority="29">
      <formula>COUNTIF($K$73,"*(5)*")+COUNTIF($C$88,"*(5)*")</formula>
    </cfRule>
    <cfRule type="expression" dxfId="107" priority="297">
      <formula>$B$79="できる"</formula>
    </cfRule>
  </conditionalFormatting>
  <conditionalFormatting sqref="C80">
    <cfRule type="expression" dxfId="106" priority="30">
      <formula>COUNTIF($K$73,"*(6)*")+COUNTIF($C$88,"*(6)*")</formula>
    </cfRule>
    <cfRule type="expression" dxfId="105" priority="298">
      <formula>$B$80="できる"</formula>
    </cfRule>
  </conditionalFormatting>
  <conditionalFormatting sqref="C81">
    <cfRule type="expression" dxfId="104" priority="31">
      <formula>COUNTIF($K$73,"*(7)*")+COUNTIF($C$88,"*(7)*")</formula>
    </cfRule>
    <cfRule type="expression" dxfId="103" priority="299">
      <formula>$B$81="できる"</formula>
    </cfRule>
  </conditionalFormatting>
  <conditionalFormatting sqref="C82">
    <cfRule type="expression" dxfId="102" priority="41">
      <formula>COUNTIF($K$73,"*(8)*")+COUNTIF($C$88,"*(8)*")</formula>
    </cfRule>
    <cfRule type="expression" dxfId="101" priority="300">
      <formula>$B$82="できる"</formula>
    </cfRule>
  </conditionalFormatting>
  <conditionalFormatting sqref="C83">
    <cfRule type="expression" dxfId="100" priority="42">
      <formula>COUNTIF($K$73,"*(9)*")+COUNTIF($C$88,"*(9)*")</formula>
    </cfRule>
    <cfRule type="expression" dxfId="99" priority="301">
      <formula>$B$83="できる"</formula>
    </cfRule>
  </conditionalFormatting>
  <conditionalFormatting sqref="C84">
    <cfRule type="expression" dxfId="98" priority="43">
      <formula>COUNTIF($K$73,"*(10)*")+COUNTIF($C$88,"*(10)*")</formula>
    </cfRule>
  </conditionalFormatting>
  <conditionalFormatting sqref="C85">
    <cfRule type="expression" dxfId="97" priority="44">
      <formula>COUNTIF($K$73,"*(11)*")+COUNTIF($C$88,"*(11)*")</formula>
    </cfRule>
  </conditionalFormatting>
  <conditionalFormatting sqref="C86">
    <cfRule type="expression" dxfId="96" priority="52">
      <formula>COUNTIF($K$73,"*(12)*")+COUNTIF($C$88,"*(12)*")</formula>
    </cfRule>
    <cfRule type="expression" dxfId="95" priority="304">
      <formula>$B$86="普通（日常生活に支障がない）"</formula>
    </cfRule>
  </conditionalFormatting>
  <conditionalFormatting sqref="C87">
    <cfRule type="expression" dxfId="94" priority="59">
      <formula>COUNTIF($K$73,"*(13)*")+COUNTIF($C$88,"*(13*)")</formula>
    </cfRule>
    <cfRule type="expression" dxfId="93" priority="305">
      <formula>$B$87="普通"</formula>
    </cfRule>
  </conditionalFormatting>
  <conditionalFormatting sqref="C89">
    <cfRule type="expression" dxfId="92" priority="60">
      <formula>COUNTIF($K$85,"*(1)*")+COUNTIF($C$101,"*(1)*")</formula>
    </cfRule>
  </conditionalFormatting>
  <conditionalFormatting sqref="C90">
    <cfRule type="expression" dxfId="91" priority="62">
      <formula>COUNTIF($K$85,"*(2)*")+COUNTIF($C$101,"*(2)*")</formula>
    </cfRule>
  </conditionalFormatting>
  <conditionalFormatting sqref="C91">
    <cfRule type="expression" dxfId="90" priority="65">
      <formula>COUNTIF($K$85,"*(3)*")+COUNTIF($C$101,"*(3)*")</formula>
    </cfRule>
    <cfRule type="expression" dxfId="89" priority="306">
      <formula>$B$91="できる"</formula>
    </cfRule>
  </conditionalFormatting>
  <conditionalFormatting sqref="C92">
    <cfRule type="expression" dxfId="88" priority="170">
      <formula>COUNTIF($K$85,"*(4)*")+COUNTIF($C$101,"*(4)*")</formula>
    </cfRule>
  </conditionalFormatting>
  <conditionalFormatting sqref="C93">
    <cfRule type="expression" dxfId="87" priority="171">
      <formula>COUNTIF($K$85,"*(5)*")+COUNTIF($C$101,"*(5)*")</formula>
    </cfRule>
  </conditionalFormatting>
  <conditionalFormatting sqref="C94">
    <cfRule type="expression" dxfId="86" priority="172">
      <formula>COUNTIF($K$85,"*(6)*")+COUNTIF($C$101,"*(6)*")</formula>
    </cfRule>
  </conditionalFormatting>
  <conditionalFormatting sqref="C95">
    <cfRule type="expression" dxfId="85" priority="173">
      <formula>COUNTIF($K$85,"*(7)*")+COUNTIF($C$101,"*(7)*")</formula>
    </cfRule>
  </conditionalFormatting>
  <conditionalFormatting sqref="C96">
    <cfRule type="expression" dxfId="84" priority="224">
      <formula>COUNTIF($K$85,"*(8)*")+COUNTIF($C$101,"*(8)*")</formula>
    </cfRule>
  </conditionalFormatting>
  <conditionalFormatting sqref="C97">
    <cfRule type="expression" dxfId="83" priority="225">
      <formula>COUNTIF($K$85,"*(9)*")+COUNTIF($C$101,"*(9)*")</formula>
    </cfRule>
  </conditionalFormatting>
  <conditionalFormatting sqref="C98">
    <cfRule type="expression" dxfId="82" priority="230">
      <formula>COUNTIF($K$85,"*(10)*")+COUNTIF($C$101,"*(10)*")</formula>
    </cfRule>
  </conditionalFormatting>
  <conditionalFormatting sqref="C99">
    <cfRule type="expression" dxfId="81" priority="232">
      <formula>COUNTIF($K$85,"*(11)*")+COUNTIF($C$101,"*(11)*")</formula>
    </cfRule>
  </conditionalFormatting>
  <conditionalFormatting sqref="C100">
    <cfRule type="expression" dxfId="80" priority="234">
      <formula>COUNTIF($K$85,"*(12)*")+COUNTIF($C$101,"*(12)*")</formula>
    </cfRule>
  </conditionalFormatting>
  <conditionalFormatting sqref="C102">
    <cfRule type="expression" dxfId="79" priority="235">
      <formula>COUNTIF($K$96,"*(1)*")+COUNTIF($C$111,"*(1)*")</formula>
    </cfRule>
  </conditionalFormatting>
  <conditionalFormatting sqref="C103">
    <cfRule type="expression" dxfId="78" priority="236">
      <formula>COUNTIF($K$96,"*(2)*")+COUNTIF($C$111,"*(2)*")</formula>
    </cfRule>
    <cfRule type="expression" dxfId="77" priority="307">
      <formula>$B$103="できる"</formula>
    </cfRule>
  </conditionalFormatting>
  <conditionalFormatting sqref="C104">
    <cfRule type="expression" dxfId="76" priority="237">
      <formula>COUNTIF($K$96,"*(3)*")+COUNTIF($C$111,"*(3)*")</formula>
    </cfRule>
    <cfRule type="expression" dxfId="75" priority="308">
      <formula>$B$104="できる"</formula>
    </cfRule>
  </conditionalFormatting>
  <conditionalFormatting sqref="C105">
    <cfRule type="expression" dxfId="74" priority="239">
      <formula>COUNTIF($K$96,"*(4)*")+COUNTIF($C$111,"*(4)*")</formula>
    </cfRule>
    <cfRule type="expression" dxfId="73" priority="309">
      <formula>$B$105="できる"</formula>
    </cfRule>
  </conditionalFormatting>
  <conditionalFormatting sqref="C106">
    <cfRule type="expression" dxfId="72" priority="241">
      <formula>COUNTIF($K$96,"*(5)*")+COUNTIF($C$111,"*(5)*")</formula>
    </cfRule>
    <cfRule type="expression" dxfId="71" priority="310">
      <formula>$B$106="できる"</formula>
    </cfRule>
  </conditionalFormatting>
  <conditionalFormatting sqref="C107">
    <cfRule type="expression" dxfId="70" priority="251">
      <formula>COUNTIF($K$96,"*(6)*")+COUNTIF($C$111,"*(6)*")</formula>
    </cfRule>
    <cfRule type="expression" dxfId="69" priority="311">
      <formula>$B$107="できる"</formula>
    </cfRule>
  </conditionalFormatting>
  <conditionalFormatting sqref="C108">
    <cfRule type="expression" dxfId="68" priority="252">
      <formula>COUNTIF($K$96,"*(7)*")+COUNTIF($C$111,"*(7)*")</formula>
    </cfRule>
    <cfRule type="expression" dxfId="67" priority="312">
      <formula>$B$108="できる"</formula>
    </cfRule>
  </conditionalFormatting>
  <conditionalFormatting sqref="C109">
    <cfRule type="expression" dxfId="66" priority="253">
      <formula>COUNTIF($K$96,"*(8)*")+COUNTIF($C$111,"*(8)*")</formula>
    </cfRule>
    <cfRule type="expression" dxfId="65" priority="313">
      <formula>$B$109="ない"</formula>
    </cfRule>
  </conditionalFormatting>
  <conditionalFormatting sqref="C110">
    <cfRule type="expression" dxfId="64" priority="254">
      <formula>COUNTIF($K$96,"*(9)*")+COUNTIF($C$111,"*(9)*")</formula>
    </cfRule>
    <cfRule type="expression" dxfId="63" priority="314">
      <formula>$B$110="ない"</formula>
    </cfRule>
  </conditionalFormatting>
  <conditionalFormatting sqref="C112">
    <cfRule type="expression" dxfId="62" priority="255">
      <formula>COUNTIF($K$109,"*(1)*")+COUNTIF($C$127,"*(1)*")</formula>
    </cfRule>
    <cfRule type="expression" dxfId="61" priority="315">
      <formula>$B$112="ない"</formula>
    </cfRule>
  </conditionalFormatting>
  <conditionalFormatting sqref="C113">
    <cfRule type="expression" dxfId="60" priority="256">
      <formula>COUNTIF($K$109,"*(2)*")+COUNTIF($C$127,"*(2)*")</formula>
    </cfRule>
    <cfRule type="expression" dxfId="59" priority="316">
      <formula>$B$113="ない"</formula>
    </cfRule>
  </conditionalFormatting>
  <conditionalFormatting sqref="C114">
    <cfRule type="expression" dxfId="58" priority="257">
      <formula>COUNTIF($K$109,"*(3)*")+COUNTIF($C$127,"*(3)*")</formula>
    </cfRule>
    <cfRule type="expression" dxfId="57" priority="318">
      <formula>$B$114="ない"</formula>
    </cfRule>
  </conditionalFormatting>
  <conditionalFormatting sqref="C115">
    <cfRule type="expression" dxfId="56" priority="258">
      <formula>COUNTIF($K$109,"*(4)*")+COUNTIF($C$127,"*(4)*")</formula>
    </cfRule>
    <cfRule type="expression" dxfId="55" priority="320">
      <formula>$B$115="ない"</formula>
    </cfRule>
  </conditionalFormatting>
  <conditionalFormatting sqref="C116">
    <cfRule type="expression" dxfId="54" priority="259">
      <formula>COUNTIF($K$109,"*(5)*")+COUNTIF($C$127,"*(5)*")</formula>
    </cfRule>
    <cfRule type="expression" dxfId="53" priority="322">
      <formula>$B$116="ない"</formula>
    </cfRule>
  </conditionalFormatting>
  <conditionalFormatting sqref="C117">
    <cfRule type="expression" dxfId="52" priority="260">
      <formula>COUNTIF($K$109,"*(6)*")+COUNTIF($C$127,"*(6)*")</formula>
    </cfRule>
    <cfRule type="expression" dxfId="51" priority="324">
      <formula>$B$117="ない"</formula>
    </cfRule>
  </conditionalFormatting>
  <conditionalFormatting sqref="C118">
    <cfRule type="expression" dxfId="50" priority="261">
      <formula>COUNTIF($K$109,"*(7)*")+COUNTIF($C$127,"*(7)*")</formula>
    </cfRule>
    <cfRule type="expression" dxfId="49" priority="326">
      <formula>$B$118="ない"</formula>
    </cfRule>
  </conditionalFormatting>
  <conditionalFormatting sqref="C119">
    <cfRule type="expression" dxfId="48" priority="262">
      <formula>COUNTIF($K$109,"*(8)*")+COUNTIF($C$127,"*(8)*")</formula>
    </cfRule>
    <cfRule type="expression" dxfId="47" priority="328">
      <formula>$B$119="ない"</formula>
    </cfRule>
  </conditionalFormatting>
  <conditionalFormatting sqref="C120">
    <cfRule type="expression" dxfId="46" priority="263">
      <formula>COUNTIF($K$109,"*(9)*")+COUNTIF($C$127,"*(9)*")</formula>
    </cfRule>
    <cfRule type="expression" dxfId="45" priority="330">
      <formula>$B$120="ない"</formula>
    </cfRule>
  </conditionalFormatting>
  <conditionalFormatting sqref="C121">
    <cfRule type="expression" dxfId="44" priority="264">
      <formula>COUNTIF($K$109,"*(10)*")+COUNTIF($C$127,"*(10)*")</formula>
    </cfRule>
    <cfRule type="expression" dxfId="43" priority="332">
      <formula>$B$121="ない"</formula>
    </cfRule>
  </conditionalFormatting>
  <conditionalFormatting sqref="C122">
    <cfRule type="expression" dxfId="42" priority="265">
      <formula>COUNTIF($K$109,"*(11)*")+COUNTIF($C$127,"*(11)*")</formula>
    </cfRule>
    <cfRule type="expression" dxfId="41" priority="333">
      <formula>$B$122="ない"</formula>
    </cfRule>
  </conditionalFormatting>
  <conditionalFormatting sqref="C123">
    <cfRule type="expression" dxfId="40" priority="266">
      <formula>COUNTIF($K$109,"*(12)*")+COUNTIF($C$127,"*(12)*")</formula>
    </cfRule>
    <cfRule type="expression" dxfId="39" priority="334">
      <formula>$B$123="ない"</formula>
    </cfRule>
  </conditionalFormatting>
  <conditionalFormatting sqref="C124">
    <cfRule type="expression" dxfId="38" priority="267">
      <formula>COUNTIF($K$109,"*(13)*")+COUNTIF($C$127,"*(13)*")</formula>
    </cfRule>
    <cfRule type="expression" dxfId="37" priority="335">
      <formula>$B$124="ない"</formula>
    </cfRule>
  </conditionalFormatting>
  <conditionalFormatting sqref="C125">
    <cfRule type="expression" dxfId="36" priority="268">
      <formula>COUNTIF($K$109,"*(14)*")+COUNTIF($C$127,"*(14)*")</formula>
    </cfRule>
    <cfRule type="expression" dxfId="35" priority="336">
      <formula>$B$125="ない"</formula>
    </cfRule>
  </conditionalFormatting>
  <conditionalFormatting sqref="C126">
    <cfRule type="expression" dxfId="34" priority="269">
      <formula>COUNTIF($K$109,"*(15)*")+COUNTIF($C$127,"*(15)*")</formula>
    </cfRule>
    <cfRule type="expression" dxfId="33" priority="337">
      <formula>$B$126="ない"</formula>
    </cfRule>
  </conditionalFormatting>
  <conditionalFormatting sqref="C128">
    <cfRule type="expression" dxfId="32" priority="270">
      <formula>COUNTIF($K$124,"*(1)*")+COUNTIF($C$134,"*(1)*")</formula>
    </cfRule>
  </conditionalFormatting>
  <conditionalFormatting sqref="C129">
    <cfRule type="expression" dxfId="31" priority="272">
      <formula>COUNTIF($K$124,"*(2)*")+COUNTIF($C$134,"*(2)*")</formula>
    </cfRule>
  </conditionalFormatting>
  <conditionalFormatting sqref="C130">
    <cfRule type="expression" dxfId="30" priority="273">
      <formula>COUNTIF($K$124,"*(3)*")+COUNTIF($C$134,"*(3)*")</formula>
    </cfRule>
  </conditionalFormatting>
  <conditionalFormatting sqref="C131">
    <cfRule type="expression" dxfId="29" priority="274">
      <formula>COUNTIF($K$124,"*(4)*")+COUNTIF($C$134,"*(4)*")</formula>
    </cfRule>
    <cfRule type="expression" dxfId="28" priority="338">
      <formula>$B$131="ない"</formula>
    </cfRule>
  </conditionalFormatting>
  <conditionalFormatting sqref="C132">
    <cfRule type="expression" dxfId="27" priority="275">
      <formula>COUNTIF($K$124,"*(5)*")+COUNTIF($C$134,"*(5)*")</formula>
    </cfRule>
  </conditionalFormatting>
  <conditionalFormatting sqref="C133">
    <cfRule type="expression" dxfId="26" priority="276">
      <formula>COUNTIF($K$124,"*(6)*")+COUNTIF($C$134,"*(6)*")</formula>
    </cfRule>
  </conditionalFormatting>
  <conditionalFormatting sqref="C135">
    <cfRule type="expression" dxfId="25" priority="278">
      <formula>COUNTIF($K$132,"*(1)*")+COUNTIF($C$147,"*(1)*")</formula>
    </cfRule>
    <cfRule type="expression" dxfId="24" priority="339">
      <formula>$B$135="✓"</formula>
    </cfRule>
  </conditionalFormatting>
  <conditionalFormatting sqref="C136">
    <cfRule type="expression" dxfId="23" priority="279">
      <formula>COUNTIF($K$132,"*(2)*")+COUNTIF($C$147,"*(2)*")</formula>
    </cfRule>
    <cfRule type="expression" dxfId="22" priority="340">
      <formula>$B$136="✓"</formula>
    </cfRule>
  </conditionalFormatting>
  <conditionalFormatting sqref="C137">
    <cfRule type="expression" dxfId="21" priority="280">
      <formula>COUNTIF($K$132,"*(3)*")+COUNTIF($C$147,"*(3)*")</formula>
    </cfRule>
    <cfRule type="expression" dxfId="20" priority="341">
      <formula>$B$137="✓"</formula>
    </cfRule>
  </conditionalFormatting>
  <conditionalFormatting sqref="C138">
    <cfRule type="expression" dxfId="19" priority="283">
      <formula>COUNTIF($K$132,"*(4)*")+COUNTIF($C$147,"*(4)*")</formula>
    </cfRule>
    <cfRule type="expression" dxfId="18" priority="342">
      <formula>$B$138="✓"</formula>
    </cfRule>
  </conditionalFormatting>
  <conditionalFormatting sqref="C139">
    <cfRule type="expression" dxfId="17" priority="284">
      <formula>COUNTIF($K$132,"*(5)*")+COUNTIF($C$147,"*(5)*")</formula>
    </cfRule>
    <cfRule type="expression" dxfId="16" priority="343">
      <formula>$B$139="✓"</formula>
    </cfRule>
  </conditionalFormatting>
  <conditionalFormatting sqref="C140">
    <cfRule type="expression" dxfId="15" priority="285">
      <formula>COUNTIF($K$132,"*(6)*")+COUNTIF($C$147,"*(6)*")</formula>
    </cfRule>
    <cfRule type="expression" dxfId="14" priority="344">
      <formula>$B$140="✓"</formula>
    </cfRule>
  </conditionalFormatting>
  <conditionalFormatting sqref="C141">
    <cfRule type="expression" dxfId="13" priority="286">
      <formula>COUNTIF($K$132,"*(7)*")+COUNTIF($C$147,"*(7)*")</formula>
    </cfRule>
    <cfRule type="expression" dxfId="12" priority="345">
      <formula>$B$141="✓"</formula>
    </cfRule>
  </conditionalFormatting>
  <conditionalFormatting sqref="C142">
    <cfRule type="expression" dxfId="11" priority="287">
      <formula>COUNTIF($K$132,"*(8)*")+COUNTIF($C$147,"*(8)*")</formula>
    </cfRule>
    <cfRule type="expression" dxfId="10" priority="346">
      <formula>$B$142="✓"</formula>
    </cfRule>
  </conditionalFormatting>
  <conditionalFormatting sqref="C143">
    <cfRule type="expression" dxfId="9" priority="288">
      <formula>COUNTIF($K$132,"*(9)*")+COUNTIF($C$147,"*(9)*")</formula>
    </cfRule>
    <cfRule type="expression" dxfId="8" priority="347">
      <formula>$B$143="✓"</formula>
    </cfRule>
  </conditionalFormatting>
  <conditionalFormatting sqref="C144">
    <cfRule type="expression" dxfId="7" priority="289">
      <formula>COUNTIF($K$132,"*(10)*")+COUNTIF($C$147,"*(10)*")</formula>
    </cfRule>
    <cfRule type="expression" dxfId="6" priority="348">
      <formula>$B$144="✓"</formula>
    </cfRule>
  </conditionalFormatting>
  <conditionalFormatting sqref="C145">
    <cfRule type="expression" dxfId="5" priority="290">
      <formula>COUNTIF($K$132,"*(11)*")+COUNTIF($C$147,"*(11)*")</formula>
    </cfRule>
    <cfRule type="expression" dxfId="4" priority="349">
      <formula>$B$145="✓"</formula>
    </cfRule>
  </conditionalFormatting>
  <conditionalFormatting sqref="C146">
    <cfRule type="expression" dxfId="3" priority="292">
      <formula>COUNTIF($K$132,"*(12)*")+COUNTIF($C$147,"*(12)*")</formula>
    </cfRule>
    <cfRule type="expression" dxfId="2" priority="350">
      <formula>$B$146="✓"</formula>
    </cfRule>
  </conditionalFormatting>
  <conditionalFormatting sqref="C148">
    <cfRule type="expression" dxfId="1" priority="293">
      <formula>COUNTIF($K$138,"*(1)*")</formula>
    </cfRule>
  </conditionalFormatting>
  <conditionalFormatting sqref="C149">
    <cfRule type="expression" dxfId="0" priority="294">
      <formula>COUNTIF($K$138,"*(2)*")</formula>
    </cfRule>
  </conditionalFormatting>
  <dataValidations xWindow="804" yWindow="591" count="47">
    <dataValidation type="list" allowBlank="1" showInputMessage="1" showErrorMessage="1" error="「あり」 or 「なし」を選択してください。" promptTitle="右側の「▼」から、選択してください。" prompt="　" sqref="C31" xr:uid="{BB2F83F7-BEB7-4A44-B978-E465125EC855}">
      <formula1>"あり,なし"</formula1>
    </dataValidation>
    <dataValidation type="list" allowBlank="1" showInputMessage="1" showErrorMessage="1" error="「なし」 ・ 「予防給付」 ・ 「介護給付」のどれかを選択してください。" promptTitle="右側の「▼」から、選択してください。" prompt="　" sqref="C30" xr:uid="{4B4F4188-80CA-480B-BAA8-CE027AF9FF70}">
      <formula1>"なし,予防給付,介護給付"</formula1>
    </dataValidation>
    <dataValidation type="list" imeMode="hiragana" allowBlank="1" showInputMessage="1" showErrorMessage="1" error="「男」 or 「女」で入力してください。" promptTitle="右側の「▼」から、選択してください。" prompt="　" sqref="C16" xr:uid="{0B4B4E0B-94FD-4B59-A271-26A39B27501E}">
      <formula1>"男,女"</formula1>
    </dataValidation>
    <dataValidation type="list" imeMode="hiragana" allowBlank="1" showInputMessage="1" showErrorMessage="1" error="「自宅内」 or 「自宅外」で入力してください。" promptTitle="右側の「▼」から、選択してください。" prompt="　　" sqref="C19" xr:uid="{4511D21B-CB0D-4D1F-90C7-3860A1147B79}">
      <formula1>"自宅内,自宅外"</formula1>
    </dataValidation>
    <dataValidation imeMode="disabled" allowBlank="1" showInputMessage="1" showErrorMessage="1" promptTitle="「〇(月)/□(日)」" prompt="　" sqref="C13 C10" xr:uid="{6A4F95BC-3EDD-4899-92CC-9641B1F780B4}"/>
    <dataValidation type="list" imeMode="hiragana" allowBlank="1" showInputMessage="1" showErrorMessage="1" sqref="C11" xr:uid="{6FC9E680-671B-4BBF-9776-95B283918AC3}">
      <formula1>"新規,更新,区分変更"</formula1>
    </dataValidation>
    <dataValidation imeMode="hiragana" allowBlank="1" showInputMessage="1" showErrorMessage="1" promptTitle="「住所」＋「病院名or施設名」" prompt="　" sqref="C18" xr:uid="{DFF8A721-C2EA-4894-AABF-01E40AE36454}"/>
    <dataValidation imeMode="disabled" allowBlank="1" showInputMessage="1" showErrorMessage="1" promptTitle="「T(大正) or S(昭和)〇/〇/〇」" prompt="　" sqref="C17" xr:uid="{B7C33637-D796-4DA2-82C3-5F8F925AB392}"/>
    <dataValidation type="list" allowBlank="1" showInputMessage="1" showErrorMessage="1" promptTitle="必ず、右側の「▼」を左クリックして、選択してください。" prompt="※判定の選択後、右枠の特記文例を選択・編集してください" sqref="B78 B81:B82" xr:uid="{00000000-0002-0000-0100-00000B000000}">
      <formula1>"できる,つかまればできる,できない"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83 B80" xr:uid="{00000000-0002-0000-0100-00000C000000}">
      <formula1>"できる,支えがあればできる,できない"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79" xr:uid="{00000000-0002-0000-0100-00000D000000}">
      <formula1>"できる,自分の手で支えればできる,支えてもらえばできる,できない"</formula1>
    </dataValidation>
    <dataValidation type="list" allowBlank="1" showInputMessage="1" showErrorMessage="1" promptTitle="必ず、右側の「▼」を左クリックして、選択してください。" prompt="※判定の選択後、右枠の特記文例を選択・編集してください" sqref="B84" xr:uid="{00000000-0002-0000-0100-00000E000000}">
      <formula1>"介助されていない,一部介助,全介助,行っていない"</formula1>
    </dataValidation>
    <dataValidation type="list" allowBlank="1" showInputMessage="1" showErrorMessage="1" promptTitle="必ず、右側の「▼」を左クリックして、選択してください。" prompt="※判定の選択後、右枠の特記文例を選択・編集してください" sqref="B85 B95:B97 B128:B129" xr:uid="{00000000-0002-0000-0100-00000F000000}">
      <formula1>"介助されていない,一部介助,全介助"</formula1>
    </dataValidation>
    <dataValidation type="list" allowBlank="1" showInputMessage="1" showErrorMessage="1" promptTitle="必ず、右側の「▼」を左クリックして、選択してください。" prompt="※判定の選択後、右枠の特記文例を選択・編集してください" sqref="B89:B90 B92:B94 B98:B99 B132:B133" xr:uid="{00000000-0002-0000-0100-000010000000}">
      <formula1>"介助されていない,見守り等,一部介助,全介助"</formula1>
    </dataValidation>
    <dataValidation type="list" allowBlank="1" showInputMessage="1" showErrorMessage="1" promptTitle="必ず、右側の「▼」を左クリックして、選択してください。" prompt="※判定の選択後、右枠の特記文例を選択・編集してください" sqref="B91" xr:uid="{00000000-0002-0000-0100-000011000000}">
      <formula1>"できる,見守り等,できない"</formula1>
    </dataValidation>
    <dataValidation type="list" allowBlank="1" showInputMessage="1" showErrorMessage="1" promptTitle="必ず、右側の「▼」を左クリックして、選択してください。" prompt="※判定の選択後、右枠の特記文例を選択・編集してください" sqref="B100" xr:uid="{00000000-0002-0000-0100-000012000000}">
      <formula1>"週１回以上,月１回以上,月１回未満"</formula1>
    </dataValidation>
    <dataValidation type="list" allowBlank="1" showInputMessage="1" showErrorMessage="1" promptTitle="必ず、右側の「▼」を左クリックして、選択してください。" prompt="※判定の選択後、右枠の特記文例を選択・編集してください" sqref="B130" xr:uid="{00000000-0002-0000-0100-000013000000}">
      <formula1>"できる,特別な場合を除いてできる,日常的に困難,できない"</formula1>
    </dataValidation>
    <dataValidation type="list" allowBlank="1" showInputMessage="1" showErrorMessage="1" promptTitle="必ず、右側の「▼」を左クリックして、選択してください。" prompt="※判定の選択後、右枠の特記文例を選択・編集してください" sqref="B131 B110 B112:B126" xr:uid="{00000000-0002-0000-0100-000014000000}">
      <formula1>"ない,ときどきある,ある"</formula1>
    </dataValidation>
    <dataValidation type="list" allowBlank="1" showInputMessage="1" showErrorMessage="1" promptTitle="必ず、右側の「▼」を左クリックして、選択してください。" prompt="※判定の選択後、右枠の特記文例を選択・編集してください" sqref="B102" xr:uid="{00000000-0002-0000-0100-000015000000}">
      <formula1>"調査対象者が意思を他者に伝達できる,ときどき伝達できる,ほとんど伝達できない,できない"</formula1>
    </dataValidation>
    <dataValidation type="list" allowBlank="1" showInputMessage="1" showErrorMessage="1" promptTitle="必ず、右側の「▼」を左クリックして、選択してください。" prompt="※判定の選択後、右枠の特記文例を選択・編集してください" sqref="B103:B108" xr:uid="{00000000-0002-0000-0100-000016000000}">
      <formula1>"できる,できない"</formula1>
    </dataValidation>
    <dataValidation type="list" allowBlank="1" showInputMessage="1" showErrorMessage="1" promptTitle="必ず、右側の「▼」を左クリックして、選択してください。" prompt="※判定の選択後、右枠の特記文例を選択・編集してください" sqref="B86" xr:uid="{00000000-0002-0000-0100-000017000000}">
      <formula1>"普通（日常生活に支障がない）,約1m離れた視力確認表の図が見える,目の前に置いた視力確認表の図が見える,ほとんど見えない,見えているのか判断不能"</formula1>
    </dataValidation>
    <dataValidation type="list" allowBlank="1" showInputMessage="1" showErrorMessage="1" promptTitle="必ず、右側の「▼」を左クリックして、選択してください。" prompt="※判定の選択後、右枠の特記文例を選択・編集してください" sqref="B87" xr:uid="{00000000-0002-0000-0100-000018000000}">
      <formula1>"普通,普通の声がやっと聞き取れる,かなり大きな声なら何とか聞き取れる,ほとんど聞こえない,聞こえているのか判断不能"</formula1>
    </dataValidation>
    <dataValidation type="list" imeMode="hiragana" allowBlank="1" showInputMessage="1" showErrorMessage="1" error="「独居」 ・ 「同居（夫婦のみ）」 ・ 「同居（その他）」のどれかで入力してください。" promptTitle="右側の「▼」から、選択してください。" prompt="　" sqref="C21" xr:uid="{D44A4B3E-62C4-4E49-8FE0-7C8EAD86577A}">
      <formula1>"独居,同居（夫婦のみ）,同居（その他）"</formula1>
    </dataValidation>
    <dataValidation imeMode="hiragana" operator="equal" allowBlank="1" showInputMessage="1" showErrorMessage="1" error="５桁で入力してください。" promptTitle="「漢字」" prompt="　" sqref="C14 C6" xr:uid="{E42F9529-16D7-4B84-B7F7-A36DA72F6441}"/>
    <dataValidation type="textLength" imeMode="disabled" operator="equal" allowBlank="1" showInputMessage="1" showErrorMessage="1" error="５桁で入力してください。" promptTitle="「５桁」" prompt="　" sqref="C5" xr:uid="{11252FAE-68FA-4B4F-AAE8-53B60E2645AC}">
      <formula1>5</formula1>
    </dataValidation>
    <dataValidation type="textLength" imeMode="disabled" operator="equal" allowBlank="1" showInputMessage="1" showErrorMessage="1" error="９桁で入力してください。" promptTitle="「９桁」" prompt="　" sqref="C8:C9" xr:uid="{6BD48D48-842D-4D68-9AEE-911F5F7021FF}">
      <formula1>9</formula1>
    </dataValidation>
    <dataValidation imeMode="disabled" allowBlank="1" showInputMessage="1" showErrorMessage="1" sqref="C12" xr:uid="{8C002CAC-8E24-46AC-840C-6724CFA6DEE7}"/>
    <dataValidation imeMode="hiragana" allowBlank="1" showInputMessage="1" showErrorMessage="1" sqref="C3 C22:C23 C25:C27" xr:uid="{6F5FA779-C355-4648-BFB0-0F42B72E508E}"/>
    <dataValidation imeMode="hiragana" allowBlank="1" showInputMessage="1" showErrorMessage="1" promptTitle="右側の印刷イメージに、1群特記が入りきらない際に入力して下さい。" prompt="　" sqref="C88" xr:uid="{21516F12-A368-4EF7-AEB4-19622631ECA8}"/>
    <dataValidation imeMode="hiragana" allowBlank="1" showInputMessage="1" showErrorMessage="1" promptTitle="「ひらがな」" prompt="　" sqref="C15 C7" xr:uid="{F23364E4-366F-4172-B1FF-AD67D40D2290}"/>
    <dataValidation imeMode="hiragana" allowBlank="1" showInputMessage="1" showErrorMessage="1" promptTitle="「手入力」で、入力してください。" prompt="　" sqref="C52" xr:uid="{3C33DBF5-BD55-405E-B58B-90A59FD71443}"/>
    <dataValidation imeMode="disabled" allowBlank="1" showInputMessage="1" showErrorMessage="1" promptTitle="「品目数のみ」" prompt="　" sqref="C42:C43" xr:uid="{DBD743DD-50B9-4F1C-A252-5709A8FC062B}"/>
    <dataValidation imeMode="hiragana" allowBlank="1" showInputMessage="1" showErrorMessage="1" promptTitle="　　　　表示されている文を参考に、入力してください。" prompt="・入力後、【　】は消してください。_x000a_・地名・施設名・商品名は入力しないで下さい。_x000a_・申請理由、利用中のサービス、希望サービス等は、可能な限り入力してください。" sqref="B68:C71" xr:uid="{6C29F814-6B84-4C80-A376-B2C2D1443B52}"/>
    <dataValidation allowBlank="1" showErrorMessage="1" promptTitle="該当する「□」を左クリックしてください。" prompt="　" sqref="B72:C73" xr:uid="{43B2385C-936F-4FD4-AE9F-332FDD1547B3}"/>
    <dataValidation type="list" allowBlank="1" showInputMessage="1" showErrorMessage="1" error="「✓」 のみ入力してください。" promptTitle="必ず、右側の「▼」を左クリックして、選択してください。" prompt="※判定の選択後、右枠の特記文例を選択・編集してください" sqref="B135:B146" xr:uid="{C6FAA3CA-4FF6-400D-9702-BC13B03F29D2}">
      <formula1>"✓"</formula1>
    </dataValidation>
    <dataValidation imeMode="disabled" allowBlank="1" showInputMessage="1" showErrorMessage="1" promptTitle="「054も入力」・「ハイフンなし」" prompt="　" sqref="C28 C24" xr:uid="{831F359C-C0B9-4E7D-A6BE-FF6559F3D8CB}"/>
    <dataValidation imeMode="disabled" allowBlank="1" showInputMessage="1" showErrorMessage="1" promptTitle="「回数のみ」" prompt="　" sqref="C44:C46 C48:C51 C32:C41" xr:uid="{F4A45844-C2F6-4A2C-99A7-54CE94B84B00}"/>
    <dataValidation type="list" allowBlank="1" showInputMessage="1" showErrorMessage="1" error="「✓」 のみ入力してください。" promptTitle="右側の「▼」から、選択してください。" prompt="　" sqref="C54:C64" xr:uid="{089AD8A5-0D31-4D32-A695-430625E82015}">
      <formula1>"✓"</formula1>
    </dataValidation>
    <dataValidation type="whole" operator="lessThanOrEqual" allowBlank="1" showInputMessage="1" showErrorMessage="1" sqref="D88" xr:uid="{762672E7-2FA3-4E4A-9A64-BC1465DC2135}">
      <formula1>80</formula1>
    </dataValidation>
    <dataValidation type="whole" imeMode="disabled" allowBlank="1" showInputMessage="1" showErrorMessage="1" error="1~31の範囲で入力して下さい。" promptTitle="「回数のみ」" prompt="　" sqref="C47" xr:uid="{F4E9F1AB-CCC3-4860-8C15-C01921228A4A}">
      <formula1>1</formula1>
      <formula2>31</formula2>
    </dataValidation>
    <dataValidation type="list" allowBlank="1" showInputMessage="1" showErrorMessage="1" errorTitle="右側の「▼」から調査項目の判定を選択してください。" promptTitle="必ず、右側の「▼」を左クリックして、選択してください。" prompt="※判定の選択後、右枠の特記文例を選択・編集してください" sqref="B77" xr:uid="{2CEC7699-150E-49C5-9C98-E713811F5B9F}">
      <formula1>"できる,つかまればできる,できない"</formula1>
    </dataValidation>
    <dataValidation type="list" allowBlank="1" showInputMessage="1" showErrorMessage="1" promptTitle="必ず、右側の「▼」を左クリックして、文例を選択してください。" prompt="※判定の選択後、右枠の特記文例を選択・編集してください" sqref="B109" xr:uid="{9FCAEF1F-5E75-4BC3-8F36-E7135C746CBD}">
      <formula1>"ない,ときどきある,ある"</formula1>
    </dataValidation>
    <dataValidation imeMode="hiragana" allowBlank="1" showInputMessage="1" showErrorMessage="1" promptTitle="右側の印刷イメージに、6群特記が入りきらない際に入力して下さい。" prompt="　" sqref="C147" xr:uid="{54250F00-E65F-4684-A5A1-A043E231BBEF}"/>
    <dataValidation imeMode="hiragana" allowBlank="1" showInputMessage="1" showErrorMessage="1" promptTitle="右側の印刷イメージに、5群特記が入りきらない際に入力して下さい。" prompt="　" sqref="C134" xr:uid="{D30F98CC-EBA2-47D3-B3C2-F714AF73DDB9}"/>
    <dataValidation imeMode="hiragana" allowBlank="1" showInputMessage="1" showErrorMessage="1" promptTitle="右側の印刷イメージに、4群特記が入りきらない際に入力して下さい。" prompt="　" sqref="C127" xr:uid="{85C2A7FF-A878-4490-B4CD-BE8EB56C625D}"/>
    <dataValidation imeMode="hiragana" allowBlank="1" showInputMessage="1" showErrorMessage="1" promptTitle="右側の印刷イメージに、2群特記が入りきらない際に入力して下さい。" prompt="　" sqref="C101" xr:uid="{33D98D8A-64D4-4D95-B5CF-03DC7DE1B419}"/>
    <dataValidation type="list" allowBlank="1" showInputMessage="1" showErrorMessage="1" promptTitle="右側の「▼」から選択してください。" prompt="　" sqref="C65" xr:uid="{DD933ED8-BE71-45CF-9294-E652467214C2}">
      <formula1>"✓"</formula1>
    </dataValidation>
  </dataValidations>
  <pageMargins left="0" right="0" top="0" bottom="0" header="0" footer="0"/>
  <pageSetup paperSize="9" fitToWidth="0" fitToHeight="0" orientation="portrait" r:id="rId1"/>
  <rowBreaks count="3" manualBreakCount="3">
    <brk id="36" max="16383" man="1"/>
    <brk id="65" max="16383" man="1"/>
    <brk id="104"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1505" r:id="rId5" name="Check Box 1">
              <controlPr locked="0" defaultSize="0" autoFill="0" autoLine="0" autoPict="0">
                <anchor moveWithCells="1">
                  <from>
                    <xdr:col>1</xdr:col>
                    <xdr:colOff>50800</xdr:colOff>
                    <xdr:row>70</xdr:row>
                    <xdr:rowOff>730250</xdr:rowOff>
                  </from>
                  <to>
                    <xdr:col>1</xdr:col>
                    <xdr:colOff>590550</xdr:colOff>
                    <xdr:row>71</xdr:row>
                    <xdr:rowOff>234950</xdr:rowOff>
                  </to>
                </anchor>
              </controlPr>
            </control>
          </mc:Choice>
        </mc:AlternateContent>
        <mc:AlternateContent xmlns:mc="http://schemas.openxmlformats.org/markup-compatibility/2006">
          <mc:Choice Requires="x14">
            <control shapeId="21506" r:id="rId6" name="Check Box 2">
              <controlPr locked="0" defaultSize="0" autoFill="0" autoLine="0" autoPict="0">
                <anchor moveWithCells="1">
                  <from>
                    <xdr:col>1</xdr:col>
                    <xdr:colOff>527050</xdr:colOff>
                    <xdr:row>70</xdr:row>
                    <xdr:rowOff>730250</xdr:rowOff>
                  </from>
                  <to>
                    <xdr:col>2</xdr:col>
                    <xdr:colOff>260350</xdr:colOff>
                    <xdr:row>71</xdr:row>
                    <xdr:rowOff>234950</xdr:rowOff>
                  </to>
                </anchor>
              </controlPr>
            </control>
          </mc:Choice>
        </mc:AlternateContent>
        <mc:AlternateContent xmlns:mc="http://schemas.openxmlformats.org/markup-compatibility/2006">
          <mc:Choice Requires="x14">
            <control shapeId="21507" r:id="rId7" name="Check Box 3">
              <controlPr locked="0" defaultSize="0" autoFill="0" autoLine="0" autoPict="0">
                <anchor moveWithCells="1">
                  <from>
                    <xdr:col>2</xdr:col>
                    <xdr:colOff>317500</xdr:colOff>
                    <xdr:row>70</xdr:row>
                    <xdr:rowOff>730250</xdr:rowOff>
                  </from>
                  <to>
                    <xdr:col>2</xdr:col>
                    <xdr:colOff>857250</xdr:colOff>
                    <xdr:row>71</xdr:row>
                    <xdr:rowOff>234950</xdr:rowOff>
                  </to>
                </anchor>
              </controlPr>
            </control>
          </mc:Choice>
        </mc:AlternateContent>
        <mc:AlternateContent xmlns:mc="http://schemas.openxmlformats.org/markup-compatibility/2006">
          <mc:Choice Requires="x14">
            <control shapeId="21508" r:id="rId8" name="Check Box 4">
              <controlPr locked="0" defaultSize="0" autoFill="0" autoLine="0" autoPict="0">
                <anchor moveWithCells="1">
                  <from>
                    <xdr:col>2</xdr:col>
                    <xdr:colOff>2222500</xdr:colOff>
                    <xdr:row>70</xdr:row>
                    <xdr:rowOff>730250</xdr:rowOff>
                  </from>
                  <to>
                    <xdr:col>2</xdr:col>
                    <xdr:colOff>3333750</xdr:colOff>
                    <xdr:row>71</xdr:row>
                    <xdr:rowOff>234950</xdr:rowOff>
                  </to>
                </anchor>
              </controlPr>
            </control>
          </mc:Choice>
        </mc:AlternateContent>
        <mc:AlternateContent xmlns:mc="http://schemas.openxmlformats.org/markup-compatibility/2006">
          <mc:Choice Requires="x14">
            <control shapeId="21509" r:id="rId9" name="Check Box 5">
              <controlPr locked="0" defaultSize="0" autoFill="0" autoLine="0" autoPict="0">
                <anchor moveWithCells="1">
                  <from>
                    <xdr:col>2</xdr:col>
                    <xdr:colOff>933450</xdr:colOff>
                    <xdr:row>70</xdr:row>
                    <xdr:rowOff>730250</xdr:rowOff>
                  </from>
                  <to>
                    <xdr:col>2</xdr:col>
                    <xdr:colOff>1479550</xdr:colOff>
                    <xdr:row>71</xdr:row>
                    <xdr:rowOff>234950</xdr:rowOff>
                  </to>
                </anchor>
              </controlPr>
            </control>
          </mc:Choice>
        </mc:AlternateContent>
        <mc:AlternateContent xmlns:mc="http://schemas.openxmlformats.org/markup-compatibility/2006">
          <mc:Choice Requires="x14">
            <control shapeId="21510" r:id="rId10" name="Check Box 6">
              <controlPr locked="0" defaultSize="0" autoFill="0" autoLine="0" autoPict="0">
                <anchor moveWithCells="1">
                  <from>
                    <xdr:col>2</xdr:col>
                    <xdr:colOff>1562100</xdr:colOff>
                    <xdr:row>70</xdr:row>
                    <xdr:rowOff>730250</xdr:rowOff>
                  </from>
                  <to>
                    <xdr:col>2</xdr:col>
                    <xdr:colOff>2108200</xdr:colOff>
                    <xdr:row>71</xdr:row>
                    <xdr:rowOff>234950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1</xdr:col>
                    <xdr:colOff>107950</xdr:colOff>
                    <xdr:row>72</xdr:row>
                    <xdr:rowOff>19050</xdr:rowOff>
                  </from>
                  <to>
                    <xdr:col>1</xdr:col>
                    <xdr:colOff>647700</xdr:colOff>
                    <xdr:row>73</xdr:row>
                    <xdr:rowOff>0</xdr:rowOff>
                  </to>
                </anchor>
              </controlPr>
            </control>
          </mc:Choice>
        </mc:AlternateContent>
        <mc:AlternateContent xmlns:mc="http://schemas.openxmlformats.org/markup-compatibility/2006">
          <mc:Choice Requires="x14">
            <control shapeId="21512" r:id="rId12" name="Check Box 8">
              <controlPr locked="0" defaultSize="0" autoFill="0" autoLine="0" autoPict="0">
                <anchor moveWithCells="1">
                  <from>
                    <xdr:col>1</xdr:col>
                    <xdr:colOff>660400</xdr:colOff>
                    <xdr:row>72</xdr:row>
                    <xdr:rowOff>19050</xdr:rowOff>
                  </from>
                  <to>
                    <xdr:col>2</xdr:col>
                    <xdr:colOff>393700</xdr:colOff>
                    <xdr:row>73</xdr:row>
                    <xdr:rowOff>0</xdr:rowOff>
                  </to>
                </anchor>
              </controlPr>
            </control>
          </mc:Choice>
        </mc:AlternateContent>
        <mc:AlternateContent xmlns:mc="http://schemas.openxmlformats.org/markup-compatibility/2006">
          <mc:Choice Requires="x14">
            <control shapeId="21513" r:id="rId13" name="Check Box 9">
              <controlPr locked="0" defaultSize="0" autoFill="0" autoLine="0" autoPict="0">
                <anchor moveWithCells="1">
                  <from>
                    <xdr:col>2</xdr:col>
                    <xdr:colOff>609600</xdr:colOff>
                    <xdr:row>72</xdr:row>
                    <xdr:rowOff>19050</xdr:rowOff>
                  </from>
                  <to>
                    <xdr:col>2</xdr:col>
                    <xdr:colOff>1155700</xdr:colOff>
                    <xdr:row>73</xdr:row>
                    <xdr:rowOff>0</xdr:rowOff>
                  </to>
                </anchor>
              </controlPr>
            </control>
          </mc:Choice>
        </mc:AlternateContent>
        <mc:AlternateContent xmlns:mc="http://schemas.openxmlformats.org/markup-compatibility/2006">
          <mc:Choice Requires="x14">
            <control shapeId="21514" r:id="rId14" name="Check Box 10">
              <controlPr locked="0" defaultSize="0" autoFill="0" autoLine="0" autoPict="0">
                <anchor moveWithCells="1">
                  <from>
                    <xdr:col>2</xdr:col>
                    <xdr:colOff>2165350</xdr:colOff>
                    <xdr:row>72</xdr:row>
                    <xdr:rowOff>19050</xdr:rowOff>
                  </from>
                  <to>
                    <xdr:col>2</xdr:col>
                    <xdr:colOff>3276600</xdr:colOff>
                    <xdr:row>73</xdr:row>
                    <xdr:rowOff>0</xdr:rowOff>
                  </to>
                </anchor>
              </controlPr>
            </control>
          </mc:Choice>
        </mc:AlternateContent>
        <mc:AlternateContent xmlns:mc="http://schemas.openxmlformats.org/markup-compatibility/2006">
          <mc:Choice Requires="x14">
            <control shapeId="21515" r:id="rId15" name="Check Box 11">
              <controlPr locked="0" defaultSize="0" autoFill="0" autoLine="0" autoPict="0">
                <anchor moveWithCells="1">
                  <from>
                    <xdr:col>2</xdr:col>
                    <xdr:colOff>1441450</xdr:colOff>
                    <xdr:row>72</xdr:row>
                    <xdr:rowOff>19050</xdr:rowOff>
                  </from>
                  <to>
                    <xdr:col>2</xdr:col>
                    <xdr:colOff>1981200</xdr:colOff>
                    <xdr:row>73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4" yWindow="591" count="72">
        <x14:dataValidation type="list" imeMode="hiragana" allowBlank="1" showInputMessage="1" promptTitle="４群の該当が全て「ない」時は、この欄に特記を入力してください。" prompt="　" xr:uid="{76BA4F3C-438C-4646-AF3D-8A68E20A0EF5}">
          <x14:formula1>
            <xm:f>文例!$D$542</xm:f>
          </x14:formula1>
          <xm:sqref>C111</xm:sqref>
        </x14:dataValidation>
        <x14:dataValidation type="list" imeMode="hiragana" allowBlank="1" showInputMessage="1" promptTitle="右の「▼」で文例を選択後、対象者に合わせて編集してください。" prompt="・入力後、【　】は消してください" xr:uid="{C3C4F589-0170-45D0-B9DA-0D29F769A956}">
          <x14:formula1>
            <xm:f>文例!$D$2:$D$6</xm:f>
          </x14:formula1>
          <xm:sqref>B74:C74</xm:sqref>
        </x14:dataValidation>
        <x14:dataValidation type="list" errorStyle="warning" imeMode="hiragana" allowBlank="1" showInputMessage="1" promptTitle="右の「▼」で文例を選択後、対象者に合わせて編集してください。" prompt="・入力後、【　】は消してください_x000a_・文例を使わずに入力する場合は、「(1)(2)のみ」の文を選んでください" xr:uid="{2FD8335F-118F-4CE4-8174-B93C2CFFCE4B}">
          <x14:formula1>
            <xm:f>文例!$D$8:$D$13</xm:f>
          </x14:formula1>
          <xm:sqref>B75:C76</xm:sqref>
        </x14:dataValidation>
        <x14:dataValidation type="list" imeMode="hiragana" allowBlank="1" showInputMessage="1" promptTitle="必ず、右側の「▼」で、特記文例を選んでから入力ください。" prompt="・入力後、【　】は消してください_x000a_・直接入力する場合は、一番下の「(11)」のみの文例を選択して下さい" xr:uid="{00000000-0002-0000-0100-00001D000000}">
          <x14:formula1>
            <xm:f>文例!$C$795:$D$795</xm:f>
          </x14:formula1>
          <xm:sqref>C145</xm:sqref>
        </x14:dataValidation>
        <x14:dataValidation type="list" imeMode="hiragana" allowBlank="1" showInputMessage="1" promptTitle="必ず、右側の「▼」で、特記文例を選んでから入力ください。" prompt="・入力後、【　】は消してください_x000a_・直接入力する場合は、一番下の「(10)」のみの文例を選択して下さい" xr:uid="{00000000-0002-0000-0100-00001E000000}">
          <x14:formula1>
            <xm:f>文例!$C$794:$D$794</xm:f>
          </x14:formula1>
          <xm:sqref>C144</xm:sqref>
        </x14:dataValidation>
        <x14:dataValidation type="list" imeMode="hiragana" allowBlank="1" showInputMessage="1" promptTitle="必ず、右側の「▼」で、特記文例を選んでから入力ください。" prompt="・入力後、【　】は消してください_x000a_・直接入力する場合は、一番下の「(7)」のみの文例を選択して下さい" xr:uid="{00000000-0002-0000-0100-00001F000000}">
          <x14:formula1>
            <xm:f>文例!$C$791:$D$791</xm:f>
          </x14:formula1>
          <xm:sqref>C141</xm:sqref>
        </x14:dataValidation>
        <x14:dataValidation type="list" imeMode="hiragana" allowBlank="1" showInputMessage="1" promptTitle="必ず、右側の「▼」で、特記文例を選んでから入力ください。" prompt="・入力後、【　】は消してください_x000a_・直接入力する場合は、一番下の「(6)」のみの文例を選択して下さい" xr:uid="{00000000-0002-0000-0100-000020000000}">
          <x14:formula1>
            <xm:f>文例!$C$790:$D$790</xm:f>
          </x14:formula1>
          <xm:sqref>C140</xm:sqref>
        </x14:dataValidation>
        <x14:dataValidation type="list" imeMode="hiragana" allowBlank="1" showInputMessage="1" promptTitle="必ず、右側の「▼」で、特記文例を選んでから入力ください。" prompt="・入力後、【　】は消してください_x000a_・直接入力する場合は、一番下の「(5)」のみの文例を選択して下さい" xr:uid="{00000000-0002-0000-0100-000021000000}">
          <x14:formula1>
            <xm:f>文例!$C$789:$D$789</xm:f>
          </x14:formula1>
          <xm:sqref>C139</xm:sqref>
        </x14:dataValidation>
        <x14:dataValidation type="list" imeMode="hiragana" allowBlank="1" showInputMessage="1" promptTitle="必ず、右側の「▼」で、特記文例を選んでから入力ください。" prompt="・入力後、【　】は消してください_x000a_・直接入力する場合は、一番下の「(4)」のみの文例を選択して下さい" xr:uid="{00000000-0002-0000-0100-000022000000}">
          <x14:formula1>
            <xm:f>文例!$C$788:$D$788</xm:f>
          </x14:formula1>
          <xm:sqref>C138</xm:sqref>
        </x14:dataValidation>
        <x14:dataValidation type="list" imeMode="hiragana" allowBlank="1" showInputMessage="1" promptTitle="必ず、右側の「▼」で、特記文例を選んでから入力ください。" prompt="・入力後、【　】は消してください_x000a_・直接入力する場合は、一番下の「(1)」のみの文例を選択して下さい" xr:uid="{00000000-0002-0000-0100-000023000000}">
          <x14:formula1>
            <xm:f>文例!$C$785:$D$785</xm:f>
          </x14:formula1>
          <xm:sqref>C135</xm:sqref>
        </x14:dataValidation>
        <x14:dataValidation type="list" imeMode="hiragana" allowBlank="1" showInputMessage="1" promptTitle="必ず、右側の「▼」で、特記文例を選んでから入力ください。" prompt="・入力後、【　】は消してください_x000a_・直接入力する場合は、一番下の「(3)」のみの文例を選択して下さい" xr:uid="{00000000-0002-0000-0100-000024000000}">
          <x14:formula1>
            <xm:f>文例!$C$787:$D$787</xm:f>
          </x14:formula1>
          <xm:sqref>C137</xm:sqref>
        </x14:dataValidation>
        <x14:dataValidation type="list" imeMode="hiragana" allowBlank="1" showInputMessage="1" promptTitle="必ず、右側の「▼」で、特記文例を選んでから入力ください。" prompt="・入力後、【　】は消してください_x000a_・直接入力する場合は、一番下の「(2)」のみの文例を選択して下さい" xr:uid="{00000000-0002-0000-0100-000025000000}">
          <x14:formula1>
            <xm:f>文例!$C$786:$D$786</xm:f>
          </x14:formula1>
          <xm:sqref>C136</xm:sqref>
        </x14:dataValidation>
        <x14:dataValidation type="list" allowBlank="1" showErrorMessage="1" error="正しく選択してください。" promptTitle="必ず、右側の「▼」を左クリックして、選択してください。" prompt="※判定の選択後、右枠の特記文例を選択・編集してください" xr:uid="{00000000-0002-0000-0100-000026000000}">
          <x14:formula1>
            <xm:f>文例!$C$807:$C$814</xm:f>
          </x14:formula1>
          <xm:sqref>B149</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00000000-0002-0000-0100-000041000000}">
          <x14:formula1>
            <xm:f>OFFSET(文例!$D$526,MATCH($B$110,文例!$C$526:$C$540,0)-1,0,5,1)</xm:f>
          </x14:formula1>
          <xm:sqref>C110</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00000000-0002-0000-0100-000042000000}">
          <x14:formula1>
            <xm:f>OFFSET(文例!$D$511,MATCH($B$109,文例!$C$511:$C$525,0)-1,0,5,1)</xm:f>
          </x14:formula1>
          <xm:sqref>C109</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43000000}">
          <x14:formula1>
            <xm:f>OFFSET(文例!$D$501,MATCH($B$108,文例!$C$501:$C$510,0)-1,0,5,1)</xm:f>
          </x14:formula1>
          <xm:sqref>C108</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44000000}">
          <x14:formula1>
            <xm:f>OFFSET(文例!$D$491,MATCH($B$107,文例!$C$491:$C$500,0)-1,0,5,1)</xm:f>
          </x14:formula1>
          <xm:sqref>C107</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45000000}">
          <x14:formula1>
            <xm:f>OFFSET(文例!$D$481,MATCH($B$106,文例!$C$481:$C$490,0)-1,0,5,1)</xm:f>
          </x14:formula1>
          <xm:sqref>C106</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46000000}">
          <x14:formula1>
            <xm:f>OFFSET(文例!$D$471,MATCH($B$105,文例!$C$471:$C$480,0)-1,0,5,1)</xm:f>
          </x14:formula1>
          <xm:sqref>C105</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47000000}">
          <x14:formula1>
            <xm:f>OFFSET(文例!$D$461,MATCH($B$104,文例!$C$461:$C$470,0)-1,0,5,1)</xm:f>
          </x14:formula1>
          <xm:sqref>C104</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48000000}">
          <x14:formula1>
            <xm:f>OFFSET(文例!$D$451,MATCH($B$103,文例!$C$451:$C$460,0)-1,0,5,1)</xm:f>
          </x14:formula1>
          <xm:sqref>C103</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49000000}">
          <x14:formula1>
            <xm:f>OFFSET(文例!$D$431,MATCH($B$102,文例!$C$431:$C$450,0)-1,0,5,1)</xm:f>
          </x14:formula1>
          <xm:sqref>C102</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4A000000}">
          <x14:formula1>
            <xm:f>OFFSET(文例!$D$570,MATCH($B$115,文例!$C$570:$C$578,0)-1,0,3,1)</xm:f>
          </x14:formula1>
          <xm:sqref>C115</xm:sqref>
        </x14:dataValidation>
        <x14:dataValidation type="list" imeMode="hiragana" allowBlank="1" showInputMessage="1" promptTitle="右の「▼」で文例を選択後、対象者に合わせて編集してください。" prompt="・入力後、【　】は消してください_x000a_・直接入力する場合は、一番下の「(14)」のみの文例を選択して下さい" xr:uid="{00000000-0002-0000-0100-00004B000000}">
          <x14:formula1>
            <xm:f>OFFSET(文例!$D$660,MATCH($B$125,文例!$C$660:$C$668,0)-1,0,3,1)</xm:f>
          </x14:formula1>
          <xm:sqref>C125</xm:sqref>
        </x14:dataValidation>
        <x14:dataValidation type="list" imeMode="hiragana" allowBlank="1" showInputMessage="1" promptTitle="右の「▼」で文例を選択後、対象者に合わせて編集してください。" prompt="・入力後、【　】は消してください_x000a_・直接入力する場合は、一番下の「(13)」のみの文例を選択して下さい" xr:uid="{00000000-0002-0000-0100-00004C000000}">
          <x14:formula1>
            <xm:f>OFFSET(文例!$D$651,MATCH($B$124,文例!$C$651:$C$659,0)-1,0,3,1)</xm:f>
          </x14:formula1>
          <xm:sqref>C124</xm:sqref>
        </x14:dataValidation>
        <x14:dataValidation type="list" imeMode="hiragana" allowBlank="1" showInputMessage="1" promptTitle="右の「▼」で文例を選択後、対象者に合わせて編集してください。" prompt="・入力後、【　】は消してください_x000a_・直接入力する場合は、一番下の「(12)」のみの文例を選択して下さい" xr:uid="{00000000-0002-0000-0100-00004D000000}">
          <x14:formula1>
            <xm:f>OFFSET(文例!$D$642,MATCH($B$123,文例!$C$642:$C$650,0)-1,0,3,1)</xm:f>
          </x14:formula1>
          <xm:sqref>C123</xm:sqref>
        </x14:dataValidation>
        <x14:dataValidation type="list" imeMode="hiragana" allowBlank="1" showInputMessage="1" promptTitle="右の「▼」で文例を選択後、対象者に合わせて編集してください。" prompt="・入力後、【　】は消してください_x000a_・直接入力する場合は、一番下の「(11)」のみの文例を選択して下さい" xr:uid="{00000000-0002-0000-0100-00004E000000}">
          <x14:formula1>
            <xm:f>OFFSET(文例!$D$633,MATCH($B$122,文例!$C$633:$C$641,0)-1,0,3,1)</xm:f>
          </x14:formula1>
          <xm:sqref>C122</xm:sqref>
        </x14:dataValidation>
        <x14:dataValidation type="list" imeMode="hiragana" allowBlank="1" showInputMessage="1" promptTitle="右の「▼」で文例を選択後、対象者に合わせて編集してください。" prompt="・入力後、【　】は消してください_x000a_・直接入力する場合は、一番下の「(10)」のみの文例を選択して下さい" xr:uid="{00000000-0002-0000-0100-00004F000000}">
          <x14:formula1>
            <xm:f>OFFSET(文例!$D$624,MATCH($B$121,文例!$C$624:$C$632,0)-1,0,3,1)</xm:f>
          </x14:formula1>
          <xm:sqref>C121</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00000000-0002-0000-0100-000050000000}">
          <x14:formula1>
            <xm:f>OFFSET(文例!$D$615,MATCH($B$120,文例!$C$615:$C$623,0)-1,0,3,1)</xm:f>
          </x14:formula1>
          <xm:sqref>C120</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00000000-0002-0000-0100-000051000000}">
          <x14:formula1>
            <xm:f>OFFSET(文例!$D$606,MATCH($B$119,文例!$C$606:$C$614,0)-1,0,3,1)</xm:f>
          </x14:formula1>
          <xm:sqref>C119</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52000000}">
          <x14:formula1>
            <xm:f>OFFSET(文例!$D$597,MATCH($B$118,文例!$C$597:$C$605,0)-1,0,3,1)</xm:f>
          </x14:formula1>
          <xm:sqref>C118</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53000000}">
          <x14:formula1>
            <xm:f>OFFSET(文例!$D$588,MATCH($B$117,文例!$C$588:$C$596,0)-1,0,3,1)</xm:f>
          </x14:formula1>
          <xm:sqref>C117</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54000000}">
          <x14:formula1>
            <xm:f>OFFSET(文例!$D$579,MATCH($B$116,文例!$C$579:$C$587,0)-1,0,3,1)</xm:f>
          </x14:formula1>
          <xm:sqref>C116</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55000000}">
          <x14:formula1>
            <xm:f>OFFSET(文例!$D$561,MATCH($B$114,文例!$C$561:$C$569,0)-1,0,3,1)</xm:f>
          </x14:formula1>
          <xm:sqref>C114</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6000000}">
          <x14:formula1>
            <xm:f>OFFSET(文例!$D$552,MATCH($B$113,文例!$C$552:$C$560,0)-1,0,3,1)</xm:f>
          </x14:formula1>
          <xm:sqref>C113</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57000000}">
          <x14:formula1>
            <xm:f>OFFSET(文例!$D$543,MATCH($B$112,文例!$C$543:$C$551,0)-1,0,3,1)</xm:f>
          </x14:formula1>
          <xm:sqref>C112</xm:sqref>
        </x14:dataValidation>
        <x14:dataValidation type="list" imeMode="hiragana" allowBlank="1" showInputMessage="1" promptTitle="右の「▼」で文例を選択後、対象者に合わせて編集してください。" prompt="・入力後、【　】は消してください_x000a_・直接入力する場合は、一番下の「(15)」のみの文例を選択して下さい" xr:uid="{00000000-0002-0000-0100-000058000000}">
          <x14:formula1>
            <xm:f>OFFSET(文例!$D$669,MATCH($B$126,文例!$C$669:$C$677,0)-1,0,3,1)</xm:f>
          </x14:formula1>
          <xm:sqref>C126</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59000000}">
          <x14:formula1>
            <xm:f>OFFSET(文例!$D$764,MATCH($B$133,文例!$C$764:$C$783,0)-1,0,5,1)</xm:f>
          </x14:formula1>
          <xm:sqref>C133</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5A000000}">
          <x14:formula1>
            <xm:f>OFFSET(文例!$D$744,MATCH($B$132,文例!$C$744:$C$763,0)-1,0,5,1)</xm:f>
          </x14:formula1>
          <xm:sqref>C132</xm:sqref>
        </x14:dataValidation>
        <x14:dataValidation type="list" imeMode="hiragana" allowBlank="1" showInputMessage="1" promptTitle="右の「▼」で文例を選択後、対象者に合わせて編集してください。" prompt="・入力後、【　】は消してください_x000a_・直接入力する場合は、一番下の「(4)」のみの文例を選択して下さい" xr:uid="{00000000-0002-0000-0100-00005B000000}">
          <x14:formula1>
            <xm:f>OFFSET(文例!$D$729,MATCH($B$131,文例!$C$729:$C$743,0)-1,0,5,1)</xm:f>
          </x14:formula1>
          <xm:sqref>C131</xm:sqref>
        </x14:dataValidation>
        <x14:dataValidation type="list" imeMode="hiragana" allowBlank="1" showInputMessage="1" promptTitle="右の「▼」で文例を選択後、対象者に合わせて編集してください。" prompt="・入力後、【　】は消してください_x000a_・直接入力する場合は、一番下の「(3)」のみの文例を選択して下さい" xr:uid="{00000000-0002-0000-0100-00005C000000}">
          <x14:formula1>
            <xm:f>OFFSET(文例!$D$709,MATCH($B$130,文例!$C$709:$C$728,0)-1,0,5,1)</xm:f>
          </x14:formula1>
          <xm:sqref>C130</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D000000}">
          <x14:formula1>
            <xm:f>OFFSET(文例!$D$694,MATCH($B$129,文例!$C$694:$C$708,0)-1,0,5,1)</xm:f>
          </x14:formula1>
          <xm:sqref>C129</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5E000000}">
          <x14:formula1>
            <xm:f>OFFSET(文例!$D$679,MATCH($B$128,文例!$C$679:$C$693,0)-1,0,5,1)</xm:f>
          </x14:formula1>
          <xm:sqref>C128</xm:sqref>
        </x14:dataValidation>
        <x14:dataValidation type="list" imeMode="hiragana" allowBlank="1" showInputMessage="1" promptTitle="右の「▼」で文例を選択後、対象者に合わせて編集してください。" prompt="・入力後、【　】は消してください_x000a_・直接入力する場合は、一番下の「(2)」のみの文例を選択して下さい" xr:uid="{00000000-0002-0000-0100-00005F000000}">
          <x14:formula1>
            <xm:f>OFFSET(文例!$D$807,MATCH($B$149,文例!$C$807:$C$814,0)-1,0,1,1)</xm:f>
          </x14:formula1>
          <xm:sqref>C149</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00000000-0002-0000-0100-000060000000}">
          <x14:formula1>
            <xm:f>OFFSET(文例!$D$798,MATCH($B$148,文例!$C$798:$C$806,0)-1,0,1,1)</xm:f>
          </x14:formula1>
          <xm:sqref>C148</xm:sqref>
        </x14:dataValidation>
        <x14:dataValidation type="list" imeMode="hiragana" allowBlank="1" showInputMessage="1" promptTitle="必ず、右側の「▼」で、特記文例を選んでから入力ください。" prompt="・入力後、【　】は消してください_x000a_・直接入力する場合は、一番下の「(8)」のみの文例を選択して下さい" xr:uid="{00000000-0002-0000-0100-000061000000}">
          <x14:formula1>
            <xm:f>文例!$C$792:$D$792</xm:f>
          </x14:formula1>
          <xm:sqref>C142</xm:sqref>
        </x14:dataValidation>
        <x14:dataValidation type="list" imeMode="hiragana" allowBlank="1" showInputMessage="1" promptTitle="必ず、右側の「▼」で、特記文例を選んでから入力ください。" prompt="・入力後、【　】は消してください_x000a_・直接入力する場合は、一番下の「(9)」のみの文例を選択して下さい" xr:uid="{00000000-0002-0000-0100-000062000000}">
          <x14:formula1>
            <xm:f>文例!$C$793:$D$793</xm:f>
          </x14:formula1>
          <xm:sqref>C143</xm:sqref>
        </x14:dataValidation>
        <x14:dataValidation type="list" allowBlank="1" showInputMessage="1" promptTitle="右の「▼」で文例を選択後、対象者に合わせて編集してください。" prompt="・入力後、【　】は消してください_x000a_・直接入力する場合は、一番下の「(9)」のみの文例を選択して下さい" xr:uid="{AC7C544A-4118-4197-87F4-86ABE0C54A01}">
          <x14:formula1>
            <xm:f>OFFSET(文例!$D$360,MATCH($B$97,文例!$C$360:$C$374,0)-1,0,5,1)</xm:f>
          </x14:formula1>
          <xm:sqref>C97</xm:sqref>
        </x14:dataValidation>
        <x14:dataValidation type="list" allowBlank="1" showInputMessage="1" promptTitle="右の「▼」で文例を選択後、対象者に合わせて編集してください。" prompt="・入力後、【　】は消してください_x000a_・直接入力する場合は、一番下の「(10)」のみの文例を選択して下さい" xr:uid="{EF07B041-2AE5-4D2A-9251-7238252393CC}">
          <x14:formula1>
            <xm:f>OFFSET(文例!$D$375,MATCH($B$98,文例!$C$375:$C$394,0)-1,0,5,1)</xm:f>
          </x14:formula1>
          <xm:sqref>C98</xm:sqref>
        </x14:dataValidation>
        <x14:dataValidation type="list" allowBlank="1" showInputMessage="1" promptTitle="右の「▼」で文例を選択後、対象者に合わせて編集してください。" prompt="・入力後、【　】は消してください_x000a_・直接入力する場合は、一番下の「(11)」のみの文例を選択して下さい" xr:uid="{E1628662-8328-4594-BD55-0177AFF96E2E}">
          <x14:formula1>
            <xm:f>OFFSET(文例!$D$395,MATCH($B$99,文例!$C$395:$C$414,0)-1,0,5,1)</xm:f>
          </x14:formula1>
          <xm:sqref>C99</xm:sqref>
        </x14:dataValidation>
        <x14:dataValidation type="list" allowBlank="1" showInputMessage="1" promptTitle="右の「▼」で文例を選択後、対象者に合わせて編集してください。" prompt="・入力後、【　】は消してください_x000a_・直接入力する場合は、一番下の「(12)」のみの文例を選択して下さい" xr:uid="{839D7CE6-0D87-405B-A459-3C08474F471E}">
          <x14:formula1>
            <xm:f>OFFSET(文例!$D$415,MATCH($B$100,文例!$C$415:$C$429,0)-1,0,5,1)</xm:f>
          </x14:formula1>
          <xm:sqref>C100</xm:sqref>
        </x14:dataValidation>
        <x14:dataValidation type="list" imeMode="hiragana" allowBlank="1" showInputMessage="1" promptTitle="右の「▼」で文例を選択後、対象者に合わせて編集してください。" prompt="・入力後、【　】は消してください_x000a_・直接入力する場合は、一番下の「(7)」のみの文例を選択して下さい" xr:uid="{00000000-0002-0000-0100-000031000000}">
          <x14:formula1>
            <xm:f>OFFSET(文例!$D$84,MATCH($B$81,文例!$C$84:$C$98,0)-1,0,5,1)</xm:f>
          </x14:formula1>
          <xm:sqref>C81</xm:sqref>
        </x14:dataValidation>
        <x14:dataValidation type="list" imeMode="hiragana" allowBlank="1" showInputMessage="1" promptTitle="右の「▼」で文例を選択後、対象者に合わせて編集してください。" prompt="・入力後、【　】は消してください_x000a_・直接入力する場合は、一番下の「(13)」のみの文例を選択して下さい" xr:uid="{00000000-0002-0000-0100-000032000000}">
          <x14:formula1>
            <xm:f>OFFSET(文例!$D$189,MATCH($B$87,文例!$C$189:$C$213,0)-1,0,5,1)</xm:f>
          </x14:formula1>
          <xm:sqref>C87</xm:sqref>
        </x14:dataValidation>
        <x14:dataValidation type="list" imeMode="hiragana" allowBlank="1" showInputMessage="1" promptTitle="右の「▼」で文例を選択後、対象者に合わせて編集してください。" prompt="　・入力後、【　】は消してください_x000a_・直接入力する場合は、一番下の「(2)」のみの文例を選択して下さい" xr:uid="{FC8676D3-B620-49D3-AEB8-5DEACC4AEE7F}">
          <x14:formula1>
            <xm:f>OFFSET(文例!$D$235,MATCH($B$90,文例!$C$235:$C$254,0)-1,0,5,1)</xm:f>
          </x14:formula1>
          <xm:sqref>C90</xm:sqref>
        </x14:dataValidation>
        <x14:dataValidation type="list" imeMode="hiragana" allowBlank="1" showInputMessage="1" promptTitle="右の「▼」で文例を選択後、対象者に合わせて編集してください。" prompt="・入力後、【　】は消してください_x000a_・直接入力する場合は、一番下の「(1)」のみの文例を選択して下さい" xr:uid="{66A5386C-17AA-4341-A116-22C0752C6393}">
          <x14:formula1>
            <xm:f>OFFSET(文例!$D$215,MATCH($B$89,文例!$C$215:$C$234,0)-1,0,5,1)</xm:f>
          </x14:formula1>
          <xm:sqref>C89</xm:sqref>
        </x14:dataValidation>
        <x14:dataValidation type="list" allowBlank="1" showInputMessage="1" promptTitle="右の「▼」で文例を選択後、対象者に合わせて編集してください。" prompt="・入力後、【　】は消してください_x000a_・直接入力する場合は、一番下の「(3)」のみの文例を選択して下さい" xr:uid="{295023B6-6932-4123-AF9A-FA76B5BF3840}">
          <x14:formula1>
            <xm:f>OFFSET(文例!$D$255,MATCH($B$91,文例!$C$255:$C$269,0)-1,0,5,1)</xm:f>
          </x14:formula1>
          <xm:sqref>C91</xm:sqref>
        </x14:dataValidation>
        <x14:dataValidation type="list" allowBlank="1" showInputMessage="1" promptTitle="右の「▼」で文例を選択後、対象者に合わせて編集してください。" prompt="・入力後、【　】は消してください_x000a_・直接入力する場合は、一番下の「(4)」のみの文例を選択して下さい" xr:uid="{2EE10574-058B-4CE1-91F5-0591CC45FFCB}">
          <x14:formula1>
            <xm:f>OFFSET(文例!$D$270,MATCH($B$92,文例!$C$270:$C$289,0)-1,0,5,1)</xm:f>
          </x14:formula1>
          <xm:sqref>C92</xm:sqref>
        </x14:dataValidation>
        <x14:dataValidation type="list" allowBlank="1" showInputMessage="1" promptTitle="右の「▼」で文例を選択後、対象者に合わせて編集してください。" prompt="・入力後、【　】は消してください_x000a_・直接入力する場合は、一番下の「(5)」のみの文例を選択して下さい" xr:uid="{1C0E2430-B285-45C6-A458-1C8BFABECAFC}">
          <x14:formula1>
            <xm:f>OFFSET(文例!$D$290,MATCH($B$93,文例!$C$290:$C$309,0)-1,0,5,1)</xm:f>
          </x14:formula1>
          <xm:sqref>C93</xm:sqref>
        </x14:dataValidation>
        <x14:dataValidation type="list" allowBlank="1" showInputMessage="1" promptTitle="右の「▼」で文例を選択後、対象者に合わせて編集してください。" prompt="・入力後、【　】は消してください_x000a_・直接入力する場合は、一番下の「(6)」のみの文例を選択して下さい" xr:uid="{9A4F512B-9D12-498A-899D-38FB2B091619}">
          <x14:formula1>
            <xm:f>OFFSET(文例!$D$310,MATCH($B$94,文例!$C$310:$C$329,0)-1,0,5,1)</xm:f>
          </x14:formula1>
          <xm:sqref>C94</xm:sqref>
        </x14:dataValidation>
        <x14:dataValidation type="list" allowBlank="1" showInputMessage="1" promptTitle="右の「▼」で文例を選択後、対象者に合わせて編集してください。" prompt="・入力後、【　】は消してください_x000a_・直接入力する場合は、一番下の「(7)」のみの文例を選択して下さい" xr:uid="{E1B5222F-0C29-416D-BCAC-C0604B24E547}">
          <x14:formula1>
            <xm:f>OFFSET(文例!$D$330,MATCH($B$95,文例!$C$330:$C$344,0)-1,0,5,1)</xm:f>
          </x14:formula1>
          <xm:sqref>C95</xm:sqref>
        </x14:dataValidation>
        <x14:dataValidation type="list" allowBlank="1" showInputMessage="1" promptTitle="右の「▼」で文例を選択後、対象者に合わせて編集してください。" prompt="・入力後、【　】は消してください_x000a_・直接入力する場合は、一番下の「(8)」のみの文例を選択して下さい" xr:uid="{291B5AF4-663B-40D9-84FB-26C5B8B17A5E}">
          <x14:formula1>
            <xm:f>OFFSET(文例!$D$345,MATCH($B$96,文例!$C$345:$C$359,0)-1,0,5,1)</xm:f>
          </x14:formula1>
          <xm:sqref>C96</xm:sqref>
        </x14:dataValidation>
        <x14:dataValidation type="list" imeMode="hiragana" allowBlank="1" showInputMessage="1" promptTitle="右の「▼」で文例を選択後、対象者に合わせて編集してください。" prompt="・入力後、【　】は消してください_x000a_・直接入力する場合は、一番下の「(6)」のみの文例を選択して下さい" xr:uid="{00000000-0002-0000-0100-000030000000}">
          <x14:formula1>
            <xm:f>OFFSET(文例!$D$69,MATCH($B$80,文例!$C$69:$C$83,0)-1,0,5,1)</xm:f>
          </x14:formula1>
          <xm:sqref>C80</xm:sqref>
        </x14:dataValidation>
        <x14:dataValidation type="list" imeMode="hiragana" allowBlank="1" showInputMessage="1" promptTitle="右の「▼」で文例を選択後、対象者に合わせて編集してください。" prompt="・入力後、【　】は消してください_x000a_・文例を使わずに入力する場合は、「(3)のみ」の文を選んでください" xr:uid="{00000000-0002-0000-0100-00002A000000}">
          <x14:formula1>
            <xm:f>OFFSET(文例!$D$19,MATCH($B$77,文例!$C$19:$C$33,0)-1,0,5,1)</xm:f>
          </x14:formula1>
          <xm:sqref>C77</xm:sqref>
        </x14:dataValidation>
        <x14:dataValidation type="list" imeMode="hiragana" allowBlank="1" showInputMessage="1" promptTitle="右の「▼」で文例を選択後、対象者に合わせて編集してください。" prompt="・入力後、【　】は消してください_x000a_・文例を使わずに入力する場合は、「(4)のみ」の文を選んで下さい" xr:uid="{00000000-0002-0000-0100-00002E000000}">
          <x14:formula1>
            <xm:f>OFFSET(文例!$D$34,MATCH($B$78,文例!$C$34:$C$48,0)-1,0,5,1)</xm:f>
          </x14:formula1>
          <xm:sqref>C78</xm:sqref>
        </x14:dataValidation>
        <x14:dataValidation type="list" imeMode="hiragana" allowBlank="1" showInputMessage="1" promptTitle="右の「▼」で文例を選択後、対象者に合わせて編集してください。" prompt="・入力後、【　】は消してください_x000a_・直接入力する場合は、一番下の「(5)」のみの文例を選択して下さい" xr:uid="{00000000-0002-0000-0100-00002F000000}">
          <x14:formula1>
            <xm:f>OFFSET(文例!$D$49,MATCH($B$79,文例!$C$49:$C$68,0)-1,0,5,1)</xm:f>
          </x14:formula1>
          <xm:sqref>C79</xm:sqref>
        </x14:dataValidation>
        <x14:dataValidation type="list" imeMode="hiragana" allowBlank="1" showInputMessage="1" promptTitle="右の「▼」で文例を選択後、対象者に合わせて編集してください。" prompt="・入力後、【　】は消してください_x000a_・直接入力する場合は、一番下の「(8)」のみの文例を選択して下さい" xr:uid="{777FD3A6-8691-4DAC-A0F1-57D6FEB0D802}">
          <x14:formula1>
            <xm:f>OFFSET(文例!$D$99,MATCH($B$82,文例!$C$99:$C$113,0)-1,0,5,1)</xm:f>
          </x14:formula1>
          <xm:sqref>C82</xm:sqref>
        </x14:dataValidation>
        <x14:dataValidation type="list" imeMode="hiragana" allowBlank="1" showInputMessage="1" promptTitle="右の「▼」で文例を選択後、対象者に合わせて編集してください。" prompt="・入力後、【　】は消してください_x000a_・直接入力する場合は、一番下の「(9)」のみの文例を選択して下さい" xr:uid="{C6733A48-29B8-481C-BAA8-BE731645B9F2}">
          <x14:formula1>
            <xm:f>OFFSET(文例!$D$114,MATCH($B$83,文例!$C$114:$C$128,0)-1,0,5,1)</xm:f>
          </x14:formula1>
          <xm:sqref>C83</xm:sqref>
        </x14:dataValidation>
        <x14:dataValidation type="list" imeMode="hiragana" allowBlank="1" showInputMessage="1" promptTitle="右の「▼」で文例を選択後、対象者に合わせて編集してください。" prompt="・入力後、【　】は消してください_x000a_・直接入力する場合は、一番下の「(10)」のみの文例を選択して下さい" xr:uid="{4A5E97FC-5349-49E0-A559-A82EAC735D0F}">
          <x14:formula1>
            <xm:f>OFFSET(文例!$D$129,MATCH($B$84,文例!$C$129:$C$148,0)-1,0,5,1)</xm:f>
          </x14:formula1>
          <xm:sqref>C84</xm:sqref>
        </x14:dataValidation>
        <x14:dataValidation type="list" imeMode="hiragana" allowBlank="1" showInputMessage="1" promptTitle="右の「▼」で文例を選択後、対象者に合わせて編集してください。" prompt="・入力後、【　】は消してください_x000a_・直接入力する場合は、一番下の「(11)」のみの文例を選択して下さい" xr:uid="{86CABA74-3356-41C8-B979-117908911AEC}">
          <x14:formula1>
            <xm:f>OFFSET(文例!$D$149,MATCH($B$85,文例!$C$149:$C$163,0)-1,0,5,1)</xm:f>
          </x14:formula1>
          <xm:sqref>C85</xm:sqref>
        </x14:dataValidation>
        <x14:dataValidation type="list" imeMode="hiragana" allowBlank="1" showInputMessage="1" promptTitle="右の「▼」で文例を選択後、対象者に合わせて編集してください。" prompt="・入力後、【　】は消してください_x000a_・直接入力する場合は、一番下の「(12)」のみの文例を選択して下さい" xr:uid="{9FD19B8E-F62A-4A68-9E13-47C1E6554300}">
          <x14:formula1>
            <xm:f>OFFSET(文例!$D$164,MATCH($B$86,文例!$C$164:$C$188,0)-1,0,5,1)</xm:f>
          </x14:formula1>
          <xm:sqref>C86</xm:sqref>
        </x14:dataValidation>
        <x14:dataValidation type="list" allowBlank="1" showInputMessage="1" promptTitle="必ず、右側の「▼」で、特記文例を選んでから入力ください。" prompt="・入力後、【　】は消してください_x000a_・直接入力する場合は、一番下の「(11)」のみの文例を選択して下さい" xr:uid="{B3FCB1B8-AD48-45B7-8B9A-5CD022670E44}">
          <x14:formula1>
            <xm:f>文例!$C$796</xm:f>
          </x14:formula1>
          <xm:sqref>C146</xm:sqref>
        </x14:dataValidation>
        <x14:dataValidation type="list" allowBlank="1" showErrorMessage="1" error="正しく選択してください。" promptTitle="　　　　　★判断基準が分かるように記載してください。" prompt="自立：全く障害を有しない。_x000a_Ｊ：何らかの障害等を有するが、日常生活はほぼ自立しており独力で外出する。_x000a_　J１：交通機関等を利用して外出する。_x000a_　J２：隣近所へなら外出する。_x000a_Ａ：屋内での生活は概ね自立しているが、介助なしには外出しない。_x000a_　A１：介助により外出し、日中はほとんどベッドから離れて生活する。" xr:uid="{53356484-912A-45CA-BEBD-C0B409969FC8}">
          <x14:formula1>
            <xm:f>文例!$C$798:$C$806</xm:f>
          </x14:formula1>
          <xm:sqref>B148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814"/>
  <sheetViews>
    <sheetView topLeftCell="A800" zoomScaleNormal="100" workbookViewId="0">
      <selection activeCell="D807" sqref="D807"/>
    </sheetView>
  </sheetViews>
  <sheetFormatPr defaultColWidth="9" defaultRowHeight="20" x14ac:dyDescent="0.55000000000000004"/>
  <cols>
    <col min="1" max="1" width="2.58203125" style="72" customWidth="1"/>
    <col min="2" max="2" width="13.33203125" style="69" customWidth="1"/>
    <col min="3" max="3" width="11.08203125" style="70" customWidth="1"/>
    <col min="4" max="4" width="110.33203125" style="71" customWidth="1"/>
    <col min="5" max="16384" width="9" style="72"/>
  </cols>
  <sheetData>
    <row r="1" spans="2:12" ht="20.5" thickBot="1" x14ac:dyDescent="0.6"/>
    <row r="2" spans="2:12" ht="18.75" customHeight="1" x14ac:dyDescent="0.55000000000000004">
      <c r="B2" s="264" t="s">
        <v>142</v>
      </c>
      <c r="C2" s="265"/>
      <c r="D2" s="127" t="s">
        <v>143</v>
      </c>
      <c r="E2" s="73"/>
      <c r="F2" s="73"/>
      <c r="G2" s="73"/>
      <c r="H2" s="73"/>
      <c r="I2" s="73"/>
      <c r="J2" s="73"/>
      <c r="K2" s="73"/>
      <c r="L2" s="73"/>
    </row>
    <row r="3" spans="2:12" ht="18.75" customHeight="1" x14ac:dyDescent="0.55000000000000004">
      <c r="B3" s="266"/>
      <c r="C3" s="267"/>
      <c r="D3" s="74" t="s">
        <v>144</v>
      </c>
      <c r="E3" s="73"/>
      <c r="F3" s="73"/>
      <c r="G3" s="73"/>
      <c r="H3" s="73"/>
      <c r="I3" s="73"/>
      <c r="J3" s="73"/>
      <c r="K3" s="73"/>
      <c r="L3" s="73"/>
    </row>
    <row r="4" spans="2:12" ht="18.75" customHeight="1" x14ac:dyDescent="0.55000000000000004">
      <c r="B4" s="266"/>
      <c r="C4" s="267"/>
      <c r="D4" s="74" t="s">
        <v>145</v>
      </c>
      <c r="E4" s="73"/>
      <c r="F4" s="73"/>
      <c r="G4" s="73"/>
      <c r="H4" s="73"/>
      <c r="I4" s="73"/>
      <c r="J4" s="73"/>
      <c r="K4" s="73"/>
      <c r="L4" s="73"/>
    </row>
    <row r="5" spans="2:12" ht="18.75" customHeight="1" x14ac:dyDescent="0.55000000000000004">
      <c r="B5" s="266"/>
      <c r="C5" s="267"/>
      <c r="D5" s="74" t="s">
        <v>146</v>
      </c>
      <c r="E5" s="75"/>
      <c r="F5" s="75"/>
      <c r="G5" s="75"/>
      <c r="H5" s="75"/>
      <c r="I5" s="75"/>
      <c r="J5" s="75"/>
      <c r="K5" s="75"/>
      <c r="L5" s="75"/>
    </row>
    <row r="6" spans="2:12" ht="18.75" customHeight="1" thickBot="1" x14ac:dyDescent="0.6">
      <c r="B6" s="268"/>
      <c r="C6" s="269"/>
      <c r="D6" s="74"/>
      <c r="E6" s="75"/>
      <c r="F6" s="75"/>
      <c r="G6" s="75"/>
      <c r="H6" s="75"/>
      <c r="I6" s="75"/>
      <c r="J6" s="75"/>
      <c r="K6" s="75"/>
      <c r="L6" s="75"/>
    </row>
    <row r="7" spans="2:12" ht="18.5" thickBot="1" x14ac:dyDescent="0.6">
      <c r="B7" s="76" t="s">
        <v>147</v>
      </c>
      <c r="C7" s="77"/>
      <c r="D7" s="78"/>
    </row>
    <row r="8" spans="2:12" ht="18.75" customHeight="1" x14ac:dyDescent="0.55000000000000004">
      <c r="B8" s="270" t="s">
        <v>148</v>
      </c>
      <c r="C8" s="79" t="s">
        <v>149</v>
      </c>
      <c r="D8" s="80" t="s">
        <v>150</v>
      </c>
    </row>
    <row r="9" spans="2:12" ht="43.5" x14ac:dyDescent="0.55000000000000004">
      <c r="B9" s="271"/>
      <c r="C9" s="81" t="s">
        <v>151</v>
      </c>
      <c r="D9" s="110" t="s">
        <v>152</v>
      </c>
    </row>
    <row r="10" spans="2:12" ht="29" x14ac:dyDescent="0.55000000000000004">
      <c r="B10" s="271"/>
      <c r="C10" s="81" t="s">
        <v>153</v>
      </c>
      <c r="D10" s="110" t="s">
        <v>154</v>
      </c>
    </row>
    <row r="11" spans="2:12" ht="43.5" x14ac:dyDescent="0.55000000000000004">
      <c r="B11" s="271"/>
      <c r="C11" s="81" t="s">
        <v>155</v>
      </c>
      <c r="D11" s="110" t="s">
        <v>156</v>
      </c>
    </row>
    <row r="12" spans="2:12" ht="29" x14ac:dyDescent="0.55000000000000004">
      <c r="B12" s="271"/>
      <c r="C12" s="81" t="s">
        <v>157</v>
      </c>
      <c r="D12" s="110" t="s">
        <v>158</v>
      </c>
    </row>
    <row r="13" spans="2:12" ht="29" x14ac:dyDescent="0.55000000000000004">
      <c r="B13" s="271"/>
      <c r="C13" s="82" t="s">
        <v>159</v>
      </c>
      <c r="D13" s="111" t="s">
        <v>160</v>
      </c>
    </row>
    <row r="14" spans="2:12" ht="18.5" x14ac:dyDescent="0.55000000000000004">
      <c r="B14" s="271"/>
      <c r="C14" s="81" t="s">
        <v>149</v>
      </c>
      <c r="D14" s="261"/>
    </row>
    <row r="15" spans="2:12" ht="18.5" x14ac:dyDescent="0.55000000000000004">
      <c r="B15" s="271"/>
      <c r="C15" s="81" t="s">
        <v>161</v>
      </c>
      <c r="D15" s="262"/>
    </row>
    <row r="16" spans="2:12" ht="18.5" x14ac:dyDescent="0.55000000000000004">
      <c r="B16" s="271"/>
      <c r="C16" s="81" t="s">
        <v>162</v>
      </c>
      <c r="D16" s="262"/>
    </row>
    <row r="17" spans="2:4" ht="18.5" x14ac:dyDescent="0.55000000000000004">
      <c r="B17" s="271"/>
      <c r="C17" s="81" t="s">
        <v>163</v>
      </c>
      <c r="D17" s="262"/>
    </row>
    <row r="18" spans="2:4" ht="27.5" thickBot="1" x14ac:dyDescent="0.6">
      <c r="B18" s="272"/>
      <c r="C18" s="83" t="s">
        <v>159</v>
      </c>
      <c r="D18" s="263"/>
    </row>
    <row r="19" spans="2:4" ht="24" customHeight="1" x14ac:dyDescent="0.55000000000000004">
      <c r="B19" s="270" t="s">
        <v>164</v>
      </c>
      <c r="C19" s="273" t="s">
        <v>165</v>
      </c>
      <c r="D19" s="112" t="s">
        <v>166</v>
      </c>
    </row>
    <row r="20" spans="2:4" ht="18" x14ac:dyDescent="0.55000000000000004">
      <c r="B20" s="271"/>
      <c r="C20" s="274"/>
      <c r="D20" s="113" t="s">
        <v>167</v>
      </c>
    </row>
    <row r="21" spans="2:4" ht="18" x14ac:dyDescent="0.55000000000000004">
      <c r="B21" s="271"/>
      <c r="C21" s="274"/>
      <c r="D21" s="113" t="s">
        <v>168</v>
      </c>
    </row>
    <row r="22" spans="2:4" ht="18" x14ac:dyDescent="0.55000000000000004">
      <c r="B22" s="271"/>
      <c r="C22" s="274"/>
      <c r="D22" s="109" t="s">
        <v>169</v>
      </c>
    </row>
    <row r="23" spans="2:4" ht="18" x14ac:dyDescent="0.55000000000000004">
      <c r="B23" s="271"/>
      <c r="C23" s="275"/>
      <c r="D23" s="114" t="s">
        <v>170</v>
      </c>
    </row>
    <row r="24" spans="2:4" ht="29" x14ac:dyDescent="0.55000000000000004">
      <c r="B24" s="271"/>
      <c r="C24" s="276" t="s">
        <v>171</v>
      </c>
      <c r="D24" s="113" t="s">
        <v>172</v>
      </c>
    </row>
    <row r="25" spans="2:4" ht="18" x14ac:dyDescent="0.55000000000000004">
      <c r="B25" s="271"/>
      <c r="C25" s="277"/>
      <c r="D25" s="113" t="s">
        <v>173</v>
      </c>
    </row>
    <row r="26" spans="2:4" ht="18" x14ac:dyDescent="0.55000000000000004">
      <c r="B26" s="271"/>
      <c r="C26" s="277"/>
      <c r="D26" s="113" t="s">
        <v>174</v>
      </c>
    </row>
    <row r="27" spans="2:4" ht="18" x14ac:dyDescent="0.55000000000000004">
      <c r="B27" s="271"/>
      <c r="C27" s="277"/>
      <c r="D27" s="109" t="s">
        <v>170</v>
      </c>
    </row>
    <row r="28" spans="2:4" ht="18" x14ac:dyDescent="0.55000000000000004">
      <c r="B28" s="271"/>
      <c r="C28" s="278"/>
      <c r="D28" s="109" t="s">
        <v>170</v>
      </c>
    </row>
    <row r="29" spans="2:4" ht="18" x14ac:dyDescent="0.55000000000000004">
      <c r="B29" s="271"/>
      <c r="C29" s="279" t="s">
        <v>175</v>
      </c>
      <c r="D29" s="115" t="s">
        <v>176</v>
      </c>
    </row>
    <row r="30" spans="2:4" ht="18" x14ac:dyDescent="0.55000000000000004">
      <c r="B30" s="271"/>
      <c r="C30" s="274"/>
      <c r="D30" s="113" t="s">
        <v>177</v>
      </c>
    </row>
    <row r="31" spans="2:4" ht="18" x14ac:dyDescent="0.55000000000000004">
      <c r="B31" s="271"/>
      <c r="C31" s="274"/>
      <c r="D31" s="113" t="s">
        <v>178</v>
      </c>
    </row>
    <row r="32" spans="2:4" ht="18" x14ac:dyDescent="0.55000000000000004">
      <c r="B32" s="271"/>
      <c r="C32" s="274"/>
      <c r="D32" s="109" t="s">
        <v>170</v>
      </c>
    </row>
    <row r="33" spans="2:4" ht="18.5" thickBot="1" x14ac:dyDescent="0.6">
      <c r="B33" s="272"/>
      <c r="C33" s="280"/>
      <c r="D33" s="116" t="s">
        <v>170</v>
      </c>
    </row>
    <row r="34" spans="2:4" ht="24" customHeight="1" x14ac:dyDescent="0.55000000000000004">
      <c r="B34" s="281" t="s">
        <v>179</v>
      </c>
      <c r="C34" s="284" t="s">
        <v>165</v>
      </c>
      <c r="D34" s="112" t="s">
        <v>180</v>
      </c>
    </row>
    <row r="35" spans="2:4" ht="18" x14ac:dyDescent="0.55000000000000004">
      <c r="B35" s="282"/>
      <c r="C35" s="285"/>
      <c r="D35" s="113" t="s">
        <v>181</v>
      </c>
    </row>
    <row r="36" spans="2:4" ht="18" x14ac:dyDescent="0.55000000000000004">
      <c r="B36" s="282"/>
      <c r="C36" s="285"/>
      <c r="D36" s="113" t="s">
        <v>182</v>
      </c>
    </row>
    <row r="37" spans="2:4" ht="18" x14ac:dyDescent="0.55000000000000004">
      <c r="B37" s="282"/>
      <c r="C37" s="285"/>
      <c r="D37" s="109" t="s">
        <v>183</v>
      </c>
    </row>
    <row r="38" spans="2:4" ht="18" x14ac:dyDescent="0.55000000000000004">
      <c r="B38" s="282"/>
      <c r="C38" s="286"/>
      <c r="D38" s="109" t="s">
        <v>183</v>
      </c>
    </row>
    <row r="39" spans="2:4" ht="18" x14ac:dyDescent="0.55000000000000004">
      <c r="B39" s="282"/>
      <c r="C39" s="287" t="s">
        <v>171</v>
      </c>
      <c r="D39" s="115" t="s">
        <v>184</v>
      </c>
    </row>
    <row r="40" spans="2:4" ht="18" x14ac:dyDescent="0.55000000000000004">
      <c r="B40" s="282"/>
      <c r="C40" s="285"/>
      <c r="D40" s="113" t="s">
        <v>185</v>
      </c>
    </row>
    <row r="41" spans="2:4" ht="18" x14ac:dyDescent="0.55000000000000004">
      <c r="B41" s="282"/>
      <c r="C41" s="285"/>
      <c r="D41" s="113" t="s">
        <v>186</v>
      </c>
    </row>
    <row r="42" spans="2:4" ht="18" x14ac:dyDescent="0.55000000000000004">
      <c r="B42" s="282"/>
      <c r="C42" s="285"/>
      <c r="D42" s="109" t="s">
        <v>183</v>
      </c>
    </row>
    <row r="43" spans="2:4" ht="18" x14ac:dyDescent="0.55000000000000004">
      <c r="B43" s="282"/>
      <c r="C43" s="286"/>
      <c r="D43" s="114" t="s">
        <v>183</v>
      </c>
    </row>
    <row r="44" spans="2:4" ht="18" x14ac:dyDescent="0.55000000000000004">
      <c r="B44" s="282"/>
      <c r="C44" s="287" t="s">
        <v>175</v>
      </c>
      <c r="D44" s="113" t="s">
        <v>187</v>
      </c>
    </row>
    <row r="45" spans="2:4" ht="18" x14ac:dyDescent="0.55000000000000004">
      <c r="B45" s="282"/>
      <c r="C45" s="285"/>
      <c r="D45" s="113" t="s">
        <v>188</v>
      </c>
    </row>
    <row r="46" spans="2:4" ht="18" x14ac:dyDescent="0.55000000000000004">
      <c r="B46" s="282"/>
      <c r="C46" s="285"/>
      <c r="D46" s="113" t="s">
        <v>189</v>
      </c>
    </row>
    <row r="47" spans="2:4" ht="18" x14ac:dyDescent="0.55000000000000004">
      <c r="B47" s="282"/>
      <c r="C47" s="285"/>
      <c r="D47" s="109" t="s">
        <v>190</v>
      </c>
    </row>
    <row r="48" spans="2:4" ht="18.5" thickBot="1" x14ac:dyDescent="0.6">
      <c r="B48" s="283"/>
      <c r="C48" s="288"/>
      <c r="D48" s="116" t="s">
        <v>183</v>
      </c>
    </row>
    <row r="49" spans="2:4" ht="18.75" customHeight="1" x14ac:dyDescent="0.55000000000000004">
      <c r="B49" s="270" t="s">
        <v>191</v>
      </c>
      <c r="C49" s="284" t="s">
        <v>165</v>
      </c>
      <c r="D49" s="117" t="s">
        <v>192</v>
      </c>
    </row>
    <row r="50" spans="2:4" ht="29" x14ac:dyDescent="0.55000000000000004">
      <c r="B50" s="271"/>
      <c r="C50" s="285"/>
      <c r="D50" s="118" t="s">
        <v>193</v>
      </c>
    </row>
    <row r="51" spans="2:4" ht="29" x14ac:dyDescent="0.55000000000000004">
      <c r="B51" s="271"/>
      <c r="C51" s="285"/>
      <c r="D51" s="118" t="s">
        <v>194</v>
      </c>
    </row>
    <row r="52" spans="2:4" ht="29" x14ac:dyDescent="0.55000000000000004">
      <c r="B52" s="271"/>
      <c r="C52" s="285"/>
      <c r="D52" s="109" t="s">
        <v>195</v>
      </c>
    </row>
    <row r="53" spans="2:4" ht="29" x14ac:dyDescent="0.55000000000000004">
      <c r="B53" s="271"/>
      <c r="C53" s="286"/>
      <c r="D53" s="114" t="s">
        <v>196</v>
      </c>
    </row>
    <row r="54" spans="2:4" ht="24" customHeight="1" x14ac:dyDescent="0.55000000000000004">
      <c r="B54" s="271"/>
      <c r="C54" s="287" t="s">
        <v>197</v>
      </c>
      <c r="D54" s="113" t="s">
        <v>198</v>
      </c>
    </row>
    <row r="55" spans="2:4" ht="29" x14ac:dyDescent="0.55000000000000004">
      <c r="B55" s="271"/>
      <c r="C55" s="285"/>
      <c r="D55" s="113" t="s">
        <v>199</v>
      </c>
    </row>
    <row r="56" spans="2:4" ht="29" x14ac:dyDescent="0.55000000000000004">
      <c r="B56" s="271"/>
      <c r="C56" s="285"/>
      <c r="D56" s="109" t="s">
        <v>200</v>
      </c>
    </row>
    <row r="57" spans="2:4" ht="29" x14ac:dyDescent="0.55000000000000004">
      <c r="B57" s="271"/>
      <c r="C57" s="285"/>
      <c r="D57" s="109" t="s">
        <v>201</v>
      </c>
    </row>
    <row r="58" spans="2:4" ht="29" x14ac:dyDescent="0.55000000000000004">
      <c r="B58" s="271"/>
      <c r="C58" s="286"/>
      <c r="D58" s="109" t="s">
        <v>196</v>
      </c>
    </row>
    <row r="59" spans="2:4" ht="29" x14ac:dyDescent="0.55000000000000004">
      <c r="B59" s="271"/>
      <c r="C59" s="287" t="s">
        <v>202</v>
      </c>
      <c r="D59" s="115" t="s">
        <v>203</v>
      </c>
    </row>
    <row r="60" spans="2:4" ht="29" x14ac:dyDescent="0.55000000000000004">
      <c r="B60" s="271"/>
      <c r="C60" s="285"/>
      <c r="D60" s="113" t="s">
        <v>204</v>
      </c>
    </row>
    <row r="61" spans="2:4" ht="29" x14ac:dyDescent="0.55000000000000004">
      <c r="B61" s="271"/>
      <c r="C61" s="285"/>
      <c r="D61" s="109" t="s">
        <v>205</v>
      </c>
    </row>
    <row r="62" spans="2:4" ht="29" x14ac:dyDescent="0.55000000000000004">
      <c r="B62" s="271"/>
      <c r="C62" s="285"/>
      <c r="D62" s="109" t="s">
        <v>196</v>
      </c>
    </row>
    <row r="63" spans="2:4" ht="29" x14ac:dyDescent="0.55000000000000004">
      <c r="B63" s="271"/>
      <c r="C63" s="286"/>
      <c r="D63" s="114" t="s">
        <v>196</v>
      </c>
    </row>
    <row r="64" spans="2:4" ht="29" x14ac:dyDescent="0.55000000000000004">
      <c r="B64" s="271"/>
      <c r="C64" s="287" t="s">
        <v>175</v>
      </c>
      <c r="D64" s="113" t="s">
        <v>206</v>
      </c>
    </row>
    <row r="65" spans="2:4" ht="29" x14ac:dyDescent="0.55000000000000004">
      <c r="B65" s="271"/>
      <c r="C65" s="285"/>
      <c r="D65" s="113" t="s">
        <v>207</v>
      </c>
    </row>
    <row r="66" spans="2:4" ht="29" x14ac:dyDescent="0.55000000000000004">
      <c r="B66" s="271"/>
      <c r="C66" s="285"/>
      <c r="D66" s="113" t="s">
        <v>208</v>
      </c>
    </row>
    <row r="67" spans="2:4" ht="29" x14ac:dyDescent="0.55000000000000004">
      <c r="B67" s="271"/>
      <c r="C67" s="285"/>
      <c r="D67" s="113" t="s">
        <v>209</v>
      </c>
    </row>
    <row r="68" spans="2:4" ht="29.5" thickBot="1" x14ac:dyDescent="0.6">
      <c r="B68" s="272"/>
      <c r="C68" s="288"/>
      <c r="D68" s="116" t="s">
        <v>196</v>
      </c>
    </row>
    <row r="69" spans="2:4" ht="24" customHeight="1" x14ac:dyDescent="0.55000000000000004">
      <c r="B69" s="270" t="s">
        <v>736</v>
      </c>
      <c r="C69" s="284" t="s">
        <v>165</v>
      </c>
      <c r="D69" s="112" t="s">
        <v>210</v>
      </c>
    </row>
    <row r="70" spans="2:4" ht="18" x14ac:dyDescent="0.55000000000000004">
      <c r="B70" s="271"/>
      <c r="C70" s="285"/>
      <c r="D70" s="113" t="s">
        <v>211</v>
      </c>
    </row>
    <row r="71" spans="2:4" ht="18" x14ac:dyDescent="0.55000000000000004">
      <c r="B71" s="271"/>
      <c r="C71" s="285"/>
      <c r="D71" s="109" t="s">
        <v>212</v>
      </c>
    </row>
    <row r="72" spans="2:4" ht="18" x14ac:dyDescent="0.55000000000000004">
      <c r="B72" s="271"/>
      <c r="C72" s="285"/>
      <c r="D72" s="109" t="s">
        <v>212</v>
      </c>
    </row>
    <row r="73" spans="2:4" ht="18" x14ac:dyDescent="0.55000000000000004">
      <c r="B73" s="271"/>
      <c r="C73" s="286"/>
      <c r="D73" s="114" t="s">
        <v>212</v>
      </c>
    </row>
    <row r="74" spans="2:4" ht="18" x14ac:dyDescent="0.55000000000000004">
      <c r="B74" s="271"/>
      <c r="C74" s="287" t="s">
        <v>213</v>
      </c>
      <c r="D74" s="113" t="s">
        <v>214</v>
      </c>
    </row>
    <row r="75" spans="2:4" ht="18" x14ac:dyDescent="0.55000000000000004">
      <c r="B75" s="271"/>
      <c r="C75" s="285"/>
      <c r="D75" s="113" t="s">
        <v>215</v>
      </c>
    </row>
    <row r="76" spans="2:4" ht="18" x14ac:dyDescent="0.55000000000000004">
      <c r="B76" s="271"/>
      <c r="C76" s="285"/>
      <c r="D76" s="109" t="s">
        <v>212</v>
      </c>
    </row>
    <row r="77" spans="2:4" ht="18" x14ac:dyDescent="0.55000000000000004">
      <c r="B77" s="271"/>
      <c r="C77" s="285"/>
      <c r="D77" s="109" t="s">
        <v>212</v>
      </c>
    </row>
    <row r="78" spans="2:4" ht="18" x14ac:dyDescent="0.55000000000000004">
      <c r="B78" s="271"/>
      <c r="C78" s="286"/>
      <c r="D78" s="109" t="s">
        <v>212</v>
      </c>
    </row>
    <row r="79" spans="2:4" ht="18" x14ac:dyDescent="0.55000000000000004">
      <c r="B79" s="271"/>
      <c r="C79" s="287" t="s">
        <v>175</v>
      </c>
      <c r="D79" s="115" t="s">
        <v>216</v>
      </c>
    </row>
    <row r="80" spans="2:4" ht="18" x14ac:dyDescent="0.55000000000000004">
      <c r="B80" s="271"/>
      <c r="C80" s="285"/>
      <c r="D80" s="113" t="s">
        <v>217</v>
      </c>
    </row>
    <row r="81" spans="2:4" ht="18" x14ac:dyDescent="0.55000000000000004">
      <c r="B81" s="271"/>
      <c r="C81" s="285"/>
      <c r="D81" s="113" t="s">
        <v>218</v>
      </c>
    </row>
    <row r="82" spans="2:4" ht="18" x14ac:dyDescent="0.55000000000000004">
      <c r="B82" s="271"/>
      <c r="C82" s="285"/>
      <c r="D82" s="113" t="s">
        <v>219</v>
      </c>
    </row>
    <row r="83" spans="2:4" ht="18.5" thickBot="1" x14ac:dyDescent="0.6">
      <c r="B83" s="272"/>
      <c r="C83" s="288"/>
      <c r="D83" s="116" t="s">
        <v>212</v>
      </c>
    </row>
    <row r="84" spans="2:4" ht="24" customHeight="1" x14ac:dyDescent="0.55000000000000004">
      <c r="B84" s="270" t="s">
        <v>220</v>
      </c>
      <c r="C84" s="284" t="s">
        <v>165</v>
      </c>
      <c r="D84" s="112" t="s">
        <v>221</v>
      </c>
    </row>
    <row r="85" spans="2:4" ht="18" x14ac:dyDescent="0.55000000000000004">
      <c r="B85" s="271"/>
      <c r="C85" s="285"/>
      <c r="D85" s="113" t="s">
        <v>222</v>
      </c>
    </row>
    <row r="86" spans="2:4" ht="18" x14ac:dyDescent="0.55000000000000004">
      <c r="B86" s="271"/>
      <c r="C86" s="285"/>
      <c r="D86" s="113" t="s">
        <v>223</v>
      </c>
    </row>
    <row r="87" spans="2:4" ht="18" x14ac:dyDescent="0.55000000000000004">
      <c r="B87" s="271"/>
      <c r="C87" s="285"/>
      <c r="D87" s="109" t="s">
        <v>224</v>
      </c>
    </row>
    <row r="88" spans="2:4" ht="18" x14ac:dyDescent="0.55000000000000004">
      <c r="B88" s="271"/>
      <c r="C88" s="285"/>
      <c r="D88" s="109" t="s">
        <v>224</v>
      </c>
    </row>
    <row r="89" spans="2:4" ht="18" x14ac:dyDescent="0.55000000000000004">
      <c r="B89" s="271"/>
      <c r="C89" s="287" t="s">
        <v>171</v>
      </c>
      <c r="D89" s="115" t="s">
        <v>225</v>
      </c>
    </row>
    <row r="90" spans="2:4" ht="18" x14ac:dyDescent="0.55000000000000004">
      <c r="B90" s="271"/>
      <c r="C90" s="285"/>
      <c r="D90" s="113" t="s">
        <v>226</v>
      </c>
    </row>
    <row r="91" spans="2:4" ht="18" x14ac:dyDescent="0.55000000000000004">
      <c r="B91" s="271"/>
      <c r="C91" s="285"/>
      <c r="D91" s="109" t="s">
        <v>227</v>
      </c>
    </row>
    <row r="92" spans="2:4" ht="18" x14ac:dyDescent="0.55000000000000004">
      <c r="B92" s="271"/>
      <c r="C92" s="285"/>
      <c r="D92" s="109" t="s">
        <v>228</v>
      </c>
    </row>
    <row r="93" spans="2:4" ht="18" x14ac:dyDescent="0.55000000000000004">
      <c r="B93" s="271"/>
      <c r="C93" s="285"/>
      <c r="D93" s="114" t="s">
        <v>224</v>
      </c>
    </row>
    <row r="94" spans="2:4" ht="18" x14ac:dyDescent="0.55000000000000004">
      <c r="B94" s="271"/>
      <c r="C94" s="287" t="s">
        <v>175</v>
      </c>
      <c r="D94" s="113" t="s">
        <v>229</v>
      </c>
    </row>
    <row r="95" spans="2:4" ht="18" x14ac:dyDescent="0.55000000000000004">
      <c r="B95" s="271"/>
      <c r="C95" s="285"/>
      <c r="D95" s="113" t="s">
        <v>230</v>
      </c>
    </row>
    <row r="96" spans="2:4" ht="18" x14ac:dyDescent="0.55000000000000004">
      <c r="B96" s="271"/>
      <c r="C96" s="285"/>
      <c r="D96" s="113" t="s">
        <v>231</v>
      </c>
    </row>
    <row r="97" spans="2:4" ht="18" x14ac:dyDescent="0.55000000000000004">
      <c r="B97" s="271"/>
      <c r="C97" s="285"/>
      <c r="D97" s="109" t="s">
        <v>232</v>
      </c>
    </row>
    <row r="98" spans="2:4" ht="18.5" thickBot="1" x14ac:dyDescent="0.6">
      <c r="B98" s="272"/>
      <c r="C98" s="288"/>
      <c r="D98" s="116" t="s">
        <v>224</v>
      </c>
    </row>
    <row r="99" spans="2:4" ht="24" customHeight="1" x14ac:dyDescent="0.55000000000000004">
      <c r="B99" s="270" t="s">
        <v>233</v>
      </c>
      <c r="C99" s="284" t="s">
        <v>165</v>
      </c>
      <c r="D99" s="112" t="s">
        <v>234</v>
      </c>
    </row>
    <row r="100" spans="2:4" ht="18" x14ac:dyDescent="0.55000000000000004">
      <c r="B100" s="271"/>
      <c r="C100" s="285"/>
      <c r="D100" s="113" t="s">
        <v>235</v>
      </c>
    </row>
    <row r="101" spans="2:4" ht="18" x14ac:dyDescent="0.55000000000000004">
      <c r="B101" s="271"/>
      <c r="C101" s="285"/>
      <c r="D101" s="109" t="s">
        <v>236</v>
      </c>
    </row>
    <row r="102" spans="2:4" ht="18" x14ac:dyDescent="0.55000000000000004">
      <c r="B102" s="271"/>
      <c r="C102" s="285"/>
      <c r="D102" s="109" t="s">
        <v>236</v>
      </c>
    </row>
    <row r="103" spans="2:4" ht="18" x14ac:dyDescent="0.55000000000000004">
      <c r="B103" s="271"/>
      <c r="C103" s="286"/>
      <c r="D103" s="109" t="s">
        <v>236</v>
      </c>
    </row>
    <row r="104" spans="2:4" ht="18" x14ac:dyDescent="0.55000000000000004">
      <c r="B104" s="271"/>
      <c r="C104" s="287" t="s">
        <v>171</v>
      </c>
      <c r="D104" s="115" t="s">
        <v>237</v>
      </c>
    </row>
    <row r="105" spans="2:4" ht="18" x14ac:dyDescent="0.55000000000000004">
      <c r="B105" s="271"/>
      <c r="C105" s="285"/>
      <c r="D105" s="113" t="s">
        <v>238</v>
      </c>
    </row>
    <row r="106" spans="2:4" ht="18" x14ac:dyDescent="0.55000000000000004">
      <c r="B106" s="271"/>
      <c r="C106" s="285"/>
      <c r="D106" s="113" t="s">
        <v>239</v>
      </c>
    </row>
    <row r="107" spans="2:4" ht="18" x14ac:dyDescent="0.55000000000000004">
      <c r="B107" s="271"/>
      <c r="C107" s="285"/>
      <c r="D107" s="113" t="s">
        <v>240</v>
      </c>
    </row>
    <row r="108" spans="2:4" ht="18" x14ac:dyDescent="0.55000000000000004">
      <c r="B108" s="271"/>
      <c r="C108" s="285"/>
      <c r="D108" s="109" t="s">
        <v>236</v>
      </c>
    </row>
    <row r="109" spans="2:4" ht="18" x14ac:dyDescent="0.55000000000000004">
      <c r="B109" s="271"/>
      <c r="C109" s="287" t="s">
        <v>175</v>
      </c>
      <c r="D109" s="115" t="s">
        <v>241</v>
      </c>
    </row>
    <row r="110" spans="2:4" ht="18" x14ac:dyDescent="0.55000000000000004">
      <c r="B110" s="271"/>
      <c r="C110" s="285"/>
      <c r="D110" s="113" t="s">
        <v>242</v>
      </c>
    </row>
    <row r="111" spans="2:4" ht="18" x14ac:dyDescent="0.55000000000000004">
      <c r="B111" s="271"/>
      <c r="C111" s="285"/>
      <c r="D111" s="113" t="s">
        <v>243</v>
      </c>
    </row>
    <row r="112" spans="2:4" ht="18" x14ac:dyDescent="0.55000000000000004">
      <c r="B112" s="271"/>
      <c r="C112" s="285"/>
      <c r="D112" s="109" t="s">
        <v>236</v>
      </c>
    </row>
    <row r="113" spans="2:4" ht="18.5" thickBot="1" x14ac:dyDescent="0.6">
      <c r="B113" s="272"/>
      <c r="C113" s="288"/>
      <c r="D113" s="116" t="s">
        <v>236</v>
      </c>
    </row>
    <row r="114" spans="2:4" ht="24" customHeight="1" x14ac:dyDescent="0.55000000000000004">
      <c r="B114" s="270" t="s">
        <v>734</v>
      </c>
      <c r="C114" s="284" t="s">
        <v>165</v>
      </c>
      <c r="D114" s="112" t="s">
        <v>244</v>
      </c>
    </row>
    <row r="115" spans="2:4" ht="29" x14ac:dyDescent="0.55000000000000004">
      <c r="B115" s="271"/>
      <c r="C115" s="285"/>
      <c r="D115" s="113" t="s">
        <v>245</v>
      </c>
    </row>
    <row r="116" spans="2:4" ht="29" x14ac:dyDescent="0.55000000000000004">
      <c r="B116" s="271"/>
      <c r="C116" s="285"/>
      <c r="D116" s="109" t="s">
        <v>246</v>
      </c>
    </row>
    <row r="117" spans="2:4" ht="29" x14ac:dyDescent="0.55000000000000004">
      <c r="B117" s="271"/>
      <c r="C117" s="285"/>
      <c r="D117" s="109" t="s">
        <v>246</v>
      </c>
    </row>
    <row r="118" spans="2:4" ht="29" x14ac:dyDescent="0.55000000000000004">
      <c r="B118" s="271"/>
      <c r="C118" s="286"/>
      <c r="D118" s="109" t="s">
        <v>246</v>
      </c>
    </row>
    <row r="119" spans="2:4" ht="29" x14ac:dyDescent="0.55000000000000004">
      <c r="B119" s="271"/>
      <c r="C119" s="287" t="s">
        <v>213</v>
      </c>
      <c r="D119" s="115" t="s">
        <v>247</v>
      </c>
    </row>
    <row r="120" spans="2:4" ht="29" x14ac:dyDescent="0.55000000000000004">
      <c r="B120" s="271"/>
      <c r="C120" s="285"/>
      <c r="D120" s="109" t="s">
        <v>248</v>
      </c>
    </row>
    <row r="121" spans="2:4" ht="29" x14ac:dyDescent="0.55000000000000004">
      <c r="B121" s="271"/>
      <c r="C121" s="285"/>
      <c r="D121" s="109" t="s">
        <v>246</v>
      </c>
    </row>
    <row r="122" spans="2:4" ht="29" x14ac:dyDescent="0.55000000000000004">
      <c r="B122" s="271"/>
      <c r="C122" s="285"/>
      <c r="D122" s="109" t="s">
        <v>246</v>
      </c>
    </row>
    <row r="123" spans="2:4" ht="29" x14ac:dyDescent="0.55000000000000004">
      <c r="B123" s="271"/>
      <c r="C123" s="286"/>
      <c r="D123" s="109" t="s">
        <v>246</v>
      </c>
    </row>
    <row r="124" spans="2:4" ht="29" x14ac:dyDescent="0.55000000000000004">
      <c r="B124" s="271"/>
      <c r="C124" s="287" t="s">
        <v>175</v>
      </c>
      <c r="D124" s="115" t="s">
        <v>249</v>
      </c>
    </row>
    <row r="125" spans="2:4" ht="29" x14ac:dyDescent="0.55000000000000004">
      <c r="B125" s="271"/>
      <c r="C125" s="285"/>
      <c r="D125" s="113" t="s">
        <v>250</v>
      </c>
    </row>
    <row r="126" spans="2:4" ht="29" x14ac:dyDescent="0.55000000000000004">
      <c r="B126" s="271"/>
      <c r="C126" s="285"/>
      <c r="D126" s="109" t="s">
        <v>251</v>
      </c>
    </row>
    <row r="127" spans="2:4" ht="29" x14ac:dyDescent="0.55000000000000004">
      <c r="B127" s="271"/>
      <c r="C127" s="285"/>
      <c r="D127" s="109" t="s">
        <v>246</v>
      </c>
    </row>
    <row r="128" spans="2:4" ht="29.5" thickBot="1" x14ac:dyDescent="0.6">
      <c r="B128" s="272"/>
      <c r="C128" s="288"/>
      <c r="D128" s="116" t="s">
        <v>246</v>
      </c>
    </row>
    <row r="129" spans="2:4" ht="24" customHeight="1" x14ac:dyDescent="0.55000000000000004">
      <c r="B129" s="270" t="s">
        <v>252</v>
      </c>
      <c r="C129" s="284" t="s">
        <v>253</v>
      </c>
      <c r="D129" s="112" t="s">
        <v>254</v>
      </c>
    </row>
    <row r="130" spans="2:4" ht="18" x14ac:dyDescent="0.55000000000000004">
      <c r="B130" s="271"/>
      <c r="C130" s="285"/>
      <c r="D130" s="113" t="s">
        <v>255</v>
      </c>
    </row>
    <row r="131" spans="2:4" ht="18" x14ac:dyDescent="0.55000000000000004">
      <c r="B131" s="271"/>
      <c r="C131" s="285"/>
      <c r="D131" s="109" t="s">
        <v>256</v>
      </c>
    </row>
    <row r="132" spans="2:4" ht="18" x14ac:dyDescent="0.55000000000000004">
      <c r="B132" s="271"/>
      <c r="C132" s="285"/>
      <c r="D132" s="109" t="s">
        <v>257</v>
      </c>
    </row>
    <row r="133" spans="2:4" ht="18" x14ac:dyDescent="0.55000000000000004">
      <c r="B133" s="271"/>
      <c r="C133" s="286"/>
      <c r="D133" s="109" t="s">
        <v>257</v>
      </c>
    </row>
    <row r="134" spans="2:4" ht="29" x14ac:dyDescent="0.55000000000000004">
      <c r="B134" s="271"/>
      <c r="C134" s="287" t="s">
        <v>258</v>
      </c>
      <c r="D134" s="115" t="s">
        <v>259</v>
      </c>
    </row>
    <row r="135" spans="2:4" ht="29" x14ac:dyDescent="0.55000000000000004">
      <c r="B135" s="271"/>
      <c r="C135" s="285"/>
      <c r="D135" s="113" t="s">
        <v>260</v>
      </c>
    </row>
    <row r="136" spans="2:4" ht="29" x14ac:dyDescent="0.55000000000000004">
      <c r="B136" s="271"/>
      <c r="C136" s="285"/>
      <c r="D136" s="113" t="s">
        <v>261</v>
      </c>
    </row>
    <row r="137" spans="2:4" ht="18" x14ac:dyDescent="0.55000000000000004">
      <c r="B137" s="271"/>
      <c r="C137" s="285"/>
      <c r="D137" s="109" t="s">
        <v>257</v>
      </c>
    </row>
    <row r="138" spans="2:4" ht="18" x14ac:dyDescent="0.55000000000000004">
      <c r="B138" s="271"/>
      <c r="C138" s="286"/>
      <c r="D138" s="109" t="s">
        <v>257</v>
      </c>
    </row>
    <row r="139" spans="2:4" ht="18" x14ac:dyDescent="0.55000000000000004">
      <c r="B139" s="271"/>
      <c r="C139" s="287" t="s">
        <v>262</v>
      </c>
      <c r="D139" s="115" t="s">
        <v>263</v>
      </c>
    </row>
    <row r="140" spans="2:4" ht="29" x14ac:dyDescent="0.55000000000000004">
      <c r="B140" s="271"/>
      <c r="C140" s="285"/>
      <c r="D140" s="113" t="s">
        <v>264</v>
      </c>
    </row>
    <row r="141" spans="2:4" ht="18" x14ac:dyDescent="0.55000000000000004">
      <c r="B141" s="271"/>
      <c r="C141" s="285"/>
      <c r="D141" s="113" t="s">
        <v>265</v>
      </c>
    </row>
    <row r="142" spans="2:4" ht="18" x14ac:dyDescent="0.55000000000000004">
      <c r="B142" s="271"/>
      <c r="C142" s="285"/>
      <c r="D142" s="109" t="s">
        <v>257</v>
      </c>
    </row>
    <row r="143" spans="2:4" ht="18" x14ac:dyDescent="0.55000000000000004">
      <c r="B143" s="271"/>
      <c r="C143" s="286"/>
      <c r="D143" s="109" t="s">
        <v>257</v>
      </c>
    </row>
    <row r="144" spans="2:4" ht="18" x14ac:dyDescent="0.55000000000000004">
      <c r="B144" s="271"/>
      <c r="C144" s="287" t="s">
        <v>266</v>
      </c>
      <c r="D144" s="115" t="s">
        <v>267</v>
      </c>
    </row>
    <row r="145" spans="2:4" ht="18" x14ac:dyDescent="0.55000000000000004">
      <c r="B145" s="271"/>
      <c r="C145" s="285"/>
      <c r="D145" s="113" t="s">
        <v>268</v>
      </c>
    </row>
    <row r="146" spans="2:4" ht="18" x14ac:dyDescent="0.55000000000000004">
      <c r="B146" s="271"/>
      <c r="C146" s="285"/>
      <c r="D146" s="109" t="s">
        <v>257</v>
      </c>
    </row>
    <row r="147" spans="2:4" ht="18" x14ac:dyDescent="0.55000000000000004">
      <c r="B147" s="271"/>
      <c r="C147" s="285"/>
      <c r="D147" s="109" t="s">
        <v>257</v>
      </c>
    </row>
    <row r="148" spans="2:4" ht="18.5" thickBot="1" x14ac:dyDescent="0.6">
      <c r="B148" s="272"/>
      <c r="C148" s="288"/>
      <c r="D148" s="116" t="s">
        <v>257</v>
      </c>
    </row>
    <row r="149" spans="2:4" ht="24" customHeight="1" x14ac:dyDescent="0.55000000000000004">
      <c r="B149" s="270" t="s">
        <v>269</v>
      </c>
      <c r="C149" s="284" t="s">
        <v>253</v>
      </c>
      <c r="D149" s="112" t="s">
        <v>270</v>
      </c>
    </row>
    <row r="150" spans="2:4" ht="29" x14ac:dyDescent="0.55000000000000004">
      <c r="B150" s="271"/>
      <c r="C150" s="285"/>
      <c r="D150" s="113" t="s">
        <v>271</v>
      </c>
    </row>
    <row r="151" spans="2:4" ht="29" x14ac:dyDescent="0.55000000000000004">
      <c r="B151" s="271"/>
      <c r="C151" s="285"/>
      <c r="D151" s="109" t="s">
        <v>272</v>
      </c>
    </row>
    <row r="152" spans="2:4" ht="29" x14ac:dyDescent="0.55000000000000004">
      <c r="B152" s="271"/>
      <c r="C152" s="285"/>
      <c r="D152" s="109" t="s">
        <v>272</v>
      </c>
    </row>
    <row r="153" spans="2:4" ht="29" x14ac:dyDescent="0.55000000000000004">
      <c r="B153" s="271"/>
      <c r="C153" s="286"/>
      <c r="D153" s="109" t="s">
        <v>272</v>
      </c>
    </row>
    <row r="154" spans="2:4" ht="29" x14ac:dyDescent="0.55000000000000004">
      <c r="B154" s="271"/>
      <c r="C154" s="287" t="s">
        <v>258</v>
      </c>
      <c r="D154" s="115" t="s">
        <v>273</v>
      </c>
    </row>
    <row r="155" spans="2:4" ht="29" x14ac:dyDescent="0.55000000000000004">
      <c r="B155" s="271"/>
      <c r="C155" s="285"/>
      <c r="D155" s="113" t="s">
        <v>274</v>
      </c>
    </row>
    <row r="156" spans="2:4" ht="29" x14ac:dyDescent="0.55000000000000004">
      <c r="B156" s="271"/>
      <c r="C156" s="285"/>
      <c r="D156" s="113" t="s">
        <v>275</v>
      </c>
    </row>
    <row r="157" spans="2:4" ht="29" x14ac:dyDescent="0.55000000000000004">
      <c r="B157" s="271"/>
      <c r="C157" s="285"/>
      <c r="D157" s="109" t="s">
        <v>272</v>
      </c>
    </row>
    <row r="158" spans="2:4" ht="29" x14ac:dyDescent="0.55000000000000004">
      <c r="B158" s="271"/>
      <c r="C158" s="285"/>
      <c r="D158" s="109" t="s">
        <v>272</v>
      </c>
    </row>
    <row r="159" spans="2:4" ht="29" x14ac:dyDescent="0.55000000000000004">
      <c r="B159" s="271"/>
      <c r="C159" s="287" t="s">
        <v>262</v>
      </c>
      <c r="D159" s="115" t="s">
        <v>276</v>
      </c>
    </row>
    <row r="160" spans="2:4" ht="29" x14ac:dyDescent="0.55000000000000004">
      <c r="B160" s="271"/>
      <c r="C160" s="285"/>
      <c r="D160" s="113" t="s">
        <v>277</v>
      </c>
    </row>
    <row r="161" spans="2:4" ht="29" x14ac:dyDescent="0.55000000000000004">
      <c r="B161" s="271"/>
      <c r="C161" s="285"/>
      <c r="D161" s="109" t="s">
        <v>272</v>
      </c>
    </row>
    <row r="162" spans="2:4" ht="29" x14ac:dyDescent="0.55000000000000004">
      <c r="B162" s="271"/>
      <c r="C162" s="285"/>
      <c r="D162" s="86" t="s">
        <v>272</v>
      </c>
    </row>
    <row r="163" spans="2:4" ht="29.5" thickBot="1" x14ac:dyDescent="0.6">
      <c r="B163" s="272"/>
      <c r="C163" s="288"/>
      <c r="D163" s="89" t="s">
        <v>272</v>
      </c>
    </row>
    <row r="164" spans="2:4" ht="24" customHeight="1" x14ac:dyDescent="0.55000000000000004">
      <c r="B164" s="270" t="s">
        <v>278</v>
      </c>
      <c r="C164" s="284" t="s">
        <v>739</v>
      </c>
      <c r="D164" s="84" t="s">
        <v>279</v>
      </c>
    </row>
    <row r="165" spans="2:4" ht="18" x14ac:dyDescent="0.55000000000000004">
      <c r="B165" s="271"/>
      <c r="C165" s="285"/>
      <c r="D165" s="85" t="s">
        <v>280</v>
      </c>
    </row>
    <row r="166" spans="2:4" ht="18" x14ac:dyDescent="0.55000000000000004">
      <c r="B166" s="271"/>
      <c r="C166" s="285"/>
      <c r="D166" s="85" t="s">
        <v>281</v>
      </c>
    </row>
    <row r="167" spans="2:4" ht="18" x14ac:dyDescent="0.55000000000000004">
      <c r="B167" s="271"/>
      <c r="C167" s="285"/>
      <c r="D167" s="86" t="s">
        <v>282</v>
      </c>
    </row>
    <row r="168" spans="2:4" ht="18" x14ac:dyDescent="0.55000000000000004">
      <c r="B168" s="271"/>
      <c r="C168" s="286"/>
      <c r="D168" s="87" t="s">
        <v>282</v>
      </c>
    </row>
    <row r="169" spans="2:4" ht="24" customHeight="1" x14ac:dyDescent="0.55000000000000004">
      <c r="B169" s="271"/>
      <c r="C169" s="285" t="s">
        <v>283</v>
      </c>
      <c r="D169" s="86" t="s">
        <v>284</v>
      </c>
    </row>
    <row r="170" spans="2:4" ht="18" x14ac:dyDescent="0.55000000000000004">
      <c r="B170" s="271"/>
      <c r="C170" s="285"/>
      <c r="D170" s="86" t="s">
        <v>282</v>
      </c>
    </row>
    <row r="171" spans="2:4" ht="18" x14ac:dyDescent="0.55000000000000004">
      <c r="B171" s="271"/>
      <c r="C171" s="285"/>
      <c r="D171" s="86" t="s">
        <v>282</v>
      </c>
    </row>
    <row r="172" spans="2:4" ht="18" x14ac:dyDescent="0.55000000000000004">
      <c r="B172" s="271"/>
      <c r="C172" s="285"/>
      <c r="D172" s="86" t="s">
        <v>282</v>
      </c>
    </row>
    <row r="173" spans="2:4" ht="18" x14ac:dyDescent="0.55000000000000004">
      <c r="B173" s="271"/>
      <c r="C173" s="286"/>
      <c r="D173" s="86" t="s">
        <v>282</v>
      </c>
    </row>
    <row r="174" spans="2:4" ht="24" customHeight="1" x14ac:dyDescent="0.55000000000000004">
      <c r="B174" s="271"/>
      <c r="C174" s="287" t="s">
        <v>285</v>
      </c>
      <c r="D174" s="88" t="s">
        <v>286</v>
      </c>
    </row>
    <row r="175" spans="2:4" ht="18" x14ac:dyDescent="0.55000000000000004">
      <c r="B175" s="271"/>
      <c r="C175" s="285"/>
      <c r="D175" s="86" t="s">
        <v>282</v>
      </c>
    </row>
    <row r="176" spans="2:4" ht="18" x14ac:dyDescent="0.55000000000000004">
      <c r="B176" s="271"/>
      <c r="C176" s="285"/>
      <c r="D176" s="86" t="s">
        <v>282</v>
      </c>
    </row>
    <row r="177" spans="2:4" ht="18" x14ac:dyDescent="0.55000000000000004">
      <c r="B177" s="271"/>
      <c r="C177" s="285"/>
      <c r="D177" s="86" t="s">
        <v>282</v>
      </c>
    </row>
    <row r="178" spans="2:4" ht="18" x14ac:dyDescent="0.55000000000000004">
      <c r="B178" s="271"/>
      <c r="C178" s="286"/>
      <c r="D178" s="86" t="s">
        <v>282</v>
      </c>
    </row>
    <row r="179" spans="2:4" ht="18" x14ac:dyDescent="0.55000000000000004">
      <c r="B179" s="271"/>
      <c r="C179" s="287" t="s">
        <v>287</v>
      </c>
      <c r="D179" s="88" t="s">
        <v>288</v>
      </c>
    </row>
    <row r="180" spans="2:4" ht="18" x14ac:dyDescent="0.55000000000000004">
      <c r="B180" s="271"/>
      <c r="C180" s="285"/>
      <c r="D180" s="85" t="s">
        <v>282</v>
      </c>
    </row>
    <row r="181" spans="2:4" ht="18" x14ac:dyDescent="0.55000000000000004">
      <c r="B181" s="271"/>
      <c r="C181" s="285"/>
      <c r="D181" s="85" t="s">
        <v>282</v>
      </c>
    </row>
    <row r="182" spans="2:4" ht="18" x14ac:dyDescent="0.55000000000000004">
      <c r="B182" s="271"/>
      <c r="C182" s="285"/>
      <c r="D182" s="85" t="s">
        <v>282</v>
      </c>
    </row>
    <row r="183" spans="2:4" ht="18" x14ac:dyDescent="0.55000000000000004">
      <c r="B183" s="271"/>
      <c r="C183" s="286"/>
      <c r="D183" s="85" t="s">
        <v>282</v>
      </c>
    </row>
    <row r="184" spans="2:4" ht="24" customHeight="1" x14ac:dyDescent="0.55000000000000004">
      <c r="B184" s="271"/>
      <c r="C184" s="287" t="s">
        <v>289</v>
      </c>
      <c r="D184" s="88" t="s">
        <v>290</v>
      </c>
    </row>
    <row r="185" spans="2:4" ht="18" x14ac:dyDescent="0.55000000000000004">
      <c r="B185" s="271"/>
      <c r="C185" s="285"/>
      <c r="D185" s="113" t="s">
        <v>291</v>
      </c>
    </row>
    <row r="186" spans="2:4" ht="18" x14ac:dyDescent="0.55000000000000004">
      <c r="B186" s="271"/>
      <c r="C186" s="285"/>
      <c r="D186" s="85" t="s">
        <v>282</v>
      </c>
    </row>
    <row r="187" spans="2:4" ht="18" x14ac:dyDescent="0.55000000000000004">
      <c r="B187" s="271"/>
      <c r="C187" s="285"/>
      <c r="D187" s="85" t="s">
        <v>282</v>
      </c>
    </row>
    <row r="188" spans="2:4" ht="18.5" thickBot="1" x14ac:dyDescent="0.6">
      <c r="B188" s="272"/>
      <c r="C188" s="288"/>
      <c r="D188" s="92" t="s">
        <v>282</v>
      </c>
    </row>
    <row r="189" spans="2:4" ht="24" customHeight="1" x14ac:dyDescent="0.55000000000000004">
      <c r="B189" s="270" t="s">
        <v>292</v>
      </c>
      <c r="C189" s="284" t="s">
        <v>293</v>
      </c>
      <c r="D189" s="84" t="s">
        <v>294</v>
      </c>
    </row>
    <row r="190" spans="2:4" ht="18" x14ac:dyDescent="0.55000000000000004">
      <c r="B190" s="271"/>
      <c r="C190" s="285"/>
      <c r="D190" s="85" t="s">
        <v>295</v>
      </c>
    </row>
    <row r="191" spans="2:4" ht="18" x14ac:dyDescent="0.55000000000000004">
      <c r="B191" s="271"/>
      <c r="C191" s="285"/>
      <c r="D191" s="85" t="s">
        <v>296</v>
      </c>
    </row>
    <row r="192" spans="2:4" ht="18" x14ac:dyDescent="0.55000000000000004">
      <c r="B192" s="271"/>
      <c r="C192" s="285"/>
      <c r="D192" s="85" t="s">
        <v>297</v>
      </c>
    </row>
    <row r="193" spans="2:4" ht="18" x14ac:dyDescent="0.55000000000000004">
      <c r="B193" s="271"/>
      <c r="C193" s="286"/>
      <c r="D193" s="85" t="s">
        <v>297</v>
      </c>
    </row>
    <row r="194" spans="2:4" ht="24" customHeight="1" x14ac:dyDescent="0.55000000000000004">
      <c r="B194" s="271"/>
      <c r="C194" s="287" t="s">
        <v>298</v>
      </c>
      <c r="D194" s="88" t="s">
        <v>299</v>
      </c>
    </row>
    <row r="195" spans="2:4" ht="18" x14ac:dyDescent="0.55000000000000004">
      <c r="B195" s="271"/>
      <c r="C195" s="285"/>
      <c r="D195" s="85" t="s">
        <v>300</v>
      </c>
    </row>
    <row r="196" spans="2:4" ht="18" x14ac:dyDescent="0.55000000000000004">
      <c r="B196" s="271"/>
      <c r="C196" s="285"/>
      <c r="D196" s="85" t="s">
        <v>301</v>
      </c>
    </row>
    <row r="197" spans="2:4" ht="18" x14ac:dyDescent="0.55000000000000004">
      <c r="B197" s="271"/>
      <c r="C197" s="285"/>
      <c r="D197" s="85" t="s">
        <v>297</v>
      </c>
    </row>
    <row r="198" spans="2:4" ht="18" x14ac:dyDescent="0.55000000000000004">
      <c r="B198" s="271"/>
      <c r="C198" s="286"/>
      <c r="D198" s="91" t="s">
        <v>297</v>
      </c>
    </row>
    <row r="199" spans="2:4" ht="24" customHeight="1" x14ac:dyDescent="0.55000000000000004">
      <c r="B199" s="271"/>
      <c r="C199" s="287" t="s">
        <v>302</v>
      </c>
      <c r="D199" s="85" t="s">
        <v>303</v>
      </c>
    </row>
    <row r="200" spans="2:4" ht="18" x14ac:dyDescent="0.55000000000000004">
      <c r="B200" s="271"/>
      <c r="C200" s="285"/>
      <c r="D200" s="85" t="s">
        <v>304</v>
      </c>
    </row>
    <row r="201" spans="2:4" ht="18" x14ac:dyDescent="0.55000000000000004">
      <c r="B201" s="271"/>
      <c r="C201" s="285"/>
      <c r="D201" s="85" t="s">
        <v>297</v>
      </c>
    </row>
    <row r="202" spans="2:4" ht="18" x14ac:dyDescent="0.55000000000000004">
      <c r="B202" s="271"/>
      <c r="C202" s="285"/>
      <c r="D202" s="85" t="s">
        <v>297</v>
      </c>
    </row>
    <row r="203" spans="2:4" ht="18" x14ac:dyDescent="0.55000000000000004">
      <c r="B203" s="271"/>
      <c r="C203" s="286"/>
      <c r="D203" s="85" t="s">
        <v>297</v>
      </c>
    </row>
    <row r="204" spans="2:4" ht="18" x14ac:dyDescent="0.55000000000000004">
      <c r="B204" s="271"/>
      <c r="C204" s="287" t="s">
        <v>305</v>
      </c>
      <c r="D204" s="88" t="s">
        <v>306</v>
      </c>
    </row>
    <row r="205" spans="2:4" ht="18" x14ac:dyDescent="0.55000000000000004">
      <c r="B205" s="271"/>
      <c r="C205" s="285"/>
      <c r="D205" s="85" t="s">
        <v>297</v>
      </c>
    </row>
    <row r="206" spans="2:4" ht="18" x14ac:dyDescent="0.55000000000000004">
      <c r="B206" s="271"/>
      <c r="C206" s="285"/>
      <c r="D206" s="85" t="s">
        <v>297</v>
      </c>
    </row>
    <row r="207" spans="2:4" ht="18" x14ac:dyDescent="0.55000000000000004">
      <c r="B207" s="271"/>
      <c r="C207" s="285"/>
      <c r="D207" s="85" t="s">
        <v>297</v>
      </c>
    </row>
    <row r="208" spans="2:4" ht="18" x14ac:dyDescent="0.55000000000000004">
      <c r="B208" s="271"/>
      <c r="C208" s="286"/>
      <c r="D208" s="85" t="s">
        <v>297</v>
      </c>
    </row>
    <row r="209" spans="2:4" ht="24" customHeight="1" x14ac:dyDescent="0.55000000000000004">
      <c r="B209" s="271"/>
      <c r="C209" s="287" t="s">
        <v>307</v>
      </c>
      <c r="D209" s="88" t="s">
        <v>308</v>
      </c>
    </row>
    <row r="210" spans="2:4" ht="18" x14ac:dyDescent="0.55000000000000004">
      <c r="B210" s="271"/>
      <c r="C210" s="285"/>
      <c r="D210" s="113" t="s">
        <v>309</v>
      </c>
    </row>
    <row r="211" spans="2:4" ht="18" x14ac:dyDescent="0.55000000000000004">
      <c r="B211" s="271"/>
      <c r="C211" s="285"/>
      <c r="D211" s="85" t="s">
        <v>297</v>
      </c>
    </row>
    <row r="212" spans="2:4" ht="18" x14ac:dyDescent="0.55000000000000004">
      <c r="B212" s="271"/>
      <c r="C212" s="285"/>
      <c r="D212" s="85" t="s">
        <v>297</v>
      </c>
    </row>
    <row r="213" spans="2:4" ht="18.5" thickBot="1" x14ac:dyDescent="0.6">
      <c r="B213" s="272"/>
      <c r="C213" s="288"/>
      <c r="D213" s="92" t="s">
        <v>297</v>
      </c>
    </row>
    <row r="214" spans="2:4" ht="18.5" thickBot="1" x14ac:dyDescent="0.6">
      <c r="B214" s="76" t="s">
        <v>310</v>
      </c>
      <c r="C214" s="77"/>
      <c r="D214" s="90"/>
    </row>
    <row r="215" spans="2:4" ht="18.75" customHeight="1" x14ac:dyDescent="0.55000000000000004">
      <c r="B215" s="270" t="s">
        <v>311</v>
      </c>
      <c r="C215" s="284" t="s">
        <v>253</v>
      </c>
      <c r="D215" s="84" t="s">
        <v>312</v>
      </c>
    </row>
    <row r="216" spans="2:4" ht="18" x14ac:dyDescent="0.55000000000000004">
      <c r="B216" s="271"/>
      <c r="C216" s="285"/>
      <c r="D216" s="85" t="s">
        <v>313</v>
      </c>
    </row>
    <row r="217" spans="2:4" ht="29" x14ac:dyDescent="0.55000000000000004">
      <c r="B217" s="271"/>
      <c r="C217" s="285"/>
      <c r="D217" s="85" t="s">
        <v>314</v>
      </c>
    </row>
    <row r="218" spans="2:4" ht="18" x14ac:dyDescent="0.55000000000000004">
      <c r="B218" s="271"/>
      <c r="C218" s="285"/>
      <c r="D218" s="86" t="s">
        <v>315</v>
      </c>
    </row>
    <row r="219" spans="2:4" ht="18" x14ac:dyDescent="0.55000000000000004">
      <c r="B219" s="271"/>
      <c r="C219" s="285"/>
      <c r="D219" s="86" t="s">
        <v>315</v>
      </c>
    </row>
    <row r="220" spans="2:4" ht="18" x14ac:dyDescent="0.55000000000000004">
      <c r="B220" s="271"/>
      <c r="C220" s="287" t="s">
        <v>316</v>
      </c>
      <c r="D220" s="88" t="s">
        <v>317</v>
      </c>
    </row>
    <row r="221" spans="2:4" ht="18" x14ac:dyDescent="0.55000000000000004">
      <c r="B221" s="271"/>
      <c r="C221" s="285"/>
      <c r="D221" s="85" t="s">
        <v>318</v>
      </c>
    </row>
    <row r="222" spans="2:4" ht="18" x14ac:dyDescent="0.55000000000000004">
      <c r="B222" s="271"/>
      <c r="C222" s="285"/>
      <c r="D222" s="85" t="s">
        <v>319</v>
      </c>
    </row>
    <row r="223" spans="2:4" ht="18" x14ac:dyDescent="0.55000000000000004">
      <c r="B223" s="271"/>
      <c r="C223" s="285"/>
      <c r="D223" s="86" t="s">
        <v>315</v>
      </c>
    </row>
    <row r="224" spans="2:4" ht="18" x14ac:dyDescent="0.55000000000000004">
      <c r="B224" s="271"/>
      <c r="C224" s="286"/>
      <c r="D224" s="87" t="s">
        <v>315</v>
      </c>
    </row>
    <row r="225" spans="2:4" ht="18" x14ac:dyDescent="0.55000000000000004">
      <c r="B225" s="271"/>
      <c r="C225" s="287" t="s">
        <v>258</v>
      </c>
      <c r="D225" s="85" t="s">
        <v>320</v>
      </c>
    </row>
    <row r="226" spans="2:4" ht="18" x14ac:dyDescent="0.55000000000000004">
      <c r="B226" s="271"/>
      <c r="C226" s="285"/>
      <c r="D226" s="85" t="s">
        <v>321</v>
      </c>
    </row>
    <row r="227" spans="2:4" ht="18" x14ac:dyDescent="0.55000000000000004">
      <c r="B227" s="271"/>
      <c r="C227" s="285"/>
      <c r="D227" s="86" t="s">
        <v>322</v>
      </c>
    </row>
    <row r="228" spans="2:4" ht="18" x14ac:dyDescent="0.55000000000000004">
      <c r="B228" s="271"/>
      <c r="C228" s="285"/>
      <c r="D228" s="86" t="s">
        <v>315</v>
      </c>
    </row>
    <row r="229" spans="2:4" ht="18" x14ac:dyDescent="0.55000000000000004">
      <c r="B229" s="271"/>
      <c r="C229" s="286"/>
      <c r="D229" s="86" t="s">
        <v>315</v>
      </c>
    </row>
    <row r="230" spans="2:4" ht="18" x14ac:dyDescent="0.55000000000000004">
      <c r="B230" s="271"/>
      <c r="C230" s="287" t="s">
        <v>262</v>
      </c>
      <c r="D230" s="88" t="s">
        <v>323</v>
      </c>
    </row>
    <row r="231" spans="2:4" ht="18" x14ac:dyDescent="0.55000000000000004">
      <c r="B231" s="271"/>
      <c r="C231" s="285"/>
      <c r="D231" s="85" t="s">
        <v>324</v>
      </c>
    </row>
    <row r="232" spans="2:4" ht="18" x14ac:dyDescent="0.55000000000000004">
      <c r="B232" s="271"/>
      <c r="C232" s="285"/>
      <c r="D232" s="86" t="s">
        <v>315</v>
      </c>
    </row>
    <row r="233" spans="2:4" ht="18" x14ac:dyDescent="0.55000000000000004">
      <c r="B233" s="271"/>
      <c r="C233" s="285"/>
      <c r="D233" s="86" t="s">
        <v>315</v>
      </c>
    </row>
    <row r="234" spans="2:4" ht="18.5" thickBot="1" x14ac:dyDescent="0.6">
      <c r="B234" s="272"/>
      <c r="C234" s="288"/>
      <c r="D234" s="89" t="s">
        <v>315</v>
      </c>
    </row>
    <row r="235" spans="2:4" ht="24" customHeight="1" x14ac:dyDescent="0.55000000000000004">
      <c r="B235" s="270" t="s">
        <v>325</v>
      </c>
      <c r="C235" s="284" t="s">
        <v>253</v>
      </c>
      <c r="D235" s="84" t="s">
        <v>326</v>
      </c>
    </row>
    <row r="236" spans="2:4" ht="29" x14ac:dyDescent="0.55000000000000004">
      <c r="B236" s="271"/>
      <c r="C236" s="285"/>
      <c r="D236" s="85" t="s">
        <v>327</v>
      </c>
    </row>
    <row r="237" spans="2:4" ht="29" x14ac:dyDescent="0.55000000000000004">
      <c r="B237" s="271"/>
      <c r="C237" s="285"/>
      <c r="D237" s="85" t="s">
        <v>328</v>
      </c>
    </row>
    <row r="238" spans="2:4" ht="29" x14ac:dyDescent="0.55000000000000004">
      <c r="B238" s="271"/>
      <c r="C238" s="285"/>
      <c r="D238" s="85" t="s">
        <v>329</v>
      </c>
    </row>
    <row r="239" spans="2:4" ht="29" x14ac:dyDescent="0.55000000000000004">
      <c r="B239" s="271"/>
      <c r="C239" s="286"/>
      <c r="D239" s="85" t="s">
        <v>330</v>
      </c>
    </row>
    <row r="240" spans="2:4" ht="29" x14ac:dyDescent="0.55000000000000004">
      <c r="B240" s="271"/>
      <c r="C240" s="285" t="s">
        <v>316</v>
      </c>
      <c r="D240" s="88" t="s">
        <v>331</v>
      </c>
    </row>
    <row r="241" spans="2:4" ht="29" x14ac:dyDescent="0.55000000000000004">
      <c r="B241" s="271"/>
      <c r="C241" s="285"/>
      <c r="D241" s="85" t="s">
        <v>332</v>
      </c>
    </row>
    <row r="242" spans="2:4" ht="29" x14ac:dyDescent="0.55000000000000004">
      <c r="B242" s="271"/>
      <c r="C242" s="285"/>
      <c r="D242" s="85" t="s">
        <v>330</v>
      </c>
    </row>
    <row r="243" spans="2:4" ht="29" x14ac:dyDescent="0.55000000000000004">
      <c r="B243" s="271"/>
      <c r="C243" s="285"/>
      <c r="D243" s="85" t="s">
        <v>330</v>
      </c>
    </row>
    <row r="244" spans="2:4" ht="29" x14ac:dyDescent="0.55000000000000004">
      <c r="B244" s="271"/>
      <c r="C244" s="286"/>
      <c r="D244" s="91" t="s">
        <v>330</v>
      </c>
    </row>
    <row r="245" spans="2:4" ht="29" x14ac:dyDescent="0.55000000000000004">
      <c r="B245" s="271"/>
      <c r="C245" s="287" t="s">
        <v>258</v>
      </c>
      <c r="D245" s="85" t="s">
        <v>333</v>
      </c>
    </row>
    <row r="246" spans="2:4" ht="29" x14ac:dyDescent="0.55000000000000004">
      <c r="B246" s="271"/>
      <c r="C246" s="285"/>
      <c r="D246" s="85" t="s">
        <v>334</v>
      </c>
    </row>
    <row r="247" spans="2:4" ht="29" x14ac:dyDescent="0.55000000000000004">
      <c r="B247" s="271"/>
      <c r="C247" s="285"/>
      <c r="D247" s="85" t="s">
        <v>335</v>
      </c>
    </row>
    <row r="248" spans="2:4" ht="29" x14ac:dyDescent="0.55000000000000004">
      <c r="B248" s="271"/>
      <c r="C248" s="285"/>
      <c r="D248" s="85" t="s">
        <v>336</v>
      </c>
    </row>
    <row r="249" spans="2:4" ht="29" x14ac:dyDescent="0.55000000000000004">
      <c r="B249" s="271"/>
      <c r="C249" s="285"/>
      <c r="D249" s="85" t="s">
        <v>330</v>
      </c>
    </row>
    <row r="250" spans="2:4" ht="29" x14ac:dyDescent="0.55000000000000004">
      <c r="B250" s="271"/>
      <c r="C250" s="287" t="s">
        <v>262</v>
      </c>
      <c r="D250" s="88" t="s">
        <v>337</v>
      </c>
    </row>
    <row r="251" spans="2:4" ht="29" x14ac:dyDescent="0.55000000000000004">
      <c r="B251" s="271"/>
      <c r="C251" s="285"/>
      <c r="D251" s="85" t="s">
        <v>338</v>
      </c>
    </row>
    <row r="252" spans="2:4" ht="29" x14ac:dyDescent="0.55000000000000004">
      <c r="B252" s="271"/>
      <c r="C252" s="285"/>
      <c r="D252" s="85" t="s">
        <v>339</v>
      </c>
    </row>
    <row r="253" spans="2:4" ht="29" x14ac:dyDescent="0.55000000000000004">
      <c r="B253" s="271"/>
      <c r="C253" s="285"/>
      <c r="D253" s="85" t="s">
        <v>330</v>
      </c>
    </row>
    <row r="254" spans="2:4" ht="29.5" thickBot="1" x14ac:dyDescent="0.6">
      <c r="B254" s="272"/>
      <c r="C254" s="288"/>
      <c r="D254" s="92" t="s">
        <v>330</v>
      </c>
    </row>
    <row r="255" spans="2:4" ht="24" customHeight="1" x14ac:dyDescent="0.55000000000000004">
      <c r="B255" s="270" t="s">
        <v>340</v>
      </c>
      <c r="C255" s="284" t="s">
        <v>165</v>
      </c>
      <c r="D255" s="84" t="s">
        <v>341</v>
      </c>
    </row>
    <row r="256" spans="2:4" ht="18" x14ac:dyDescent="0.55000000000000004">
      <c r="B256" s="271"/>
      <c r="C256" s="285"/>
      <c r="D256" s="85" t="s">
        <v>342</v>
      </c>
    </row>
    <row r="257" spans="2:4" ht="18" x14ac:dyDescent="0.55000000000000004">
      <c r="B257" s="271"/>
      <c r="C257" s="285"/>
      <c r="D257" s="85" t="s">
        <v>343</v>
      </c>
    </row>
    <row r="258" spans="2:4" ht="18" x14ac:dyDescent="0.55000000000000004">
      <c r="B258" s="271"/>
      <c r="C258" s="285"/>
      <c r="D258" s="93" t="s">
        <v>170</v>
      </c>
    </row>
    <row r="259" spans="2:4" ht="18" x14ac:dyDescent="0.55000000000000004">
      <c r="B259" s="271"/>
      <c r="C259" s="286"/>
      <c r="D259" s="86" t="s">
        <v>170</v>
      </c>
    </row>
    <row r="260" spans="2:4" ht="18" x14ac:dyDescent="0.55000000000000004">
      <c r="B260" s="271"/>
      <c r="C260" s="287" t="s">
        <v>316</v>
      </c>
      <c r="D260" s="88" t="s">
        <v>344</v>
      </c>
    </row>
    <row r="261" spans="2:4" ht="18" x14ac:dyDescent="0.55000000000000004">
      <c r="B261" s="271"/>
      <c r="C261" s="285"/>
      <c r="D261" s="85" t="s">
        <v>345</v>
      </c>
    </row>
    <row r="262" spans="2:4" ht="18" x14ac:dyDescent="0.55000000000000004">
      <c r="B262" s="271"/>
      <c r="C262" s="285"/>
      <c r="D262" s="85" t="s">
        <v>346</v>
      </c>
    </row>
    <row r="263" spans="2:4" ht="18" x14ac:dyDescent="0.55000000000000004">
      <c r="B263" s="271"/>
      <c r="C263" s="285"/>
      <c r="D263" s="86" t="s">
        <v>170</v>
      </c>
    </row>
    <row r="264" spans="2:4" ht="18" x14ac:dyDescent="0.55000000000000004">
      <c r="B264" s="271"/>
      <c r="C264" s="285"/>
      <c r="D264" s="87" t="s">
        <v>170</v>
      </c>
    </row>
    <row r="265" spans="2:4" ht="18" x14ac:dyDescent="0.55000000000000004">
      <c r="B265" s="271"/>
      <c r="C265" s="287" t="s">
        <v>175</v>
      </c>
      <c r="D265" s="85" t="s">
        <v>347</v>
      </c>
    </row>
    <row r="266" spans="2:4" ht="18" x14ac:dyDescent="0.55000000000000004">
      <c r="B266" s="271"/>
      <c r="C266" s="285"/>
      <c r="D266" s="85" t="s">
        <v>348</v>
      </c>
    </row>
    <row r="267" spans="2:4" ht="18" x14ac:dyDescent="0.55000000000000004">
      <c r="B267" s="271"/>
      <c r="C267" s="285"/>
      <c r="D267" s="86" t="s">
        <v>170</v>
      </c>
    </row>
    <row r="268" spans="2:4" ht="18" x14ac:dyDescent="0.55000000000000004">
      <c r="B268" s="271"/>
      <c r="C268" s="285"/>
      <c r="D268" s="86" t="s">
        <v>170</v>
      </c>
    </row>
    <row r="269" spans="2:4" ht="18.5" thickBot="1" x14ac:dyDescent="0.6">
      <c r="B269" s="272"/>
      <c r="C269" s="288"/>
      <c r="D269" s="89" t="s">
        <v>170</v>
      </c>
    </row>
    <row r="270" spans="2:4" ht="24" customHeight="1" x14ac:dyDescent="0.55000000000000004">
      <c r="B270" s="270" t="s">
        <v>349</v>
      </c>
      <c r="C270" s="284" t="s">
        <v>253</v>
      </c>
      <c r="D270" s="84" t="s">
        <v>350</v>
      </c>
    </row>
    <row r="271" spans="2:4" ht="29" x14ac:dyDescent="0.55000000000000004">
      <c r="B271" s="271"/>
      <c r="C271" s="285"/>
      <c r="D271" s="85" t="s">
        <v>351</v>
      </c>
    </row>
    <row r="272" spans="2:4" ht="29" x14ac:dyDescent="0.55000000000000004">
      <c r="B272" s="271"/>
      <c r="C272" s="285"/>
      <c r="D272" s="85" t="s">
        <v>352</v>
      </c>
    </row>
    <row r="273" spans="2:4" ht="29" x14ac:dyDescent="0.55000000000000004">
      <c r="B273" s="271"/>
      <c r="C273" s="285"/>
      <c r="D273" s="85" t="s">
        <v>352</v>
      </c>
    </row>
    <row r="274" spans="2:4" ht="29" x14ac:dyDescent="0.55000000000000004">
      <c r="B274" s="271"/>
      <c r="C274" s="285"/>
      <c r="D274" s="91" t="s">
        <v>352</v>
      </c>
    </row>
    <row r="275" spans="2:4" ht="43.5" x14ac:dyDescent="0.55000000000000004">
      <c r="B275" s="271"/>
      <c r="C275" s="289" t="s">
        <v>316</v>
      </c>
      <c r="D275" s="85" t="s">
        <v>353</v>
      </c>
    </row>
    <row r="276" spans="2:4" ht="29" x14ac:dyDescent="0.55000000000000004">
      <c r="B276" s="271"/>
      <c r="C276" s="290"/>
      <c r="D276" s="85" t="s">
        <v>354</v>
      </c>
    </row>
    <row r="277" spans="2:4" ht="29" x14ac:dyDescent="0.55000000000000004">
      <c r="B277" s="271"/>
      <c r="C277" s="290"/>
      <c r="D277" s="85" t="s">
        <v>352</v>
      </c>
    </row>
    <row r="278" spans="2:4" ht="29" x14ac:dyDescent="0.55000000000000004">
      <c r="B278" s="271"/>
      <c r="C278" s="290"/>
      <c r="D278" s="85" t="s">
        <v>352</v>
      </c>
    </row>
    <row r="279" spans="2:4" ht="29" x14ac:dyDescent="0.55000000000000004">
      <c r="B279" s="271"/>
      <c r="C279" s="291"/>
      <c r="D279" s="85" t="s">
        <v>352</v>
      </c>
    </row>
    <row r="280" spans="2:4" ht="29" x14ac:dyDescent="0.55000000000000004">
      <c r="B280" s="271"/>
      <c r="C280" s="287" t="s">
        <v>258</v>
      </c>
      <c r="D280" s="88" t="s">
        <v>355</v>
      </c>
    </row>
    <row r="281" spans="2:4" ht="43.5" x14ac:dyDescent="0.55000000000000004">
      <c r="B281" s="271"/>
      <c r="C281" s="285"/>
      <c r="D281" s="85" t="s">
        <v>356</v>
      </c>
    </row>
    <row r="282" spans="2:4" ht="29" x14ac:dyDescent="0.55000000000000004">
      <c r="B282" s="271"/>
      <c r="C282" s="285"/>
      <c r="D282" s="85" t="s">
        <v>352</v>
      </c>
    </row>
    <row r="283" spans="2:4" ht="29" x14ac:dyDescent="0.55000000000000004">
      <c r="B283" s="271"/>
      <c r="C283" s="285"/>
      <c r="D283" s="85" t="s">
        <v>352</v>
      </c>
    </row>
    <row r="284" spans="2:4" ht="29" x14ac:dyDescent="0.55000000000000004">
      <c r="B284" s="271"/>
      <c r="C284" s="285"/>
      <c r="D284" s="91" t="s">
        <v>352</v>
      </c>
    </row>
    <row r="285" spans="2:4" ht="29" x14ac:dyDescent="0.55000000000000004">
      <c r="B285" s="271"/>
      <c r="C285" s="287" t="s">
        <v>262</v>
      </c>
      <c r="D285" s="85" t="s">
        <v>357</v>
      </c>
    </row>
    <row r="286" spans="2:4" ht="29" x14ac:dyDescent="0.55000000000000004">
      <c r="B286" s="271"/>
      <c r="C286" s="285"/>
      <c r="D286" s="85" t="s">
        <v>358</v>
      </c>
    </row>
    <row r="287" spans="2:4" ht="29" x14ac:dyDescent="0.55000000000000004">
      <c r="B287" s="271"/>
      <c r="C287" s="285"/>
      <c r="D287" s="85" t="s">
        <v>352</v>
      </c>
    </row>
    <row r="288" spans="2:4" ht="29" x14ac:dyDescent="0.55000000000000004">
      <c r="B288" s="271"/>
      <c r="C288" s="285"/>
      <c r="D288" s="85" t="s">
        <v>352</v>
      </c>
    </row>
    <row r="289" spans="2:4" ht="29.5" thickBot="1" x14ac:dyDescent="0.6">
      <c r="B289" s="272"/>
      <c r="C289" s="288"/>
      <c r="D289" s="92" t="s">
        <v>352</v>
      </c>
    </row>
    <row r="290" spans="2:4" ht="24" customHeight="1" x14ac:dyDescent="0.55000000000000004">
      <c r="B290" s="270" t="s">
        <v>359</v>
      </c>
      <c r="C290" s="284" t="s">
        <v>253</v>
      </c>
      <c r="D290" s="84" t="s">
        <v>360</v>
      </c>
    </row>
    <row r="291" spans="2:4" ht="18" x14ac:dyDescent="0.55000000000000004">
      <c r="B291" s="271"/>
      <c r="C291" s="285"/>
      <c r="D291" s="85" t="s">
        <v>361</v>
      </c>
    </row>
    <row r="292" spans="2:4" ht="18" x14ac:dyDescent="0.55000000000000004">
      <c r="B292" s="271"/>
      <c r="C292" s="285"/>
      <c r="D292" s="85" t="s">
        <v>362</v>
      </c>
    </row>
    <row r="293" spans="2:4" ht="18" x14ac:dyDescent="0.55000000000000004">
      <c r="B293" s="271"/>
      <c r="C293" s="285"/>
      <c r="D293" s="86" t="s">
        <v>363</v>
      </c>
    </row>
    <row r="294" spans="2:4" ht="18" x14ac:dyDescent="0.55000000000000004">
      <c r="B294" s="271"/>
      <c r="C294" s="286"/>
      <c r="D294" s="86" t="s">
        <v>364</v>
      </c>
    </row>
    <row r="295" spans="2:4" ht="18" x14ac:dyDescent="0.55000000000000004">
      <c r="B295" s="271"/>
      <c r="C295" s="285" t="s">
        <v>316</v>
      </c>
      <c r="D295" s="88" t="s">
        <v>365</v>
      </c>
    </row>
    <row r="296" spans="2:4" ht="29" x14ac:dyDescent="0.55000000000000004">
      <c r="B296" s="271"/>
      <c r="C296" s="285"/>
      <c r="D296" s="85" t="s">
        <v>366</v>
      </c>
    </row>
    <row r="297" spans="2:4" ht="29" x14ac:dyDescent="0.55000000000000004">
      <c r="B297" s="271"/>
      <c r="C297" s="285"/>
      <c r="D297" s="86" t="s">
        <v>367</v>
      </c>
    </row>
    <row r="298" spans="2:4" ht="18" x14ac:dyDescent="0.55000000000000004">
      <c r="B298" s="271"/>
      <c r="C298" s="285"/>
      <c r="D298" s="86" t="s">
        <v>364</v>
      </c>
    </row>
    <row r="299" spans="2:4" ht="18" x14ac:dyDescent="0.55000000000000004">
      <c r="B299" s="271"/>
      <c r="C299" s="286"/>
      <c r="D299" s="86" t="s">
        <v>364</v>
      </c>
    </row>
    <row r="300" spans="2:4" ht="29" x14ac:dyDescent="0.55000000000000004">
      <c r="B300" s="271"/>
      <c r="C300" s="287" t="s">
        <v>258</v>
      </c>
      <c r="D300" s="88" t="s">
        <v>368</v>
      </c>
    </row>
    <row r="301" spans="2:4" ht="18" x14ac:dyDescent="0.55000000000000004">
      <c r="B301" s="271"/>
      <c r="C301" s="285"/>
      <c r="D301" s="85" t="s">
        <v>369</v>
      </c>
    </row>
    <row r="302" spans="2:4" ht="18" x14ac:dyDescent="0.55000000000000004">
      <c r="B302" s="271"/>
      <c r="C302" s="285"/>
      <c r="D302" s="86" t="s">
        <v>364</v>
      </c>
    </row>
    <row r="303" spans="2:4" ht="18" x14ac:dyDescent="0.55000000000000004">
      <c r="B303" s="271"/>
      <c r="C303" s="285"/>
      <c r="D303" s="86" t="s">
        <v>364</v>
      </c>
    </row>
    <row r="304" spans="2:4" ht="18" x14ac:dyDescent="0.55000000000000004">
      <c r="B304" s="271"/>
      <c r="C304" s="286"/>
      <c r="D304" s="86" t="s">
        <v>364</v>
      </c>
    </row>
    <row r="305" spans="2:4" ht="29" x14ac:dyDescent="0.55000000000000004">
      <c r="B305" s="271"/>
      <c r="C305" s="287" t="s">
        <v>262</v>
      </c>
      <c r="D305" s="88" t="s">
        <v>370</v>
      </c>
    </row>
    <row r="306" spans="2:4" ht="29" x14ac:dyDescent="0.55000000000000004">
      <c r="B306" s="271"/>
      <c r="C306" s="285"/>
      <c r="D306" s="85" t="s">
        <v>371</v>
      </c>
    </row>
    <row r="307" spans="2:4" ht="18" x14ac:dyDescent="0.55000000000000004">
      <c r="B307" s="271"/>
      <c r="C307" s="285"/>
      <c r="D307" s="85" t="s">
        <v>372</v>
      </c>
    </row>
    <row r="308" spans="2:4" ht="18" x14ac:dyDescent="0.55000000000000004">
      <c r="B308" s="271"/>
      <c r="C308" s="285"/>
      <c r="D308" s="86" t="s">
        <v>364</v>
      </c>
    </row>
    <row r="309" spans="2:4" ht="18.5" thickBot="1" x14ac:dyDescent="0.6">
      <c r="B309" s="272"/>
      <c r="C309" s="288"/>
      <c r="D309" s="89" t="s">
        <v>364</v>
      </c>
    </row>
    <row r="310" spans="2:4" ht="24" customHeight="1" x14ac:dyDescent="0.55000000000000004">
      <c r="B310" s="270" t="s">
        <v>373</v>
      </c>
      <c r="C310" s="284" t="s">
        <v>253</v>
      </c>
      <c r="D310" s="84" t="s">
        <v>374</v>
      </c>
    </row>
    <row r="311" spans="2:4" ht="29" x14ac:dyDescent="0.55000000000000004">
      <c r="B311" s="271"/>
      <c r="C311" s="285"/>
      <c r="D311" s="85" t="s">
        <v>375</v>
      </c>
    </row>
    <row r="312" spans="2:4" ht="29" x14ac:dyDescent="0.55000000000000004">
      <c r="B312" s="271"/>
      <c r="C312" s="285"/>
      <c r="D312" s="85" t="s">
        <v>376</v>
      </c>
    </row>
    <row r="313" spans="2:4" ht="29" x14ac:dyDescent="0.55000000000000004">
      <c r="B313" s="271"/>
      <c r="C313" s="285"/>
      <c r="D313" s="85" t="s">
        <v>377</v>
      </c>
    </row>
    <row r="314" spans="2:4" ht="29" x14ac:dyDescent="0.55000000000000004">
      <c r="B314" s="271"/>
      <c r="C314" s="286"/>
      <c r="D314" s="91" t="s">
        <v>377</v>
      </c>
    </row>
    <row r="315" spans="2:4" ht="29" x14ac:dyDescent="0.55000000000000004">
      <c r="B315" s="271"/>
      <c r="C315" s="285" t="s">
        <v>316</v>
      </c>
      <c r="D315" s="85" t="s">
        <v>378</v>
      </c>
    </row>
    <row r="316" spans="2:4" ht="43.5" x14ac:dyDescent="0.55000000000000004">
      <c r="B316" s="271"/>
      <c r="C316" s="285"/>
      <c r="D316" s="85" t="s">
        <v>379</v>
      </c>
    </row>
    <row r="317" spans="2:4" ht="29" x14ac:dyDescent="0.55000000000000004">
      <c r="B317" s="271"/>
      <c r="C317" s="285"/>
      <c r="D317" s="85" t="s">
        <v>377</v>
      </c>
    </row>
    <row r="318" spans="2:4" ht="29" x14ac:dyDescent="0.55000000000000004">
      <c r="B318" s="271"/>
      <c r="C318" s="285"/>
      <c r="D318" s="85" t="s">
        <v>377</v>
      </c>
    </row>
    <row r="319" spans="2:4" ht="29" x14ac:dyDescent="0.55000000000000004">
      <c r="B319" s="271"/>
      <c r="C319" s="286"/>
      <c r="D319" s="91" t="s">
        <v>377</v>
      </c>
    </row>
    <row r="320" spans="2:4" ht="43.5" x14ac:dyDescent="0.55000000000000004">
      <c r="B320" s="271"/>
      <c r="C320" s="287" t="s">
        <v>258</v>
      </c>
      <c r="D320" s="88" t="s">
        <v>380</v>
      </c>
    </row>
    <row r="321" spans="2:4" ht="43.5" x14ac:dyDescent="0.55000000000000004">
      <c r="B321" s="271"/>
      <c r="C321" s="285"/>
      <c r="D321" s="85" t="s">
        <v>381</v>
      </c>
    </row>
    <row r="322" spans="2:4" ht="29" x14ac:dyDescent="0.55000000000000004">
      <c r="B322" s="271"/>
      <c r="C322" s="285"/>
      <c r="D322" s="85" t="s">
        <v>382</v>
      </c>
    </row>
    <row r="323" spans="2:4" ht="29" x14ac:dyDescent="0.55000000000000004">
      <c r="B323" s="271"/>
      <c r="C323" s="285"/>
      <c r="D323" s="85" t="s">
        <v>377</v>
      </c>
    </row>
    <row r="324" spans="2:4" ht="29" x14ac:dyDescent="0.55000000000000004">
      <c r="B324" s="271"/>
      <c r="C324" s="286"/>
      <c r="D324" s="91" t="s">
        <v>377</v>
      </c>
    </row>
    <row r="325" spans="2:4" ht="29" x14ac:dyDescent="0.55000000000000004">
      <c r="B325" s="271"/>
      <c r="C325" s="287" t="s">
        <v>262</v>
      </c>
      <c r="D325" s="85" t="s">
        <v>383</v>
      </c>
    </row>
    <row r="326" spans="2:4" ht="29" x14ac:dyDescent="0.55000000000000004">
      <c r="B326" s="271"/>
      <c r="C326" s="285"/>
      <c r="D326" s="85" t="s">
        <v>384</v>
      </c>
    </row>
    <row r="327" spans="2:4" ht="29" x14ac:dyDescent="0.55000000000000004">
      <c r="B327" s="271"/>
      <c r="C327" s="285"/>
      <c r="D327" s="85" t="s">
        <v>385</v>
      </c>
    </row>
    <row r="328" spans="2:4" ht="29" x14ac:dyDescent="0.55000000000000004">
      <c r="B328" s="271"/>
      <c r="C328" s="285"/>
      <c r="D328" s="85" t="s">
        <v>377</v>
      </c>
    </row>
    <row r="329" spans="2:4" ht="29.5" thickBot="1" x14ac:dyDescent="0.6">
      <c r="B329" s="272"/>
      <c r="C329" s="288"/>
      <c r="D329" s="92" t="s">
        <v>377</v>
      </c>
    </row>
    <row r="330" spans="2:4" ht="24" customHeight="1" x14ac:dyDescent="0.55000000000000004">
      <c r="B330" s="270" t="s">
        <v>386</v>
      </c>
      <c r="C330" s="284" t="s">
        <v>253</v>
      </c>
      <c r="D330" s="84" t="s">
        <v>387</v>
      </c>
    </row>
    <row r="331" spans="2:4" ht="18" x14ac:dyDescent="0.55000000000000004">
      <c r="B331" s="271"/>
      <c r="C331" s="285"/>
      <c r="D331" s="85" t="s">
        <v>388</v>
      </c>
    </row>
    <row r="332" spans="2:4" ht="18" x14ac:dyDescent="0.55000000000000004">
      <c r="B332" s="271"/>
      <c r="C332" s="285"/>
      <c r="D332" s="86" t="s">
        <v>224</v>
      </c>
    </row>
    <row r="333" spans="2:4" ht="18" x14ac:dyDescent="0.55000000000000004">
      <c r="B333" s="271"/>
      <c r="C333" s="285"/>
      <c r="D333" s="86" t="s">
        <v>224</v>
      </c>
    </row>
    <row r="334" spans="2:4" ht="18" x14ac:dyDescent="0.55000000000000004">
      <c r="B334" s="271"/>
      <c r="C334" s="286"/>
      <c r="D334" s="87" t="s">
        <v>224</v>
      </c>
    </row>
    <row r="335" spans="2:4" ht="18" x14ac:dyDescent="0.55000000000000004">
      <c r="B335" s="271"/>
      <c r="C335" s="287" t="s">
        <v>258</v>
      </c>
      <c r="D335" s="85" t="s">
        <v>389</v>
      </c>
    </row>
    <row r="336" spans="2:4" ht="29" x14ac:dyDescent="0.55000000000000004">
      <c r="B336" s="271"/>
      <c r="C336" s="285"/>
      <c r="D336" s="85" t="s">
        <v>390</v>
      </c>
    </row>
    <row r="337" spans="2:4" ht="18" x14ac:dyDescent="0.55000000000000004">
      <c r="B337" s="271"/>
      <c r="C337" s="285"/>
      <c r="D337" s="86" t="s">
        <v>391</v>
      </c>
    </row>
    <row r="338" spans="2:4" ht="18" x14ac:dyDescent="0.55000000000000004">
      <c r="B338" s="271"/>
      <c r="C338" s="285"/>
      <c r="D338" s="86" t="s">
        <v>224</v>
      </c>
    </row>
    <row r="339" spans="2:4" ht="18" x14ac:dyDescent="0.55000000000000004">
      <c r="B339" s="271"/>
      <c r="C339" s="285"/>
      <c r="D339" s="86" t="s">
        <v>224</v>
      </c>
    </row>
    <row r="340" spans="2:4" ht="18" x14ac:dyDescent="0.55000000000000004">
      <c r="B340" s="271"/>
      <c r="C340" s="287" t="s">
        <v>262</v>
      </c>
      <c r="D340" s="88" t="s">
        <v>392</v>
      </c>
    </row>
    <row r="341" spans="2:4" ht="18" x14ac:dyDescent="0.55000000000000004">
      <c r="B341" s="271"/>
      <c r="C341" s="285"/>
      <c r="D341" s="85" t="s">
        <v>393</v>
      </c>
    </row>
    <row r="342" spans="2:4" ht="18" x14ac:dyDescent="0.55000000000000004">
      <c r="B342" s="271"/>
      <c r="C342" s="285"/>
      <c r="D342" s="86" t="s">
        <v>224</v>
      </c>
    </row>
    <row r="343" spans="2:4" ht="18" x14ac:dyDescent="0.55000000000000004">
      <c r="B343" s="271"/>
      <c r="C343" s="285"/>
      <c r="D343" s="86" t="s">
        <v>224</v>
      </c>
    </row>
    <row r="344" spans="2:4" ht="18.5" thickBot="1" x14ac:dyDescent="0.6">
      <c r="B344" s="272"/>
      <c r="C344" s="288"/>
      <c r="D344" s="89" t="s">
        <v>224</v>
      </c>
    </row>
    <row r="345" spans="2:4" ht="24" customHeight="1" x14ac:dyDescent="0.55000000000000004">
      <c r="B345" s="270" t="s">
        <v>394</v>
      </c>
      <c r="C345" s="284" t="s">
        <v>253</v>
      </c>
      <c r="D345" s="84" t="s">
        <v>395</v>
      </c>
    </row>
    <row r="346" spans="2:4" ht="18" x14ac:dyDescent="0.55000000000000004">
      <c r="B346" s="271"/>
      <c r="C346" s="285"/>
      <c r="D346" s="85" t="s">
        <v>396</v>
      </c>
    </row>
    <row r="347" spans="2:4" ht="18" x14ac:dyDescent="0.55000000000000004">
      <c r="B347" s="271"/>
      <c r="C347" s="285"/>
      <c r="D347" s="85" t="s">
        <v>397</v>
      </c>
    </row>
    <row r="348" spans="2:4" ht="18" x14ac:dyDescent="0.55000000000000004">
      <c r="B348" s="271"/>
      <c r="C348" s="285"/>
      <c r="D348" s="86" t="s">
        <v>236</v>
      </c>
    </row>
    <row r="349" spans="2:4" ht="18" x14ac:dyDescent="0.55000000000000004">
      <c r="B349" s="271"/>
      <c r="C349" s="286"/>
      <c r="D349" s="86" t="s">
        <v>236</v>
      </c>
    </row>
    <row r="350" spans="2:4" ht="18" x14ac:dyDescent="0.55000000000000004">
      <c r="B350" s="271"/>
      <c r="C350" s="287" t="s">
        <v>258</v>
      </c>
      <c r="D350" s="88" t="s">
        <v>398</v>
      </c>
    </row>
    <row r="351" spans="2:4" ht="18" x14ac:dyDescent="0.55000000000000004">
      <c r="B351" s="271"/>
      <c r="C351" s="285"/>
      <c r="D351" s="85" t="s">
        <v>399</v>
      </c>
    </row>
    <row r="352" spans="2:4" ht="18" x14ac:dyDescent="0.55000000000000004">
      <c r="B352" s="271"/>
      <c r="C352" s="285"/>
      <c r="D352" s="86" t="s">
        <v>236</v>
      </c>
    </row>
    <row r="353" spans="2:4" ht="18" x14ac:dyDescent="0.55000000000000004">
      <c r="B353" s="271"/>
      <c r="C353" s="285"/>
      <c r="D353" s="86" t="s">
        <v>236</v>
      </c>
    </row>
    <row r="354" spans="2:4" ht="18" x14ac:dyDescent="0.55000000000000004">
      <c r="B354" s="271"/>
      <c r="C354" s="285"/>
      <c r="D354" s="87" t="s">
        <v>236</v>
      </c>
    </row>
    <row r="355" spans="2:4" ht="18" x14ac:dyDescent="0.55000000000000004">
      <c r="B355" s="271"/>
      <c r="C355" s="287" t="s">
        <v>262</v>
      </c>
      <c r="D355" s="85" t="s">
        <v>400</v>
      </c>
    </row>
    <row r="356" spans="2:4" ht="18" x14ac:dyDescent="0.55000000000000004">
      <c r="B356" s="271"/>
      <c r="C356" s="285"/>
      <c r="D356" s="85" t="s">
        <v>401</v>
      </c>
    </row>
    <row r="357" spans="2:4" ht="18" x14ac:dyDescent="0.55000000000000004">
      <c r="B357" s="271"/>
      <c r="C357" s="285"/>
      <c r="D357" s="85" t="s">
        <v>402</v>
      </c>
    </row>
    <row r="358" spans="2:4" ht="18" x14ac:dyDescent="0.55000000000000004">
      <c r="B358" s="271"/>
      <c r="C358" s="285"/>
      <c r="D358" s="86" t="s">
        <v>236</v>
      </c>
    </row>
    <row r="359" spans="2:4" ht="18.5" thickBot="1" x14ac:dyDescent="0.6">
      <c r="B359" s="272"/>
      <c r="C359" s="288"/>
      <c r="D359" s="89" t="s">
        <v>236</v>
      </c>
    </row>
    <row r="360" spans="2:4" ht="24" customHeight="1" x14ac:dyDescent="0.55000000000000004">
      <c r="B360" s="270" t="s">
        <v>403</v>
      </c>
      <c r="C360" s="284" t="s">
        <v>253</v>
      </c>
      <c r="D360" s="84" t="s">
        <v>404</v>
      </c>
    </row>
    <row r="361" spans="2:4" ht="29" x14ac:dyDescent="0.55000000000000004">
      <c r="B361" s="271"/>
      <c r="C361" s="285"/>
      <c r="D361" s="85" t="s">
        <v>405</v>
      </c>
    </row>
    <row r="362" spans="2:4" ht="29" x14ac:dyDescent="0.55000000000000004">
      <c r="B362" s="271"/>
      <c r="C362" s="285"/>
      <c r="D362" s="85" t="s">
        <v>246</v>
      </c>
    </row>
    <row r="363" spans="2:4" ht="29" x14ac:dyDescent="0.55000000000000004">
      <c r="B363" s="271"/>
      <c r="C363" s="285"/>
      <c r="D363" s="85" t="s">
        <v>246</v>
      </c>
    </row>
    <row r="364" spans="2:4" ht="29" x14ac:dyDescent="0.55000000000000004">
      <c r="B364" s="271"/>
      <c r="C364" s="286"/>
      <c r="D364" s="85" t="s">
        <v>246</v>
      </c>
    </row>
    <row r="365" spans="2:4" ht="29" x14ac:dyDescent="0.55000000000000004">
      <c r="B365" s="271"/>
      <c r="C365" s="287" t="s">
        <v>258</v>
      </c>
      <c r="D365" s="88" t="s">
        <v>406</v>
      </c>
    </row>
    <row r="366" spans="2:4" ht="29" x14ac:dyDescent="0.55000000000000004">
      <c r="B366" s="271"/>
      <c r="C366" s="285"/>
      <c r="D366" s="85" t="s">
        <v>407</v>
      </c>
    </row>
    <row r="367" spans="2:4" ht="29" x14ac:dyDescent="0.55000000000000004">
      <c r="B367" s="271"/>
      <c r="C367" s="285"/>
      <c r="D367" s="85" t="s">
        <v>408</v>
      </c>
    </row>
    <row r="368" spans="2:4" ht="29" x14ac:dyDescent="0.55000000000000004">
      <c r="B368" s="271"/>
      <c r="C368" s="285"/>
      <c r="D368" s="85" t="s">
        <v>246</v>
      </c>
    </row>
    <row r="369" spans="2:4" ht="29" x14ac:dyDescent="0.55000000000000004">
      <c r="B369" s="271"/>
      <c r="C369" s="285"/>
      <c r="D369" s="91" t="s">
        <v>246</v>
      </c>
    </row>
    <row r="370" spans="2:4" ht="29" x14ac:dyDescent="0.55000000000000004">
      <c r="B370" s="271"/>
      <c r="C370" s="287" t="s">
        <v>262</v>
      </c>
      <c r="D370" s="85" t="s">
        <v>409</v>
      </c>
    </row>
    <row r="371" spans="2:4" ht="29" x14ac:dyDescent="0.55000000000000004">
      <c r="B371" s="271"/>
      <c r="C371" s="285"/>
      <c r="D371" s="85" t="s">
        <v>410</v>
      </c>
    </row>
    <row r="372" spans="2:4" ht="29" x14ac:dyDescent="0.55000000000000004">
      <c r="B372" s="271"/>
      <c r="C372" s="285"/>
      <c r="D372" s="85" t="s">
        <v>246</v>
      </c>
    </row>
    <row r="373" spans="2:4" ht="29" x14ac:dyDescent="0.55000000000000004">
      <c r="B373" s="271"/>
      <c r="C373" s="285"/>
      <c r="D373" s="85" t="s">
        <v>246</v>
      </c>
    </row>
    <row r="374" spans="2:4" ht="29.5" thickBot="1" x14ac:dyDescent="0.6">
      <c r="B374" s="272"/>
      <c r="C374" s="288"/>
      <c r="D374" s="92" t="s">
        <v>246</v>
      </c>
    </row>
    <row r="375" spans="2:4" ht="24" customHeight="1" x14ac:dyDescent="0.55000000000000004">
      <c r="B375" s="270" t="s">
        <v>411</v>
      </c>
      <c r="C375" s="284" t="s">
        <v>253</v>
      </c>
      <c r="D375" s="84" t="s">
        <v>412</v>
      </c>
    </row>
    <row r="376" spans="2:4" ht="29" x14ac:dyDescent="0.55000000000000004">
      <c r="B376" s="271"/>
      <c r="C376" s="285"/>
      <c r="D376" s="85" t="s">
        <v>413</v>
      </c>
    </row>
    <row r="377" spans="2:4" ht="29" x14ac:dyDescent="0.55000000000000004">
      <c r="B377" s="271"/>
      <c r="C377" s="285"/>
      <c r="D377" s="85" t="s">
        <v>414</v>
      </c>
    </row>
    <row r="378" spans="2:4" ht="18" x14ac:dyDescent="0.55000000000000004">
      <c r="B378" s="271"/>
      <c r="C378" s="285"/>
      <c r="D378" s="86" t="s">
        <v>257</v>
      </c>
    </row>
    <row r="379" spans="2:4" ht="18" x14ac:dyDescent="0.55000000000000004">
      <c r="B379" s="271"/>
      <c r="C379" s="286"/>
      <c r="D379" s="86" t="s">
        <v>257</v>
      </c>
    </row>
    <row r="380" spans="2:4" ht="18" x14ac:dyDescent="0.55000000000000004">
      <c r="B380" s="271"/>
      <c r="C380" s="285" t="s">
        <v>316</v>
      </c>
      <c r="D380" s="88" t="s">
        <v>415</v>
      </c>
    </row>
    <row r="381" spans="2:4" ht="18" x14ac:dyDescent="0.55000000000000004">
      <c r="B381" s="271"/>
      <c r="C381" s="285"/>
      <c r="D381" s="85" t="s">
        <v>416</v>
      </c>
    </row>
    <row r="382" spans="2:4" ht="18" x14ac:dyDescent="0.55000000000000004">
      <c r="B382" s="271"/>
      <c r="C382" s="285"/>
      <c r="D382" s="86" t="s">
        <v>257</v>
      </c>
    </row>
    <row r="383" spans="2:4" ht="18" x14ac:dyDescent="0.55000000000000004">
      <c r="B383" s="271"/>
      <c r="C383" s="285"/>
      <c r="D383" s="86" t="s">
        <v>257</v>
      </c>
    </row>
    <row r="384" spans="2:4" ht="18" x14ac:dyDescent="0.55000000000000004">
      <c r="B384" s="271"/>
      <c r="C384" s="286"/>
      <c r="D384" s="86" t="s">
        <v>257</v>
      </c>
    </row>
    <row r="385" spans="2:4" ht="18" x14ac:dyDescent="0.55000000000000004">
      <c r="B385" s="271"/>
      <c r="C385" s="287" t="s">
        <v>258</v>
      </c>
      <c r="D385" s="88" t="s">
        <v>417</v>
      </c>
    </row>
    <row r="386" spans="2:4" ht="29" x14ac:dyDescent="0.55000000000000004">
      <c r="B386" s="271"/>
      <c r="C386" s="285"/>
      <c r="D386" s="85" t="s">
        <v>418</v>
      </c>
    </row>
    <row r="387" spans="2:4" ht="18" x14ac:dyDescent="0.55000000000000004">
      <c r="B387" s="271"/>
      <c r="C387" s="285"/>
      <c r="D387" s="86" t="s">
        <v>419</v>
      </c>
    </row>
    <row r="388" spans="2:4" ht="18" x14ac:dyDescent="0.55000000000000004">
      <c r="B388" s="271"/>
      <c r="C388" s="285"/>
      <c r="D388" s="86" t="s">
        <v>257</v>
      </c>
    </row>
    <row r="389" spans="2:4" ht="18" x14ac:dyDescent="0.55000000000000004">
      <c r="B389" s="271"/>
      <c r="C389" s="285"/>
      <c r="D389" s="86" t="s">
        <v>257</v>
      </c>
    </row>
    <row r="390" spans="2:4" ht="18" x14ac:dyDescent="0.55000000000000004">
      <c r="B390" s="271"/>
      <c r="C390" s="287" t="s">
        <v>262</v>
      </c>
      <c r="D390" s="88" t="s">
        <v>420</v>
      </c>
    </row>
    <row r="391" spans="2:4" ht="29" x14ac:dyDescent="0.55000000000000004">
      <c r="B391" s="271"/>
      <c r="C391" s="285"/>
      <c r="D391" s="85" t="s">
        <v>421</v>
      </c>
    </row>
    <row r="392" spans="2:4" ht="18" x14ac:dyDescent="0.55000000000000004">
      <c r="B392" s="271"/>
      <c r="C392" s="285"/>
      <c r="D392" s="86" t="s">
        <v>257</v>
      </c>
    </row>
    <row r="393" spans="2:4" ht="18" x14ac:dyDescent="0.55000000000000004">
      <c r="B393" s="271"/>
      <c r="C393" s="285"/>
      <c r="D393" s="86" t="s">
        <v>257</v>
      </c>
    </row>
    <row r="394" spans="2:4" ht="18.5" thickBot="1" x14ac:dyDescent="0.6">
      <c r="B394" s="272"/>
      <c r="C394" s="288"/>
      <c r="D394" s="89" t="s">
        <v>257</v>
      </c>
    </row>
    <row r="395" spans="2:4" ht="24" customHeight="1" x14ac:dyDescent="0.55000000000000004">
      <c r="B395" s="270" t="s">
        <v>422</v>
      </c>
      <c r="C395" s="284" t="s">
        <v>253</v>
      </c>
      <c r="D395" s="84" t="s">
        <v>423</v>
      </c>
    </row>
    <row r="396" spans="2:4" ht="29" x14ac:dyDescent="0.55000000000000004">
      <c r="B396" s="271"/>
      <c r="C396" s="285"/>
      <c r="D396" s="85" t="s">
        <v>424</v>
      </c>
    </row>
    <row r="397" spans="2:4" ht="29" x14ac:dyDescent="0.55000000000000004">
      <c r="B397" s="271"/>
      <c r="C397" s="285"/>
      <c r="D397" s="85" t="s">
        <v>425</v>
      </c>
    </row>
    <row r="398" spans="2:4" ht="29" x14ac:dyDescent="0.55000000000000004">
      <c r="B398" s="271"/>
      <c r="C398" s="285"/>
      <c r="D398" s="86" t="s">
        <v>272</v>
      </c>
    </row>
    <row r="399" spans="2:4" ht="29" x14ac:dyDescent="0.55000000000000004">
      <c r="B399" s="271"/>
      <c r="C399" s="285"/>
      <c r="D399" s="86" t="s">
        <v>272</v>
      </c>
    </row>
    <row r="400" spans="2:4" ht="29" x14ac:dyDescent="0.55000000000000004">
      <c r="B400" s="271"/>
      <c r="C400" s="287" t="s">
        <v>316</v>
      </c>
      <c r="D400" s="88" t="s">
        <v>426</v>
      </c>
    </row>
    <row r="401" spans="2:4" ht="29" x14ac:dyDescent="0.55000000000000004">
      <c r="B401" s="271"/>
      <c r="C401" s="285"/>
      <c r="D401" s="85" t="s">
        <v>427</v>
      </c>
    </row>
    <row r="402" spans="2:4" ht="29" x14ac:dyDescent="0.55000000000000004">
      <c r="B402" s="271"/>
      <c r="C402" s="285"/>
      <c r="D402" s="86" t="s">
        <v>272</v>
      </c>
    </row>
    <row r="403" spans="2:4" ht="29" x14ac:dyDescent="0.55000000000000004">
      <c r="B403" s="271"/>
      <c r="C403" s="285"/>
      <c r="D403" s="86" t="s">
        <v>272</v>
      </c>
    </row>
    <row r="404" spans="2:4" ht="29" x14ac:dyDescent="0.55000000000000004">
      <c r="B404" s="271"/>
      <c r="C404" s="286"/>
      <c r="D404" s="87" t="s">
        <v>272</v>
      </c>
    </row>
    <row r="405" spans="2:4" ht="29" x14ac:dyDescent="0.55000000000000004">
      <c r="B405" s="271"/>
      <c r="C405" s="287" t="s">
        <v>258</v>
      </c>
      <c r="D405" s="85" t="s">
        <v>428</v>
      </c>
    </row>
    <row r="406" spans="2:4" ht="29" x14ac:dyDescent="0.55000000000000004">
      <c r="B406" s="271"/>
      <c r="C406" s="285"/>
      <c r="D406" s="85" t="s">
        <v>429</v>
      </c>
    </row>
    <row r="407" spans="2:4" ht="29" x14ac:dyDescent="0.55000000000000004">
      <c r="B407" s="271"/>
      <c r="C407" s="285"/>
      <c r="D407" s="86" t="s">
        <v>430</v>
      </c>
    </row>
    <row r="408" spans="2:4" ht="29" x14ac:dyDescent="0.55000000000000004">
      <c r="B408" s="271"/>
      <c r="C408" s="285"/>
      <c r="D408" s="86" t="s">
        <v>272</v>
      </c>
    </row>
    <row r="409" spans="2:4" ht="29" x14ac:dyDescent="0.55000000000000004">
      <c r="B409" s="271"/>
      <c r="C409" s="285"/>
      <c r="D409" s="86" t="s">
        <v>272</v>
      </c>
    </row>
    <row r="410" spans="2:4" ht="29" x14ac:dyDescent="0.55000000000000004">
      <c r="B410" s="271"/>
      <c r="C410" s="287" t="s">
        <v>262</v>
      </c>
      <c r="D410" s="88" t="s">
        <v>431</v>
      </c>
    </row>
    <row r="411" spans="2:4" ht="29" x14ac:dyDescent="0.55000000000000004">
      <c r="B411" s="271"/>
      <c r="C411" s="285"/>
      <c r="D411" s="85" t="s">
        <v>432</v>
      </c>
    </row>
    <row r="412" spans="2:4" ht="29" x14ac:dyDescent="0.55000000000000004">
      <c r="B412" s="271"/>
      <c r="C412" s="285"/>
      <c r="D412" s="86" t="s">
        <v>272</v>
      </c>
    </row>
    <row r="413" spans="2:4" ht="29" x14ac:dyDescent="0.55000000000000004">
      <c r="B413" s="271"/>
      <c r="C413" s="285"/>
      <c r="D413" s="86" t="s">
        <v>272</v>
      </c>
    </row>
    <row r="414" spans="2:4" ht="29.5" thickBot="1" x14ac:dyDescent="0.6">
      <c r="B414" s="272"/>
      <c r="C414" s="288"/>
      <c r="D414" s="89" t="s">
        <v>272</v>
      </c>
    </row>
    <row r="415" spans="2:4" ht="24" customHeight="1" x14ac:dyDescent="0.55000000000000004">
      <c r="B415" s="270" t="s">
        <v>433</v>
      </c>
      <c r="C415" s="284" t="s">
        <v>434</v>
      </c>
      <c r="D415" s="84" t="s">
        <v>435</v>
      </c>
    </row>
    <row r="416" spans="2:4" ht="18" x14ac:dyDescent="0.55000000000000004">
      <c r="B416" s="271"/>
      <c r="C416" s="285"/>
      <c r="D416" s="86" t="s">
        <v>436</v>
      </c>
    </row>
    <row r="417" spans="2:4" ht="18" x14ac:dyDescent="0.55000000000000004">
      <c r="B417" s="271"/>
      <c r="C417" s="285"/>
      <c r="D417" s="86" t="s">
        <v>437</v>
      </c>
    </row>
    <row r="418" spans="2:4" ht="18" x14ac:dyDescent="0.55000000000000004">
      <c r="B418" s="271"/>
      <c r="C418" s="285"/>
      <c r="D418" s="86" t="s">
        <v>282</v>
      </c>
    </row>
    <row r="419" spans="2:4" ht="18" x14ac:dyDescent="0.55000000000000004">
      <c r="B419" s="271"/>
      <c r="C419" s="286"/>
      <c r="D419" s="86" t="s">
        <v>282</v>
      </c>
    </row>
    <row r="420" spans="2:4" ht="18" x14ac:dyDescent="0.55000000000000004">
      <c r="B420" s="271"/>
      <c r="C420" s="287" t="s">
        <v>438</v>
      </c>
      <c r="D420" s="88" t="s">
        <v>439</v>
      </c>
    </row>
    <row r="421" spans="2:4" ht="18" x14ac:dyDescent="0.55000000000000004">
      <c r="B421" s="271"/>
      <c r="C421" s="285"/>
      <c r="D421" s="86" t="s">
        <v>440</v>
      </c>
    </row>
    <row r="422" spans="2:4" ht="18" x14ac:dyDescent="0.55000000000000004">
      <c r="B422" s="271"/>
      <c r="C422" s="285"/>
      <c r="D422" s="86" t="s">
        <v>441</v>
      </c>
    </row>
    <row r="423" spans="2:4" ht="18" x14ac:dyDescent="0.55000000000000004">
      <c r="B423" s="271"/>
      <c r="C423" s="285"/>
      <c r="D423" s="86" t="s">
        <v>282</v>
      </c>
    </row>
    <row r="424" spans="2:4" ht="18" x14ac:dyDescent="0.55000000000000004">
      <c r="B424" s="271"/>
      <c r="C424" s="286"/>
      <c r="D424" s="86" t="s">
        <v>282</v>
      </c>
    </row>
    <row r="425" spans="2:4" ht="18" x14ac:dyDescent="0.55000000000000004">
      <c r="B425" s="271"/>
      <c r="C425" s="287" t="s">
        <v>442</v>
      </c>
      <c r="D425" s="88" t="s">
        <v>443</v>
      </c>
    </row>
    <row r="426" spans="2:4" ht="18" x14ac:dyDescent="0.55000000000000004">
      <c r="B426" s="271"/>
      <c r="C426" s="285"/>
      <c r="D426" s="85" t="s">
        <v>444</v>
      </c>
    </row>
    <row r="427" spans="2:4" ht="18" x14ac:dyDescent="0.55000000000000004">
      <c r="B427" s="271"/>
      <c r="C427" s="285"/>
      <c r="D427" s="86" t="s">
        <v>282</v>
      </c>
    </row>
    <row r="428" spans="2:4" ht="18" x14ac:dyDescent="0.55000000000000004">
      <c r="B428" s="271"/>
      <c r="C428" s="285"/>
      <c r="D428" s="86" t="s">
        <v>282</v>
      </c>
    </row>
    <row r="429" spans="2:4" ht="18.5" thickBot="1" x14ac:dyDescent="0.6">
      <c r="B429" s="272"/>
      <c r="C429" s="288"/>
      <c r="D429" s="89" t="s">
        <v>282</v>
      </c>
    </row>
    <row r="430" spans="2:4" ht="18.5" thickBot="1" x14ac:dyDescent="0.6">
      <c r="B430" s="76" t="s">
        <v>445</v>
      </c>
      <c r="C430" s="77"/>
      <c r="D430" s="90"/>
    </row>
    <row r="431" spans="2:4" ht="18.75" customHeight="1" x14ac:dyDescent="0.55000000000000004">
      <c r="B431" s="270" t="s">
        <v>446</v>
      </c>
      <c r="C431" s="284" t="s">
        <v>447</v>
      </c>
      <c r="D431" s="84" t="s">
        <v>448</v>
      </c>
    </row>
    <row r="432" spans="2:4" ht="29" x14ac:dyDescent="0.55000000000000004">
      <c r="B432" s="271"/>
      <c r="C432" s="285"/>
      <c r="D432" s="85" t="s">
        <v>449</v>
      </c>
    </row>
    <row r="433" spans="2:4" ht="29" x14ac:dyDescent="0.55000000000000004">
      <c r="B433" s="271"/>
      <c r="C433" s="285"/>
      <c r="D433" s="85" t="s">
        <v>450</v>
      </c>
    </row>
    <row r="434" spans="2:4" ht="29" x14ac:dyDescent="0.55000000000000004">
      <c r="B434" s="271"/>
      <c r="C434" s="285"/>
      <c r="D434" s="86" t="s">
        <v>451</v>
      </c>
    </row>
    <row r="435" spans="2:4" ht="29" x14ac:dyDescent="0.55000000000000004">
      <c r="B435" s="271"/>
      <c r="C435" s="286"/>
      <c r="D435" s="87" t="s">
        <v>451</v>
      </c>
    </row>
    <row r="436" spans="2:4" ht="29" x14ac:dyDescent="0.55000000000000004">
      <c r="B436" s="271"/>
      <c r="C436" s="287" t="s">
        <v>452</v>
      </c>
      <c r="D436" s="85" t="s">
        <v>453</v>
      </c>
    </row>
    <row r="437" spans="2:4" ht="29" x14ac:dyDescent="0.55000000000000004">
      <c r="B437" s="271"/>
      <c r="C437" s="285"/>
      <c r="D437" s="85" t="s">
        <v>454</v>
      </c>
    </row>
    <row r="438" spans="2:4" ht="29" x14ac:dyDescent="0.55000000000000004">
      <c r="B438" s="271"/>
      <c r="C438" s="285"/>
      <c r="D438" s="86" t="s">
        <v>451</v>
      </c>
    </row>
    <row r="439" spans="2:4" ht="29" x14ac:dyDescent="0.55000000000000004">
      <c r="B439" s="271"/>
      <c r="C439" s="285"/>
      <c r="D439" s="86" t="s">
        <v>451</v>
      </c>
    </row>
    <row r="440" spans="2:4" ht="29" x14ac:dyDescent="0.55000000000000004">
      <c r="B440" s="271"/>
      <c r="C440" s="285"/>
      <c r="D440" s="86" t="s">
        <v>451</v>
      </c>
    </row>
    <row r="441" spans="2:4" ht="29" x14ac:dyDescent="0.55000000000000004">
      <c r="B441" s="271"/>
      <c r="C441" s="287" t="s">
        <v>455</v>
      </c>
      <c r="D441" s="88" t="s">
        <v>456</v>
      </c>
    </row>
    <row r="442" spans="2:4" ht="29" x14ac:dyDescent="0.55000000000000004">
      <c r="B442" s="271"/>
      <c r="C442" s="285"/>
      <c r="D442" s="85" t="s">
        <v>457</v>
      </c>
    </row>
    <row r="443" spans="2:4" ht="29" x14ac:dyDescent="0.55000000000000004">
      <c r="B443" s="271"/>
      <c r="C443" s="285"/>
      <c r="D443" s="85" t="s">
        <v>458</v>
      </c>
    </row>
    <row r="444" spans="2:4" ht="29" x14ac:dyDescent="0.55000000000000004">
      <c r="B444" s="271"/>
      <c r="C444" s="285"/>
      <c r="D444" s="85" t="s">
        <v>451</v>
      </c>
    </row>
    <row r="445" spans="2:4" ht="29" x14ac:dyDescent="0.55000000000000004">
      <c r="B445" s="271"/>
      <c r="C445" s="286"/>
      <c r="D445" s="91" t="s">
        <v>451</v>
      </c>
    </row>
    <row r="446" spans="2:4" ht="29" x14ac:dyDescent="0.55000000000000004">
      <c r="B446" s="271"/>
      <c r="C446" s="287" t="s">
        <v>175</v>
      </c>
      <c r="D446" s="85" t="s">
        <v>459</v>
      </c>
    </row>
    <row r="447" spans="2:4" ht="29" x14ac:dyDescent="0.55000000000000004">
      <c r="B447" s="271"/>
      <c r="C447" s="285"/>
      <c r="D447" s="85" t="s">
        <v>460</v>
      </c>
    </row>
    <row r="448" spans="2:4" ht="29" x14ac:dyDescent="0.55000000000000004">
      <c r="B448" s="271"/>
      <c r="C448" s="285"/>
      <c r="D448" s="85" t="s">
        <v>451</v>
      </c>
    </row>
    <row r="449" spans="2:4" ht="29" x14ac:dyDescent="0.55000000000000004">
      <c r="B449" s="271"/>
      <c r="C449" s="285"/>
      <c r="D449" s="85" t="s">
        <v>451</v>
      </c>
    </row>
    <row r="450" spans="2:4" ht="29.5" thickBot="1" x14ac:dyDescent="0.6">
      <c r="B450" s="272"/>
      <c r="C450" s="288"/>
      <c r="D450" s="92" t="s">
        <v>451</v>
      </c>
    </row>
    <row r="451" spans="2:4" ht="24" customHeight="1" x14ac:dyDescent="0.55000000000000004">
      <c r="B451" s="270" t="s">
        <v>461</v>
      </c>
      <c r="C451" s="284" t="s">
        <v>165</v>
      </c>
      <c r="D451" s="84" t="s">
        <v>462</v>
      </c>
    </row>
    <row r="452" spans="2:4" ht="18" x14ac:dyDescent="0.55000000000000004">
      <c r="B452" s="271"/>
      <c r="C452" s="285"/>
      <c r="D452" s="86" t="s">
        <v>463</v>
      </c>
    </row>
    <row r="453" spans="2:4" ht="18" x14ac:dyDescent="0.55000000000000004">
      <c r="B453" s="271"/>
      <c r="C453" s="285"/>
      <c r="D453" s="86" t="s">
        <v>464</v>
      </c>
    </row>
    <row r="454" spans="2:4" ht="18" x14ac:dyDescent="0.55000000000000004">
      <c r="B454" s="271"/>
      <c r="C454" s="285"/>
      <c r="D454" s="86" t="s">
        <v>465</v>
      </c>
    </row>
    <row r="455" spans="2:4" ht="18" x14ac:dyDescent="0.55000000000000004">
      <c r="B455" s="271"/>
      <c r="C455" s="286"/>
      <c r="D455" s="87" t="s">
        <v>466</v>
      </c>
    </row>
    <row r="456" spans="2:4" ht="18" x14ac:dyDescent="0.55000000000000004">
      <c r="B456" s="271"/>
      <c r="C456" s="287" t="s">
        <v>175</v>
      </c>
      <c r="D456" s="85" t="s">
        <v>467</v>
      </c>
    </row>
    <row r="457" spans="2:4" ht="18" x14ac:dyDescent="0.55000000000000004">
      <c r="B457" s="271"/>
      <c r="C457" s="285"/>
      <c r="D457" s="86" t="s">
        <v>468</v>
      </c>
    </row>
    <row r="458" spans="2:4" ht="18" x14ac:dyDescent="0.55000000000000004">
      <c r="B458" s="271"/>
      <c r="C458" s="285"/>
      <c r="D458" s="86" t="s">
        <v>469</v>
      </c>
    </row>
    <row r="459" spans="2:4" ht="18" x14ac:dyDescent="0.55000000000000004">
      <c r="B459" s="271"/>
      <c r="C459" s="285"/>
      <c r="D459" s="86" t="s">
        <v>466</v>
      </c>
    </row>
    <row r="460" spans="2:4" ht="18.5" thickBot="1" x14ac:dyDescent="0.6">
      <c r="B460" s="272"/>
      <c r="C460" s="288"/>
      <c r="D460" s="89" t="s">
        <v>466</v>
      </c>
    </row>
    <row r="461" spans="2:4" ht="24" customHeight="1" x14ac:dyDescent="0.55000000000000004">
      <c r="B461" s="270" t="s">
        <v>470</v>
      </c>
      <c r="C461" s="284" t="s">
        <v>165</v>
      </c>
      <c r="D461" s="84" t="s">
        <v>471</v>
      </c>
    </row>
    <row r="462" spans="2:4" ht="29" x14ac:dyDescent="0.55000000000000004">
      <c r="B462" s="271"/>
      <c r="C462" s="285"/>
      <c r="D462" s="85" t="s">
        <v>472</v>
      </c>
    </row>
    <row r="463" spans="2:4" ht="29" x14ac:dyDescent="0.55000000000000004">
      <c r="B463" s="271"/>
      <c r="C463" s="285"/>
      <c r="D463" s="85" t="s">
        <v>473</v>
      </c>
    </row>
    <row r="464" spans="2:4" ht="29" x14ac:dyDescent="0.55000000000000004">
      <c r="B464" s="271"/>
      <c r="C464" s="285"/>
      <c r="D464" s="86" t="s">
        <v>474</v>
      </c>
    </row>
    <row r="465" spans="2:4" ht="29" x14ac:dyDescent="0.55000000000000004">
      <c r="B465" s="271"/>
      <c r="C465" s="286"/>
      <c r="D465" s="87" t="s">
        <v>475</v>
      </c>
    </row>
    <row r="466" spans="2:4" ht="29" x14ac:dyDescent="0.55000000000000004">
      <c r="B466" s="271"/>
      <c r="C466" s="287" t="s">
        <v>175</v>
      </c>
      <c r="D466" s="85" t="s">
        <v>476</v>
      </c>
    </row>
    <row r="467" spans="2:4" ht="29" x14ac:dyDescent="0.55000000000000004">
      <c r="B467" s="271"/>
      <c r="C467" s="285"/>
      <c r="D467" s="85" t="s">
        <v>477</v>
      </c>
    </row>
    <row r="468" spans="2:4" ht="29" x14ac:dyDescent="0.55000000000000004">
      <c r="B468" s="271"/>
      <c r="C468" s="285"/>
      <c r="D468" s="86" t="s">
        <v>478</v>
      </c>
    </row>
    <row r="469" spans="2:4" ht="29" x14ac:dyDescent="0.55000000000000004">
      <c r="B469" s="271"/>
      <c r="C469" s="285"/>
      <c r="D469" s="86" t="s">
        <v>475</v>
      </c>
    </row>
    <row r="470" spans="2:4" ht="29.5" thickBot="1" x14ac:dyDescent="0.6">
      <c r="B470" s="272"/>
      <c r="C470" s="288"/>
      <c r="D470" s="89" t="s">
        <v>475</v>
      </c>
    </row>
    <row r="471" spans="2:4" ht="24" customHeight="1" x14ac:dyDescent="0.55000000000000004">
      <c r="B471" s="270" t="s">
        <v>479</v>
      </c>
      <c r="C471" s="284" t="s">
        <v>165</v>
      </c>
      <c r="D471" s="84" t="s">
        <v>480</v>
      </c>
    </row>
    <row r="472" spans="2:4" ht="29" x14ac:dyDescent="0.55000000000000004">
      <c r="B472" s="271"/>
      <c r="C472" s="285"/>
      <c r="D472" s="85" t="s">
        <v>481</v>
      </c>
    </row>
    <row r="473" spans="2:4" ht="29" x14ac:dyDescent="0.55000000000000004">
      <c r="B473" s="271"/>
      <c r="C473" s="285"/>
      <c r="D473" s="85" t="s">
        <v>482</v>
      </c>
    </row>
    <row r="474" spans="2:4" ht="29" x14ac:dyDescent="0.55000000000000004">
      <c r="B474" s="271"/>
      <c r="C474" s="285"/>
      <c r="D474" s="86" t="s">
        <v>352</v>
      </c>
    </row>
    <row r="475" spans="2:4" ht="29" x14ac:dyDescent="0.55000000000000004">
      <c r="B475" s="271"/>
      <c r="C475" s="286"/>
      <c r="D475" s="87" t="s">
        <v>352</v>
      </c>
    </row>
    <row r="476" spans="2:4" ht="29" x14ac:dyDescent="0.55000000000000004">
      <c r="B476" s="271"/>
      <c r="C476" s="287" t="s">
        <v>175</v>
      </c>
      <c r="D476" s="85" t="s">
        <v>483</v>
      </c>
    </row>
    <row r="477" spans="2:4" ht="29" x14ac:dyDescent="0.55000000000000004">
      <c r="B477" s="271"/>
      <c r="C477" s="285"/>
      <c r="D477" s="85" t="s">
        <v>484</v>
      </c>
    </row>
    <row r="478" spans="2:4" ht="29" x14ac:dyDescent="0.55000000000000004">
      <c r="B478" s="271"/>
      <c r="C478" s="285"/>
      <c r="D478" s="86" t="s">
        <v>352</v>
      </c>
    </row>
    <row r="479" spans="2:4" ht="29" x14ac:dyDescent="0.55000000000000004">
      <c r="B479" s="271"/>
      <c r="C479" s="285"/>
      <c r="D479" s="86" t="s">
        <v>352</v>
      </c>
    </row>
    <row r="480" spans="2:4" ht="29.5" thickBot="1" x14ac:dyDescent="0.6">
      <c r="B480" s="272"/>
      <c r="C480" s="288"/>
      <c r="D480" s="89" t="s">
        <v>352</v>
      </c>
    </row>
    <row r="481" spans="2:4" ht="24" customHeight="1" x14ac:dyDescent="0.55000000000000004">
      <c r="B481" s="270" t="s">
        <v>485</v>
      </c>
      <c r="C481" s="284" t="s">
        <v>165</v>
      </c>
      <c r="D481" s="84" t="s">
        <v>486</v>
      </c>
    </row>
    <row r="482" spans="2:4" ht="18" x14ac:dyDescent="0.55000000000000004">
      <c r="B482" s="271"/>
      <c r="C482" s="285"/>
      <c r="D482" s="85" t="s">
        <v>487</v>
      </c>
    </row>
    <row r="483" spans="2:4" ht="18" x14ac:dyDescent="0.55000000000000004">
      <c r="B483" s="271"/>
      <c r="C483" s="285"/>
      <c r="D483" s="85" t="s">
        <v>488</v>
      </c>
    </row>
    <row r="484" spans="2:4" ht="18" x14ac:dyDescent="0.55000000000000004">
      <c r="B484" s="271"/>
      <c r="C484" s="285"/>
      <c r="D484" s="86" t="s">
        <v>489</v>
      </c>
    </row>
    <row r="485" spans="2:4" ht="18" x14ac:dyDescent="0.55000000000000004">
      <c r="B485" s="271"/>
      <c r="C485" s="286"/>
      <c r="D485" s="87" t="s">
        <v>364</v>
      </c>
    </row>
    <row r="486" spans="2:4" ht="18" x14ac:dyDescent="0.55000000000000004">
      <c r="B486" s="271"/>
      <c r="C486" s="287" t="s">
        <v>175</v>
      </c>
      <c r="D486" s="85" t="s">
        <v>490</v>
      </c>
    </row>
    <row r="487" spans="2:4" ht="18" x14ac:dyDescent="0.55000000000000004">
      <c r="B487" s="271"/>
      <c r="C487" s="285"/>
      <c r="D487" s="85" t="s">
        <v>491</v>
      </c>
    </row>
    <row r="488" spans="2:4" ht="18" x14ac:dyDescent="0.55000000000000004">
      <c r="B488" s="271"/>
      <c r="C488" s="285"/>
      <c r="D488" s="86" t="s">
        <v>364</v>
      </c>
    </row>
    <row r="489" spans="2:4" ht="18" x14ac:dyDescent="0.55000000000000004">
      <c r="B489" s="271"/>
      <c r="C489" s="285"/>
      <c r="D489" s="86" t="s">
        <v>364</v>
      </c>
    </row>
    <row r="490" spans="2:4" ht="18.5" thickBot="1" x14ac:dyDescent="0.6">
      <c r="B490" s="272"/>
      <c r="C490" s="288"/>
      <c r="D490" s="89" t="s">
        <v>364</v>
      </c>
    </row>
    <row r="491" spans="2:4" ht="24" customHeight="1" x14ac:dyDescent="0.55000000000000004">
      <c r="B491" s="270" t="s">
        <v>492</v>
      </c>
      <c r="C491" s="284" t="s">
        <v>165</v>
      </c>
      <c r="D491" s="84" t="s">
        <v>493</v>
      </c>
    </row>
    <row r="492" spans="2:4" ht="18" x14ac:dyDescent="0.55000000000000004">
      <c r="B492" s="271"/>
      <c r="C492" s="285"/>
      <c r="D492" s="85" t="s">
        <v>494</v>
      </c>
    </row>
    <row r="493" spans="2:4" ht="18" x14ac:dyDescent="0.55000000000000004">
      <c r="B493" s="271"/>
      <c r="C493" s="285"/>
      <c r="D493" s="85" t="s">
        <v>495</v>
      </c>
    </row>
    <row r="494" spans="2:4" ht="18" x14ac:dyDescent="0.55000000000000004">
      <c r="B494" s="271"/>
      <c r="C494" s="285"/>
      <c r="D494" s="86" t="s">
        <v>212</v>
      </c>
    </row>
    <row r="495" spans="2:4" ht="18" x14ac:dyDescent="0.55000000000000004">
      <c r="B495" s="271"/>
      <c r="C495" s="286"/>
      <c r="D495" s="87" t="s">
        <v>212</v>
      </c>
    </row>
    <row r="496" spans="2:4" ht="18" x14ac:dyDescent="0.55000000000000004">
      <c r="B496" s="271"/>
      <c r="C496" s="287" t="s">
        <v>175</v>
      </c>
      <c r="D496" s="85" t="s">
        <v>496</v>
      </c>
    </row>
    <row r="497" spans="2:4" ht="18" x14ac:dyDescent="0.55000000000000004">
      <c r="B497" s="271"/>
      <c r="C497" s="285"/>
      <c r="D497" s="85" t="s">
        <v>497</v>
      </c>
    </row>
    <row r="498" spans="2:4" ht="18" x14ac:dyDescent="0.55000000000000004">
      <c r="B498" s="271"/>
      <c r="C498" s="285"/>
      <c r="D498" s="86" t="s">
        <v>212</v>
      </c>
    </row>
    <row r="499" spans="2:4" ht="18" x14ac:dyDescent="0.55000000000000004">
      <c r="B499" s="271"/>
      <c r="C499" s="285"/>
      <c r="D499" s="86" t="s">
        <v>212</v>
      </c>
    </row>
    <row r="500" spans="2:4" ht="18.5" thickBot="1" x14ac:dyDescent="0.6">
      <c r="B500" s="272"/>
      <c r="C500" s="288"/>
      <c r="D500" s="89" t="s">
        <v>212</v>
      </c>
    </row>
    <row r="501" spans="2:4" ht="24" customHeight="1" x14ac:dyDescent="0.55000000000000004">
      <c r="B501" s="270" t="s">
        <v>498</v>
      </c>
      <c r="C501" s="284" t="s">
        <v>165</v>
      </c>
      <c r="D501" s="84" t="s">
        <v>499</v>
      </c>
    </row>
    <row r="502" spans="2:4" ht="29" x14ac:dyDescent="0.55000000000000004">
      <c r="B502" s="271"/>
      <c r="C502" s="285"/>
      <c r="D502" s="86" t="s">
        <v>500</v>
      </c>
    </row>
    <row r="503" spans="2:4" ht="29" x14ac:dyDescent="0.55000000000000004">
      <c r="B503" s="271"/>
      <c r="C503" s="285"/>
      <c r="D503" s="86" t="s">
        <v>500</v>
      </c>
    </row>
    <row r="504" spans="2:4" ht="29" x14ac:dyDescent="0.55000000000000004">
      <c r="B504" s="271"/>
      <c r="C504" s="285"/>
      <c r="D504" s="86" t="s">
        <v>500</v>
      </c>
    </row>
    <row r="505" spans="2:4" ht="29" x14ac:dyDescent="0.55000000000000004">
      <c r="B505" s="271"/>
      <c r="C505" s="286"/>
      <c r="D505" s="87" t="s">
        <v>500</v>
      </c>
    </row>
    <row r="506" spans="2:4" ht="29" x14ac:dyDescent="0.55000000000000004">
      <c r="B506" s="271"/>
      <c r="C506" s="287" t="s">
        <v>175</v>
      </c>
      <c r="D506" s="85" t="s">
        <v>501</v>
      </c>
    </row>
    <row r="507" spans="2:4" ht="29" x14ac:dyDescent="0.55000000000000004">
      <c r="B507" s="271"/>
      <c r="C507" s="285"/>
      <c r="D507" s="85" t="s">
        <v>502</v>
      </c>
    </row>
    <row r="508" spans="2:4" ht="29" x14ac:dyDescent="0.55000000000000004">
      <c r="B508" s="271"/>
      <c r="C508" s="285"/>
      <c r="D508" s="86" t="s">
        <v>500</v>
      </c>
    </row>
    <row r="509" spans="2:4" ht="29" x14ac:dyDescent="0.55000000000000004">
      <c r="B509" s="271"/>
      <c r="C509" s="285"/>
      <c r="D509" s="86" t="s">
        <v>500</v>
      </c>
    </row>
    <row r="510" spans="2:4" ht="29.5" thickBot="1" x14ac:dyDescent="0.6">
      <c r="B510" s="272"/>
      <c r="C510" s="288"/>
      <c r="D510" s="89" t="s">
        <v>500</v>
      </c>
    </row>
    <row r="511" spans="2:4" ht="24" customHeight="1" x14ac:dyDescent="0.55000000000000004">
      <c r="B511" s="270" t="s">
        <v>503</v>
      </c>
      <c r="C511" s="284" t="s">
        <v>149</v>
      </c>
      <c r="D511" s="84" t="s">
        <v>504</v>
      </c>
    </row>
    <row r="512" spans="2:4" ht="29" x14ac:dyDescent="0.55000000000000004">
      <c r="B512" s="271"/>
      <c r="C512" s="285"/>
      <c r="D512" s="85" t="s">
        <v>505</v>
      </c>
    </row>
    <row r="513" spans="2:4" ht="29" x14ac:dyDescent="0.55000000000000004">
      <c r="B513" s="271"/>
      <c r="C513" s="285"/>
      <c r="D513" s="85" t="s">
        <v>506</v>
      </c>
    </row>
    <row r="514" spans="2:4" ht="29" x14ac:dyDescent="0.55000000000000004">
      <c r="B514" s="271"/>
      <c r="C514" s="285"/>
      <c r="D514" s="86" t="s">
        <v>507</v>
      </c>
    </row>
    <row r="515" spans="2:4" ht="29" x14ac:dyDescent="0.55000000000000004">
      <c r="B515" s="271"/>
      <c r="C515" s="286"/>
      <c r="D515" s="87" t="s">
        <v>508</v>
      </c>
    </row>
    <row r="516" spans="2:4" ht="29" x14ac:dyDescent="0.55000000000000004">
      <c r="B516" s="271"/>
      <c r="C516" s="287" t="s">
        <v>509</v>
      </c>
      <c r="D516" s="85" t="s">
        <v>510</v>
      </c>
    </row>
    <row r="517" spans="2:4" ht="29" x14ac:dyDescent="0.55000000000000004">
      <c r="B517" s="271"/>
      <c r="C517" s="285"/>
      <c r="D517" s="86" t="s">
        <v>511</v>
      </c>
    </row>
    <row r="518" spans="2:4" ht="29" x14ac:dyDescent="0.55000000000000004">
      <c r="B518" s="271"/>
      <c r="C518" s="285"/>
      <c r="D518" s="86" t="s">
        <v>511</v>
      </c>
    </row>
    <row r="519" spans="2:4" ht="29" x14ac:dyDescent="0.55000000000000004">
      <c r="B519" s="271"/>
      <c r="C519" s="285"/>
      <c r="D519" s="86" t="s">
        <v>511</v>
      </c>
    </row>
    <row r="520" spans="2:4" ht="29" x14ac:dyDescent="0.55000000000000004">
      <c r="B520" s="271"/>
      <c r="C520" s="286"/>
      <c r="D520" s="86" t="s">
        <v>511</v>
      </c>
    </row>
    <row r="521" spans="2:4" ht="29" x14ac:dyDescent="0.55000000000000004">
      <c r="B521" s="271"/>
      <c r="C521" s="287" t="s">
        <v>512</v>
      </c>
      <c r="D521" s="88" t="s">
        <v>513</v>
      </c>
    </row>
    <row r="522" spans="2:4" ht="29" x14ac:dyDescent="0.55000000000000004">
      <c r="B522" s="271"/>
      <c r="C522" s="285"/>
      <c r="D522" s="86" t="s">
        <v>511</v>
      </c>
    </row>
    <row r="523" spans="2:4" ht="29" x14ac:dyDescent="0.55000000000000004">
      <c r="B523" s="271"/>
      <c r="C523" s="285"/>
      <c r="D523" s="86" t="s">
        <v>511</v>
      </c>
    </row>
    <row r="524" spans="2:4" ht="29" x14ac:dyDescent="0.55000000000000004">
      <c r="B524" s="271"/>
      <c r="C524" s="285"/>
      <c r="D524" s="86" t="s">
        <v>511</v>
      </c>
    </row>
    <row r="525" spans="2:4" ht="29.5" thickBot="1" x14ac:dyDescent="0.6">
      <c r="B525" s="272"/>
      <c r="C525" s="288"/>
      <c r="D525" s="89" t="s">
        <v>511</v>
      </c>
    </row>
    <row r="526" spans="2:4" ht="24" customHeight="1" x14ac:dyDescent="0.55000000000000004">
      <c r="B526" s="270" t="s">
        <v>514</v>
      </c>
      <c r="C526" s="284" t="s">
        <v>149</v>
      </c>
      <c r="D526" s="84" t="s">
        <v>515</v>
      </c>
    </row>
    <row r="527" spans="2:4" ht="43.5" x14ac:dyDescent="0.55000000000000004">
      <c r="B527" s="271"/>
      <c r="C527" s="285"/>
      <c r="D527" s="85" t="s">
        <v>516</v>
      </c>
    </row>
    <row r="528" spans="2:4" ht="29" x14ac:dyDescent="0.55000000000000004">
      <c r="B528" s="271"/>
      <c r="C528" s="285"/>
      <c r="D528" s="85" t="s">
        <v>517</v>
      </c>
    </row>
    <row r="529" spans="2:4" ht="29" x14ac:dyDescent="0.55000000000000004">
      <c r="B529" s="271"/>
      <c r="C529" s="285"/>
      <c r="D529" s="86" t="s">
        <v>518</v>
      </c>
    </row>
    <row r="530" spans="2:4" ht="29" x14ac:dyDescent="0.55000000000000004">
      <c r="B530" s="271"/>
      <c r="C530" s="286"/>
      <c r="D530" s="86" t="s">
        <v>246</v>
      </c>
    </row>
    <row r="531" spans="2:4" ht="29" x14ac:dyDescent="0.55000000000000004">
      <c r="B531" s="271"/>
      <c r="C531" s="287" t="s">
        <v>509</v>
      </c>
      <c r="D531" s="88" t="s">
        <v>519</v>
      </c>
    </row>
    <row r="532" spans="2:4" ht="29" x14ac:dyDescent="0.55000000000000004">
      <c r="B532" s="271"/>
      <c r="C532" s="285"/>
      <c r="D532" s="86" t="s">
        <v>246</v>
      </c>
    </row>
    <row r="533" spans="2:4" ht="29" x14ac:dyDescent="0.55000000000000004">
      <c r="B533" s="271"/>
      <c r="C533" s="285"/>
      <c r="D533" s="86" t="s">
        <v>246</v>
      </c>
    </row>
    <row r="534" spans="2:4" ht="29" x14ac:dyDescent="0.55000000000000004">
      <c r="B534" s="271"/>
      <c r="C534" s="285"/>
      <c r="D534" s="86" t="s">
        <v>246</v>
      </c>
    </row>
    <row r="535" spans="2:4" ht="29" x14ac:dyDescent="0.55000000000000004">
      <c r="B535" s="271"/>
      <c r="C535" s="286"/>
      <c r="D535" s="87" t="s">
        <v>246</v>
      </c>
    </row>
    <row r="536" spans="2:4" ht="29" x14ac:dyDescent="0.55000000000000004">
      <c r="B536" s="271"/>
      <c r="C536" s="287" t="s">
        <v>512</v>
      </c>
      <c r="D536" s="88" t="s">
        <v>520</v>
      </c>
    </row>
    <row r="537" spans="2:4" ht="29" x14ac:dyDescent="0.55000000000000004">
      <c r="B537" s="271"/>
      <c r="C537" s="285"/>
      <c r="D537" s="86" t="s">
        <v>521</v>
      </c>
    </row>
    <row r="538" spans="2:4" ht="29" x14ac:dyDescent="0.55000000000000004">
      <c r="B538" s="271"/>
      <c r="C538" s="285"/>
      <c r="D538" s="86" t="s">
        <v>246</v>
      </c>
    </row>
    <row r="539" spans="2:4" ht="29" x14ac:dyDescent="0.55000000000000004">
      <c r="B539" s="271"/>
      <c r="C539" s="285"/>
      <c r="D539" s="86" t="s">
        <v>246</v>
      </c>
    </row>
    <row r="540" spans="2:4" ht="29.5" thickBot="1" x14ac:dyDescent="0.6">
      <c r="B540" s="272"/>
      <c r="C540" s="288"/>
      <c r="D540" s="89" t="s">
        <v>246</v>
      </c>
    </row>
    <row r="541" spans="2:4" ht="18.5" thickBot="1" x14ac:dyDescent="0.6">
      <c r="B541" s="76" t="s">
        <v>522</v>
      </c>
      <c r="C541" s="77"/>
      <c r="D541" s="90"/>
    </row>
    <row r="542" spans="2:4" ht="30" customHeight="1" thickBot="1" x14ac:dyDescent="0.6">
      <c r="B542" s="296" t="s">
        <v>523</v>
      </c>
      <c r="C542" s="297"/>
      <c r="D542" s="95" t="s">
        <v>524</v>
      </c>
    </row>
    <row r="543" spans="2:4" ht="18.75" customHeight="1" x14ac:dyDescent="0.55000000000000004">
      <c r="B543" s="270" t="s">
        <v>525</v>
      </c>
      <c r="C543" s="284" t="s">
        <v>149</v>
      </c>
      <c r="D543" s="96" t="s">
        <v>526</v>
      </c>
    </row>
    <row r="544" spans="2:4" ht="29" x14ac:dyDescent="0.55000000000000004">
      <c r="B544" s="271"/>
      <c r="C544" s="285"/>
      <c r="D544" s="96" t="s">
        <v>527</v>
      </c>
    </row>
    <row r="545" spans="2:4" ht="29" x14ac:dyDescent="0.55000000000000004">
      <c r="B545" s="271"/>
      <c r="C545" s="286"/>
      <c r="D545" s="97" t="s">
        <v>451</v>
      </c>
    </row>
    <row r="546" spans="2:4" ht="29" x14ac:dyDescent="0.55000000000000004">
      <c r="B546" s="271"/>
      <c r="C546" s="287" t="s">
        <v>509</v>
      </c>
      <c r="D546" s="96" t="s">
        <v>528</v>
      </c>
    </row>
    <row r="547" spans="2:4" ht="29" x14ac:dyDescent="0.55000000000000004">
      <c r="B547" s="271"/>
      <c r="C547" s="285"/>
      <c r="D547" s="96" t="s">
        <v>529</v>
      </c>
    </row>
    <row r="548" spans="2:4" ht="29" x14ac:dyDescent="0.55000000000000004">
      <c r="B548" s="271"/>
      <c r="C548" s="286"/>
      <c r="D548" s="97" t="s">
        <v>451</v>
      </c>
    </row>
    <row r="549" spans="2:4" ht="29" x14ac:dyDescent="0.55000000000000004">
      <c r="B549" s="271"/>
      <c r="C549" s="287" t="s">
        <v>512</v>
      </c>
      <c r="D549" s="96" t="s">
        <v>530</v>
      </c>
    </row>
    <row r="550" spans="2:4" ht="29" x14ac:dyDescent="0.55000000000000004">
      <c r="B550" s="271"/>
      <c r="C550" s="285"/>
      <c r="D550" s="96" t="s">
        <v>531</v>
      </c>
    </row>
    <row r="551" spans="2:4" ht="29.5" thickBot="1" x14ac:dyDescent="0.6">
      <c r="B551" s="272"/>
      <c r="C551" s="288"/>
      <c r="D551" s="98" t="s">
        <v>532</v>
      </c>
    </row>
    <row r="552" spans="2:4" ht="24" customHeight="1" x14ac:dyDescent="0.55000000000000004">
      <c r="B552" s="270" t="s">
        <v>533</v>
      </c>
      <c r="C552" s="284" t="s">
        <v>149</v>
      </c>
      <c r="D552" s="84" t="s">
        <v>330</v>
      </c>
    </row>
    <row r="553" spans="2:4" ht="29" x14ac:dyDescent="0.55000000000000004">
      <c r="B553" s="271"/>
      <c r="C553" s="285"/>
      <c r="D553" s="85" t="s">
        <v>330</v>
      </c>
    </row>
    <row r="554" spans="2:4" ht="29" x14ac:dyDescent="0.55000000000000004">
      <c r="B554" s="271"/>
      <c r="C554" s="286"/>
      <c r="D554" s="85" t="s">
        <v>330</v>
      </c>
    </row>
    <row r="555" spans="2:4" ht="29" x14ac:dyDescent="0.55000000000000004">
      <c r="B555" s="271"/>
      <c r="C555" s="292" t="s">
        <v>509</v>
      </c>
      <c r="D555" s="88" t="s">
        <v>534</v>
      </c>
    </row>
    <row r="556" spans="2:4" ht="29" x14ac:dyDescent="0.55000000000000004">
      <c r="B556" s="271"/>
      <c r="C556" s="293"/>
      <c r="D556" s="85" t="s">
        <v>535</v>
      </c>
    </row>
    <row r="557" spans="2:4" ht="29" x14ac:dyDescent="0.55000000000000004">
      <c r="B557" s="271"/>
      <c r="C557" s="294"/>
      <c r="D557" s="91" t="s">
        <v>330</v>
      </c>
    </row>
    <row r="558" spans="2:4" ht="29" x14ac:dyDescent="0.55000000000000004">
      <c r="B558" s="271"/>
      <c r="C558" s="292" t="s">
        <v>512</v>
      </c>
      <c r="D558" s="85" t="s">
        <v>536</v>
      </c>
    </row>
    <row r="559" spans="2:4" ht="29" x14ac:dyDescent="0.55000000000000004">
      <c r="B559" s="271"/>
      <c r="C559" s="293"/>
      <c r="D559" s="85" t="s">
        <v>537</v>
      </c>
    </row>
    <row r="560" spans="2:4" ht="29.5" thickBot="1" x14ac:dyDescent="0.6">
      <c r="B560" s="272"/>
      <c r="C560" s="295"/>
      <c r="D560" s="92" t="s">
        <v>538</v>
      </c>
    </row>
    <row r="561" spans="2:4" ht="24" customHeight="1" x14ac:dyDescent="0.55000000000000004">
      <c r="B561" s="270" t="s">
        <v>539</v>
      </c>
      <c r="C561" s="284" t="s">
        <v>149</v>
      </c>
      <c r="D561" s="84" t="s">
        <v>540</v>
      </c>
    </row>
    <row r="562" spans="2:4" ht="29" x14ac:dyDescent="0.55000000000000004">
      <c r="B562" s="271"/>
      <c r="C562" s="285"/>
      <c r="D562" s="85" t="s">
        <v>541</v>
      </c>
    </row>
    <row r="563" spans="2:4" ht="29" x14ac:dyDescent="0.55000000000000004">
      <c r="B563" s="271"/>
      <c r="C563" s="286"/>
      <c r="D563" s="85" t="s">
        <v>475</v>
      </c>
    </row>
    <row r="564" spans="2:4" ht="29" x14ac:dyDescent="0.55000000000000004">
      <c r="B564" s="271"/>
      <c r="C564" s="292" t="s">
        <v>509</v>
      </c>
      <c r="D564" s="88" t="s">
        <v>542</v>
      </c>
    </row>
    <row r="565" spans="2:4" ht="29" x14ac:dyDescent="0.55000000000000004">
      <c r="B565" s="271"/>
      <c r="C565" s="293"/>
      <c r="D565" s="85" t="s">
        <v>543</v>
      </c>
    </row>
    <row r="566" spans="2:4" ht="29" x14ac:dyDescent="0.55000000000000004">
      <c r="B566" s="271"/>
      <c r="C566" s="294"/>
      <c r="D566" s="91" t="s">
        <v>475</v>
      </c>
    </row>
    <row r="567" spans="2:4" ht="29" x14ac:dyDescent="0.55000000000000004">
      <c r="B567" s="271"/>
      <c r="C567" s="292" t="s">
        <v>512</v>
      </c>
      <c r="D567" s="88" t="s">
        <v>544</v>
      </c>
    </row>
    <row r="568" spans="2:4" ht="29" x14ac:dyDescent="0.55000000000000004">
      <c r="B568" s="271"/>
      <c r="C568" s="293"/>
      <c r="D568" s="85" t="s">
        <v>545</v>
      </c>
    </row>
    <row r="569" spans="2:4" ht="29.5" thickBot="1" x14ac:dyDescent="0.6">
      <c r="B569" s="272"/>
      <c r="C569" s="295"/>
      <c r="D569" s="92" t="s">
        <v>546</v>
      </c>
    </row>
    <row r="570" spans="2:4" ht="24" customHeight="1" x14ac:dyDescent="0.55000000000000004">
      <c r="B570" s="270" t="s">
        <v>547</v>
      </c>
      <c r="C570" s="284" t="s">
        <v>149</v>
      </c>
      <c r="D570" s="84" t="s">
        <v>548</v>
      </c>
    </row>
    <row r="571" spans="2:4" ht="29" x14ac:dyDescent="0.55000000000000004">
      <c r="B571" s="271"/>
      <c r="C571" s="285"/>
      <c r="D571" s="85" t="s">
        <v>549</v>
      </c>
    </row>
    <row r="572" spans="2:4" ht="29" x14ac:dyDescent="0.55000000000000004">
      <c r="B572" s="271"/>
      <c r="C572" s="286"/>
      <c r="D572" s="91" t="s">
        <v>352</v>
      </c>
    </row>
    <row r="573" spans="2:4" ht="29" x14ac:dyDescent="0.55000000000000004">
      <c r="B573" s="271"/>
      <c r="C573" s="292" t="s">
        <v>509</v>
      </c>
      <c r="D573" s="88" t="s">
        <v>550</v>
      </c>
    </row>
    <row r="574" spans="2:4" ht="29" x14ac:dyDescent="0.55000000000000004">
      <c r="B574" s="271"/>
      <c r="C574" s="293"/>
      <c r="D574" s="85" t="s">
        <v>352</v>
      </c>
    </row>
    <row r="575" spans="2:4" ht="29" x14ac:dyDescent="0.55000000000000004">
      <c r="B575" s="271"/>
      <c r="C575" s="294"/>
      <c r="D575" s="91" t="s">
        <v>352</v>
      </c>
    </row>
    <row r="576" spans="2:4" ht="29" x14ac:dyDescent="0.55000000000000004">
      <c r="B576" s="271"/>
      <c r="C576" s="292" t="s">
        <v>512</v>
      </c>
      <c r="D576" s="85" t="s">
        <v>551</v>
      </c>
    </row>
    <row r="577" spans="2:4" ht="29" x14ac:dyDescent="0.55000000000000004">
      <c r="B577" s="271"/>
      <c r="C577" s="293"/>
      <c r="D577" s="85" t="s">
        <v>352</v>
      </c>
    </row>
    <row r="578" spans="2:4" ht="29.5" thickBot="1" x14ac:dyDescent="0.6">
      <c r="B578" s="272"/>
      <c r="C578" s="295"/>
      <c r="D578" s="92" t="s">
        <v>352</v>
      </c>
    </row>
    <row r="579" spans="2:4" ht="24" customHeight="1" x14ac:dyDescent="0.55000000000000004">
      <c r="B579" s="270" t="s">
        <v>552</v>
      </c>
      <c r="C579" s="284" t="s">
        <v>149</v>
      </c>
      <c r="D579" s="84" t="s">
        <v>553</v>
      </c>
    </row>
    <row r="580" spans="2:4" ht="29" x14ac:dyDescent="0.55000000000000004">
      <c r="B580" s="271"/>
      <c r="C580" s="285"/>
      <c r="D580" s="85" t="s">
        <v>196</v>
      </c>
    </row>
    <row r="581" spans="2:4" ht="29" x14ac:dyDescent="0.55000000000000004">
      <c r="B581" s="271"/>
      <c r="C581" s="286"/>
      <c r="D581" s="91" t="s">
        <v>196</v>
      </c>
    </row>
    <row r="582" spans="2:4" ht="29" x14ac:dyDescent="0.55000000000000004">
      <c r="B582" s="271"/>
      <c r="C582" s="292" t="s">
        <v>509</v>
      </c>
      <c r="D582" s="88" t="s">
        <v>554</v>
      </c>
    </row>
    <row r="583" spans="2:4" ht="29" x14ac:dyDescent="0.55000000000000004">
      <c r="B583" s="271"/>
      <c r="C583" s="293"/>
      <c r="D583" s="85" t="s">
        <v>196</v>
      </c>
    </row>
    <row r="584" spans="2:4" ht="29" x14ac:dyDescent="0.55000000000000004">
      <c r="B584" s="271"/>
      <c r="C584" s="294"/>
      <c r="D584" s="91" t="s">
        <v>196</v>
      </c>
    </row>
    <row r="585" spans="2:4" ht="29" x14ac:dyDescent="0.55000000000000004">
      <c r="B585" s="271"/>
      <c r="C585" s="292" t="s">
        <v>512</v>
      </c>
      <c r="D585" s="85" t="s">
        <v>555</v>
      </c>
    </row>
    <row r="586" spans="2:4" ht="29" x14ac:dyDescent="0.55000000000000004">
      <c r="B586" s="271"/>
      <c r="C586" s="293"/>
      <c r="D586" s="85" t="s">
        <v>196</v>
      </c>
    </row>
    <row r="587" spans="2:4" ht="29.5" thickBot="1" x14ac:dyDescent="0.6">
      <c r="B587" s="272"/>
      <c r="C587" s="295"/>
      <c r="D587" s="92" t="s">
        <v>196</v>
      </c>
    </row>
    <row r="588" spans="2:4" ht="24" customHeight="1" x14ac:dyDescent="0.55000000000000004">
      <c r="B588" s="270" t="s">
        <v>556</v>
      </c>
      <c r="C588" s="284" t="s">
        <v>149</v>
      </c>
      <c r="D588" s="84" t="s">
        <v>557</v>
      </c>
    </row>
    <row r="589" spans="2:4" ht="29" x14ac:dyDescent="0.55000000000000004">
      <c r="B589" s="271"/>
      <c r="C589" s="285"/>
      <c r="D589" s="85" t="s">
        <v>558</v>
      </c>
    </row>
    <row r="590" spans="2:4" ht="29" x14ac:dyDescent="0.55000000000000004">
      <c r="B590" s="271"/>
      <c r="C590" s="286"/>
      <c r="D590" s="91" t="s">
        <v>377</v>
      </c>
    </row>
    <row r="591" spans="2:4" ht="29" x14ac:dyDescent="0.55000000000000004">
      <c r="B591" s="271"/>
      <c r="C591" s="287" t="s">
        <v>509</v>
      </c>
      <c r="D591" s="85" t="s">
        <v>559</v>
      </c>
    </row>
    <row r="592" spans="2:4" ht="29" x14ac:dyDescent="0.55000000000000004">
      <c r="B592" s="271"/>
      <c r="C592" s="285"/>
      <c r="D592" s="85" t="s">
        <v>560</v>
      </c>
    </row>
    <row r="593" spans="2:4" ht="29" x14ac:dyDescent="0.55000000000000004">
      <c r="B593" s="271"/>
      <c r="C593" s="286"/>
      <c r="D593" s="91" t="s">
        <v>561</v>
      </c>
    </row>
    <row r="594" spans="2:4" ht="29" x14ac:dyDescent="0.55000000000000004">
      <c r="B594" s="271"/>
      <c r="C594" s="287" t="s">
        <v>512</v>
      </c>
      <c r="D594" s="85" t="s">
        <v>562</v>
      </c>
    </row>
    <row r="595" spans="2:4" ht="29" x14ac:dyDescent="0.55000000000000004">
      <c r="B595" s="271"/>
      <c r="C595" s="285"/>
      <c r="D595" s="85" t="s">
        <v>563</v>
      </c>
    </row>
    <row r="596" spans="2:4" ht="29.5" thickBot="1" x14ac:dyDescent="0.6">
      <c r="B596" s="272"/>
      <c r="C596" s="288"/>
      <c r="D596" s="92" t="s">
        <v>564</v>
      </c>
    </row>
    <row r="597" spans="2:4" ht="24" customHeight="1" x14ac:dyDescent="0.55000000000000004">
      <c r="B597" s="270" t="s">
        <v>565</v>
      </c>
      <c r="C597" s="284" t="s">
        <v>149</v>
      </c>
      <c r="D597" s="84" t="s">
        <v>566</v>
      </c>
    </row>
    <row r="598" spans="2:4" ht="29" x14ac:dyDescent="0.55000000000000004">
      <c r="B598" s="271"/>
      <c r="C598" s="285"/>
      <c r="D598" s="85" t="s">
        <v>567</v>
      </c>
    </row>
    <row r="599" spans="2:4" ht="29" x14ac:dyDescent="0.55000000000000004">
      <c r="B599" s="271"/>
      <c r="C599" s="286"/>
      <c r="D599" s="91" t="s">
        <v>500</v>
      </c>
    </row>
    <row r="600" spans="2:4" ht="29" x14ac:dyDescent="0.55000000000000004">
      <c r="B600" s="271"/>
      <c r="C600" s="287" t="s">
        <v>509</v>
      </c>
      <c r="D600" s="85" t="s">
        <v>568</v>
      </c>
    </row>
    <row r="601" spans="2:4" ht="29" x14ac:dyDescent="0.55000000000000004">
      <c r="B601" s="271"/>
      <c r="C601" s="285"/>
      <c r="D601" s="85" t="s">
        <v>569</v>
      </c>
    </row>
    <row r="602" spans="2:4" ht="29" x14ac:dyDescent="0.55000000000000004">
      <c r="B602" s="271"/>
      <c r="C602" s="286"/>
      <c r="D602" s="91" t="s">
        <v>500</v>
      </c>
    </row>
    <row r="603" spans="2:4" ht="29" x14ac:dyDescent="0.55000000000000004">
      <c r="B603" s="271"/>
      <c r="C603" s="287" t="s">
        <v>512</v>
      </c>
      <c r="D603" s="85" t="s">
        <v>570</v>
      </c>
    </row>
    <row r="604" spans="2:4" ht="29" x14ac:dyDescent="0.55000000000000004">
      <c r="B604" s="271"/>
      <c r="C604" s="285"/>
      <c r="D604" s="85" t="s">
        <v>571</v>
      </c>
    </row>
    <row r="605" spans="2:4" ht="29.5" thickBot="1" x14ac:dyDescent="0.6">
      <c r="B605" s="272"/>
      <c r="C605" s="288"/>
      <c r="D605" s="92" t="s">
        <v>500</v>
      </c>
    </row>
    <row r="606" spans="2:4" ht="24" customHeight="1" x14ac:dyDescent="0.55000000000000004">
      <c r="B606" s="270" t="s">
        <v>572</v>
      </c>
      <c r="C606" s="284" t="e">
        <f t="array" aca="1" ref="C606" ca="1">OFFSET(文例!$D$660,MATCH(,文例!$C$660:$C$668,0)-1,0,3,1)</f>
        <v>#N/A</v>
      </c>
      <c r="D606" s="84" t="s">
        <v>573</v>
      </c>
    </row>
    <row r="607" spans="2:4" ht="29" x14ac:dyDescent="0.55000000000000004">
      <c r="B607" s="271"/>
      <c r="C607" s="285"/>
      <c r="D607" s="85" t="s">
        <v>574</v>
      </c>
    </row>
    <row r="608" spans="2:4" ht="29" x14ac:dyDescent="0.55000000000000004">
      <c r="B608" s="271"/>
      <c r="C608" s="286"/>
      <c r="D608" s="91" t="s">
        <v>511</v>
      </c>
    </row>
    <row r="609" spans="2:4" ht="29" x14ac:dyDescent="0.55000000000000004">
      <c r="B609" s="271"/>
      <c r="C609" s="292" t="s">
        <v>509</v>
      </c>
      <c r="D609" s="88" t="s">
        <v>575</v>
      </c>
    </row>
    <row r="610" spans="2:4" ht="29" x14ac:dyDescent="0.55000000000000004">
      <c r="B610" s="271"/>
      <c r="C610" s="293"/>
      <c r="D610" s="85" t="s">
        <v>576</v>
      </c>
    </row>
    <row r="611" spans="2:4" ht="29" x14ac:dyDescent="0.55000000000000004">
      <c r="B611" s="271"/>
      <c r="C611" s="294"/>
      <c r="D611" s="91" t="s">
        <v>511</v>
      </c>
    </row>
    <row r="612" spans="2:4" ht="29" x14ac:dyDescent="0.55000000000000004">
      <c r="B612" s="271"/>
      <c r="C612" s="292" t="s">
        <v>512</v>
      </c>
      <c r="D612" s="85" t="s">
        <v>577</v>
      </c>
    </row>
    <row r="613" spans="2:4" ht="29" x14ac:dyDescent="0.55000000000000004">
      <c r="B613" s="271"/>
      <c r="C613" s="293"/>
      <c r="D613" s="85" t="s">
        <v>578</v>
      </c>
    </row>
    <row r="614" spans="2:4" ht="29.5" thickBot="1" x14ac:dyDescent="0.6">
      <c r="B614" s="272"/>
      <c r="C614" s="295"/>
      <c r="D614" s="92" t="s">
        <v>511</v>
      </c>
    </row>
    <row r="615" spans="2:4" ht="24" customHeight="1" x14ac:dyDescent="0.55000000000000004">
      <c r="B615" s="270" t="s">
        <v>579</v>
      </c>
      <c r="C615" s="284" t="s">
        <v>149</v>
      </c>
      <c r="D615" s="84" t="s">
        <v>580</v>
      </c>
    </row>
    <row r="616" spans="2:4" ht="29" x14ac:dyDescent="0.55000000000000004">
      <c r="B616" s="271"/>
      <c r="C616" s="285"/>
      <c r="D616" s="85" t="s">
        <v>581</v>
      </c>
    </row>
    <row r="617" spans="2:4" ht="29" x14ac:dyDescent="0.55000000000000004">
      <c r="B617" s="271"/>
      <c r="C617" s="286"/>
      <c r="D617" s="91" t="s">
        <v>582</v>
      </c>
    </row>
    <row r="618" spans="2:4" ht="29" x14ac:dyDescent="0.55000000000000004">
      <c r="B618" s="271"/>
      <c r="C618" s="292" t="s">
        <v>509</v>
      </c>
      <c r="D618" s="88" t="s">
        <v>583</v>
      </c>
    </row>
    <row r="619" spans="2:4" ht="29" x14ac:dyDescent="0.55000000000000004">
      <c r="B619" s="271"/>
      <c r="C619" s="293"/>
      <c r="D619" s="85" t="s">
        <v>584</v>
      </c>
    </row>
    <row r="620" spans="2:4" ht="29" x14ac:dyDescent="0.55000000000000004">
      <c r="B620" s="271"/>
      <c r="C620" s="294"/>
      <c r="D620" s="91" t="s">
        <v>246</v>
      </c>
    </row>
    <row r="621" spans="2:4" ht="29" x14ac:dyDescent="0.55000000000000004">
      <c r="B621" s="271"/>
      <c r="C621" s="292" t="s">
        <v>512</v>
      </c>
      <c r="D621" s="88" t="s">
        <v>585</v>
      </c>
    </row>
    <row r="622" spans="2:4" ht="29" x14ac:dyDescent="0.55000000000000004">
      <c r="B622" s="271"/>
      <c r="C622" s="293"/>
      <c r="D622" s="85" t="s">
        <v>586</v>
      </c>
    </row>
    <row r="623" spans="2:4" ht="29.5" thickBot="1" x14ac:dyDescent="0.6">
      <c r="B623" s="272"/>
      <c r="C623" s="295"/>
      <c r="D623" s="92" t="s">
        <v>587</v>
      </c>
    </row>
    <row r="624" spans="2:4" ht="24" customHeight="1" x14ac:dyDescent="0.55000000000000004">
      <c r="B624" s="270" t="s">
        <v>588</v>
      </c>
      <c r="C624" s="284" t="s">
        <v>149</v>
      </c>
      <c r="D624" s="84" t="s">
        <v>589</v>
      </c>
    </row>
    <row r="625" spans="2:4" ht="29" x14ac:dyDescent="0.55000000000000004">
      <c r="B625" s="271"/>
      <c r="C625" s="285"/>
      <c r="D625" s="85" t="s">
        <v>590</v>
      </c>
    </row>
    <row r="626" spans="2:4" ht="29" x14ac:dyDescent="0.55000000000000004">
      <c r="B626" s="271"/>
      <c r="C626" s="286"/>
      <c r="D626" s="85" t="s">
        <v>590</v>
      </c>
    </row>
    <row r="627" spans="2:4" ht="29" x14ac:dyDescent="0.55000000000000004">
      <c r="B627" s="271"/>
      <c r="C627" s="292" t="s">
        <v>509</v>
      </c>
      <c r="D627" s="88" t="s">
        <v>591</v>
      </c>
    </row>
    <row r="628" spans="2:4" ht="29" x14ac:dyDescent="0.55000000000000004">
      <c r="B628" s="271"/>
      <c r="C628" s="293"/>
      <c r="D628" s="85" t="s">
        <v>592</v>
      </c>
    </row>
    <row r="629" spans="2:4" ht="29" x14ac:dyDescent="0.55000000000000004">
      <c r="B629" s="271"/>
      <c r="C629" s="294"/>
      <c r="D629" s="91" t="s">
        <v>590</v>
      </c>
    </row>
    <row r="630" spans="2:4" ht="29" x14ac:dyDescent="0.55000000000000004">
      <c r="B630" s="271"/>
      <c r="C630" s="292" t="s">
        <v>512</v>
      </c>
      <c r="D630" s="88" t="s">
        <v>593</v>
      </c>
    </row>
    <row r="631" spans="2:4" ht="29" x14ac:dyDescent="0.55000000000000004">
      <c r="B631" s="271"/>
      <c r="C631" s="293"/>
      <c r="D631" s="85" t="s">
        <v>594</v>
      </c>
    </row>
    <row r="632" spans="2:4" ht="29.5" thickBot="1" x14ac:dyDescent="0.6">
      <c r="B632" s="272"/>
      <c r="C632" s="295"/>
      <c r="D632" s="92" t="s">
        <v>590</v>
      </c>
    </row>
    <row r="633" spans="2:4" ht="24" customHeight="1" x14ac:dyDescent="0.55000000000000004">
      <c r="B633" s="270" t="s">
        <v>595</v>
      </c>
      <c r="C633" s="284" t="s">
        <v>149</v>
      </c>
      <c r="D633" s="84" t="s">
        <v>596</v>
      </c>
    </row>
    <row r="634" spans="2:4" ht="29" x14ac:dyDescent="0.55000000000000004">
      <c r="B634" s="271"/>
      <c r="C634" s="285"/>
      <c r="D634" s="85" t="s">
        <v>272</v>
      </c>
    </row>
    <row r="635" spans="2:4" ht="29" x14ac:dyDescent="0.55000000000000004">
      <c r="B635" s="271"/>
      <c r="C635" s="286"/>
      <c r="D635" s="91" t="s">
        <v>272</v>
      </c>
    </row>
    <row r="636" spans="2:4" ht="29" x14ac:dyDescent="0.55000000000000004">
      <c r="B636" s="271"/>
      <c r="C636" s="292" t="s">
        <v>509</v>
      </c>
      <c r="D636" s="88" t="s">
        <v>597</v>
      </c>
    </row>
    <row r="637" spans="2:4" ht="29" x14ac:dyDescent="0.55000000000000004">
      <c r="B637" s="271"/>
      <c r="C637" s="293"/>
      <c r="D637" s="85" t="s">
        <v>598</v>
      </c>
    </row>
    <row r="638" spans="2:4" ht="29" x14ac:dyDescent="0.55000000000000004">
      <c r="B638" s="271"/>
      <c r="C638" s="294"/>
      <c r="D638" s="91" t="s">
        <v>272</v>
      </c>
    </row>
    <row r="639" spans="2:4" ht="29" x14ac:dyDescent="0.55000000000000004">
      <c r="B639" s="271"/>
      <c r="C639" s="292" t="s">
        <v>512</v>
      </c>
      <c r="D639" s="85" t="s">
        <v>599</v>
      </c>
    </row>
    <row r="640" spans="2:4" ht="29" x14ac:dyDescent="0.55000000000000004">
      <c r="B640" s="271"/>
      <c r="C640" s="293"/>
      <c r="D640" s="85" t="s">
        <v>600</v>
      </c>
    </row>
    <row r="641" spans="2:4" ht="29.5" thickBot="1" x14ac:dyDescent="0.6">
      <c r="B641" s="272"/>
      <c r="C641" s="295"/>
      <c r="D641" s="92" t="s">
        <v>272</v>
      </c>
    </row>
    <row r="642" spans="2:4" ht="24" customHeight="1" x14ac:dyDescent="0.55000000000000004">
      <c r="B642" s="270" t="s">
        <v>601</v>
      </c>
      <c r="C642" s="284" t="s">
        <v>149</v>
      </c>
      <c r="D642" s="84" t="s">
        <v>602</v>
      </c>
    </row>
    <row r="643" spans="2:4" ht="29" x14ac:dyDescent="0.55000000000000004">
      <c r="B643" s="271"/>
      <c r="C643" s="285"/>
      <c r="D643" s="85" t="s">
        <v>603</v>
      </c>
    </row>
    <row r="644" spans="2:4" ht="29" x14ac:dyDescent="0.55000000000000004">
      <c r="B644" s="271"/>
      <c r="C644" s="286"/>
      <c r="D644" s="91" t="s">
        <v>604</v>
      </c>
    </row>
    <row r="645" spans="2:4" ht="29" x14ac:dyDescent="0.55000000000000004">
      <c r="B645" s="271"/>
      <c r="C645" s="292" t="s">
        <v>509</v>
      </c>
      <c r="D645" s="88" t="s">
        <v>605</v>
      </c>
    </row>
    <row r="646" spans="2:4" ht="29" x14ac:dyDescent="0.55000000000000004">
      <c r="B646" s="271"/>
      <c r="C646" s="293"/>
      <c r="D646" s="85" t="s">
        <v>606</v>
      </c>
    </row>
    <row r="647" spans="2:4" ht="29" x14ac:dyDescent="0.55000000000000004">
      <c r="B647" s="271"/>
      <c r="C647" s="294"/>
      <c r="D647" s="91" t="s">
        <v>604</v>
      </c>
    </row>
    <row r="648" spans="2:4" ht="29" x14ac:dyDescent="0.55000000000000004">
      <c r="B648" s="271"/>
      <c r="C648" s="292" t="s">
        <v>512</v>
      </c>
      <c r="D648" s="88" t="s">
        <v>607</v>
      </c>
    </row>
    <row r="649" spans="2:4" ht="29" x14ac:dyDescent="0.55000000000000004">
      <c r="B649" s="271"/>
      <c r="C649" s="293"/>
      <c r="D649" s="85" t="s">
        <v>608</v>
      </c>
    </row>
    <row r="650" spans="2:4" ht="29.5" thickBot="1" x14ac:dyDescent="0.6">
      <c r="B650" s="272"/>
      <c r="C650" s="295"/>
      <c r="D650" s="92" t="s">
        <v>604</v>
      </c>
    </row>
    <row r="651" spans="2:4" ht="24" customHeight="1" x14ac:dyDescent="0.55000000000000004">
      <c r="B651" s="270" t="s">
        <v>609</v>
      </c>
      <c r="C651" s="284" t="s">
        <v>149</v>
      </c>
      <c r="D651" s="84" t="s">
        <v>610</v>
      </c>
    </row>
    <row r="652" spans="2:4" ht="29" x14ac:dyDescent="0.55000000000000004">
      <c r="B652" s="271"/>
      <c r="C652" s="285"/>
      <c r="D652" s="85" t="s">
        <v>611</v>
      </c>
    </row>
    <row r="653" spans="2:4" ht="29" x14ac:dyDescent="0.55000000000000004">
      <c r="B653" s="271"/>
      <c r="C653" s="286"/>
      <c r="D653" s="91" t="s">
        <v>611</v>
      </c>
    </row>
    <row r="654" spans="2:4" ht="29" x14ac:dyDescent="0.55000000000000004">
      <c r="B654" s="271"/>
      <c r="C654" s="292" t="s">
        <v>509</v>
      </c>
      <c r="D654" s="88" t="s">
        <v>612</v>
      </c>
    </row>
    <row r="655" spans="2:4" ht="29" x14ac:dyDescent="0.55000000000000004">
      <c r="B655" s="271"/>
      <c r="C655" s="293"/>
      <c r="D655" s="85" t="s">
        <v>611</v>
      </c>
    </row>
    <row r="656" spans="2:4" ht="29" x14ac:dyDescent="0.55000000000000004">
      <c r="B656" s="271"/>
      <c r="C656" s="294"/>
      <c r="D656" s="91" t="s">
        <v>611</v>
      </c>
    </row>
    <row r="657" spans="2:4" ht="29" x14ac:dyDescent="0.55000000000000004">
      <c r="B657" s="271"/>
      <c r="C657" s="292" t="s">
        <v>512</v>
      </c>
      <c r="D657" s="88" t="s">
        <v>613</v>
      </c>
    </row>
    <row r="658" spans="2:4" ht="29" x14ac:dyDescent="0.55000000000000004">
      <c r="B658" s="271"/>
      <c r="C658" s="293"/>
      <c r="D658" s="85" t="s">
        <v>611</v>
      </c>
    </row>
    <row r="659" spans="2:4" ht="29.5" thickBot="1" x14ac:dyDescent="0.6">
      <c r="B659" s="272"/>
      <c r="C659" s="295"/>
      <c r="D659" s="92" t="s">
        <v>611</v>
      </c>
    </row>
    <row r="660" spans="2:4" ht="24" customHeight="1" x14ac:dyDescent="0.55000000000000004">
      <c r="B660" s="270" t="s">
        <v>614</v>
      </c>
      <c r="C660" s="284" t="s">
        <v>149</v>
      </c>
      <c r="D660" s="84" t="s">
        <v>615</v>
      </c>
    </row>
    <row r="661" spans="2:4" ht="29" x14ac:dyDescent="0.55000000000000004">
      <c r="B661" s="271"/>
      <c r="C661" s="285"/>
      <c r="D661" s="85" t="s">
        <v>616</v>
      </c>
    </row>
    <row r="662" spans="2:4" ht="29" x14ac:dyDescent="0.55000000000000004">
      <c r="B662" s="271"/>
      <c r="C662" s="286"/>
      <c r="D662" s="91" t="s">
        <v>616</v>
      </c>
    </row>
    <row r="663" spans="2:4" ht="43.5" x14ac:dyDescent="0.55000000000000004">
      <c r="B663" s="271"/>
      <c r="C663" s="292" t="s">
        <v>509</v>
      </c>
      <c r="D663" s="88" t="s">
        <v>617</v>
      </c>
    </row>
    <row r="664" spans="2:4" ht="29" x14ac:dyDescent="0.55000000000000004">
      <c r="B664" s="271"/>
      <c r="C664" s="293"/>
      <c r="D664" s="85" t="s">
        <v>618</v>
      </c>
    </row>
    <row r="665" spans="2:4" ht="29" x14ac:dyDescent="0.55000000000000004">
      <c r="B665" s="271"/>
      <c r="C665" s="294"/>
      <c r="D665" s="91" t="s">
        <v>616</v>
      </c>
    </row>
    <row r="666" spans="2:4" ht="43.5" x14ac:dyDescent="0.55000000000000004">
      <c r="B666" s="271"/>
      <c r="C666" s="292" t="s">
        <v>512</v>
      </c>
      <c r="D666" s="88" t="s">
        <v>619</v>
      </c>
    </row>
    <row r="667" spans="2:4" ht="29" x14ac:dyDescent="0.55000000000000004">
      <c r="B667" s="271"/>
      <c r="C667" s="293"/>
      <c r="D667" s="85" t="s">
        <v>620</v>
      </c>
    </row>
    <row r="668" spans="2:4" ht="29.5" thickBot="1" x14ac:dyDescent="0.6">
      <c r="B668" s="272"/>
      <c r="C668" s="295"/>
      <c r="D668" s="92" t="s">
        <v>616</v>
      </c>
    </row>
    <row r="669" spans="2:4" ht="24" customHeight="1" x14ac:dyDescent="0.55000000000000004">
      <c r="B669" s="270" t="s">
        <v>621</v>
      </c>
      <c r="C669" s="284" t="s">
        <v>149</v>
      </c>
      <c r="D669" s="84" t="s">
        <v>622</v>
      </c>
    </row>
    <row r="670" spans="2:4" ht="29" x14ac:dyDescent="0.55000000000000004">
      <c r="B670" s="271"/>
      <c r="C670" s="285"/>
      <c r="D670" s="85" t="s">
        <v>623</v>
      </c>
    </row>
    <row r="671" spans="2:4" ht="29" x14ac:dyDescent="0.55000000000000004">
      <c r="B671" s="271"/>
      <c r="C671" s="286"/>
      <c r="D671" s="91" t="s">
        <v>623</v>
      </c>
    </row>
    <row r="672" spans="2:4" ht="29" x14ac:dyDescent="0.55000000000000004">
      <c r="B672" s="271"/>
      <c r="C672" s="292" t="s">
        <v>509</v>
      </c>
      <c r="D672" s="88" t="s">
        <v>624</v>
      </c>
    </row>
    <row r="673" spans="2:4" ht="29" x14ac:dyDescent="0.55000000000000004">
      <c r="B673" s="271"/>
      <c r="C673" s="293"/>
      <c r="D673" s="85" t="s">
        <v>625</v>
      </c>
    </row>
    <row r="674" spans="2:4" ht="29" x14ac:dyDescent="0.55000000000000004">
      <c r="B674" s="271"/>
      <c r="C674" s="294"/>
      <c r="D674" s="91" t="s">
        <v>623</v>
      </c>
    </row>
    <row r="675" spans="2:4" ht="29" x14ac:dyDescent="0.55000000000000004">
      <c r="B675" s="271"/>
      <c r="C675" s="292" t="s">
        <v>512</v>
      </c>
      <c r="D675" s="88" t="s">
        <v>626</v>
      </c>
    </row>
    <row r="676" spans="2:4" ht="29" x14ac:dyDescent="0.55000000000000004">
      <c r="B676" s="271"/>
      <c r="C676" s="293"/>
      <c r="D676" s="85" t="s">
        <v>627</v>
      </c>
    </row>
    <row r="677" spans="2:4" ht="29.5" thickBot="1" x14ac:dyDescent="0.6">
      <c r="B677" s="272"/>
      <c r="C677" s="295"/>
      <c r="D677" s="92" t="s">
        <v>623</v>
      </c>
    </row>
    <row r="678" spans="2:4" ht="29.5" thickBot="1" x14ac:dyDescent="0.6">
      <c r="B678" s="76" t="s">
        <v>628</v>
      </c>
      <c r="C678" s="77"/>
      <c r="D678" s="90" t="s">
        <v>160</v>
      </c>
    </row>
    <row r="679" spans="2:4" ht="18.75" customHeight="1" x14ac:dyDescent="0.55000000000000004">
      <c r="B679" s="270" t="s">
        <v>629</v>
      </c>
      <c r="C679" s="284" t="s">
        <v>253</v>
      </c>
      <c r="D679" s="84" t="s">
        <v>630</v>
      </c>
    </row>
    <row r="680" spans="2:4" ht="18" x14ac:dyDescent="0.55000000000000004">
      <c r="B680" s="271"/>
      <c r="C680" s="285"/>
      <c r="D680" s="85" t="s">
        <v>631</v>
      </c>
    </row>
    <row r="681" spans="2:4" ht="18" x14ac:dyDescent="0.55000000000000004">
      <c r="B681" s="271"/>
      <c r="C681" s="285"/>
      <c r="D681" s="85" t="s">
        <v>632</v>
      </c>
    </row>
    <row r="682" spans="2:4" ht="18" x14ac:dyDescent="0.55000000000000004">
      <c r="B682" s="271"/>
      <c r="C682" s="285"/>
      <c r="D682" s="86" t="s">
        <v>315</v>
      </c>
    </row>
    <row r="683" spans="2:4" ht="18" x14ac:dyDescent="0.55000000000000004">
      <c r="B683" s="271"/>
      <c r="C683" s="286"/>
      <c r="D683" s="87" t="s">
        <v>315</v>
      </c>
    </row>
    <row r="684" spans="2:4" ht="18" x14ac:dyDescent="0.55000000000000004">
      <c r="B684" s="271"/>
      <c r="C684" s="287" t="s">
        <v>258</v>
      </c>
      <c r="D684" s="85" t="s">
        <v>633</v>
      </c>
    </row>
    <row r="685" spans="2:4" ht="18" x14ac:dyDescent="0.55000000000000004">
      <c r="B685" s="271"/>
      <c r="C685" s="285"/>
      <c r="D685" s="85" t="s">
        <v>634</v>
      </c>
    </row>
    <row r="686" spans="2:4" ht="18" x14ac:dyDescent="0.55000000000000004">
      <c r="B686" s="271"/>
      <c r="C686" s="285"/>
      <c r="D686" s="85" t="s">
        <v>635</v>
      </c>
    </row>
    <row r="687" spans="2:4" ht="18" x14ac:dyDescent="0.55000000000000004">
      <c r="B687" s="271"/>
      <c r="C687" s="285"/>
      <c r="D687" s="86" t="s">
        <v>315</v>
      </c>
    </row>
    <row r="688" spans="2:4" ht="18" x14ac:dyDescent="0.55000000000000004">
      <c r="B688" s="271"/>
      <c r="C688" s="285"/>
      <c r="D688" s="86" t="s">
        <v>315</v>
      </c>
    </row>
    <row r="689" spans="2:4" ht="18" x14ac:dyDescent="0.55000000000000004">
      <c r="B689" s="271"/>
      <c r="C689" s="287" t="s">
        <v>262</v>
      </c>
      <c r="D689" s="88" t="s">
        <v>636</v>
      </c>
    </row>
    <row r="690" spans="2:4" ht="18" x14ac:dyDescent="0.55000000000000004">
      <c r="B690" s="271"/>
      <c r="C690" s="285"/>
      <c r="D690" s="85" t="s">
        <v>637</v>
      </c>
    </row>
    <row r="691" spans="2:4" ht="18" x14ac:dyDescent="0.55000000000000004">
      <c r="B691" s="271"/>
      <c r="C691" s="285"/>
      <c r="D691" s="86" t="s">
        <v>315</v>
      </c>
    </row>
    <row r="692" spans="2:4" ht="18" x14ac:dyDescent="0.55000000000000004">
      <c r="B692" s="271"/>
      <c r="C692" s="285"/>
      <c r="D692" s="86" t="s">
        <v>315</v>
      </c>
    </row>
    <row r="693" spans="2:4" ht="18.5" thickBot="1" x14ac:dyDescent="0.6">
      <c r="B693" s="272"/>
      <c r="C693" s="288"/>
      <c r="D693" s="89" t="s">
        <v>315</v>
      </c>
    </row>
    <row r="694" spans="2:4" ht="24" customHeight="1" x14ac:dyDescent="0.55000000000000004">
      <c r="B694" s="270" t="s">
        <v>638</v>
      </c>
      <c r="C694" s="284" t="s">
        <v>253</v>
      </c>
      <c r="D694" s="84" t="s">
        <v>639</v>
      </c>
    </row>
    <row r="695" spans="2:4" ht="29" x14ac:dyDescent="0.55000000000000004">
      <c r="B695" s="271"/>
      <c r="C695" s="285"/>
      <c r="D695" s="85" t="s">
        <v>640</v>
      </c>
    </row>
    <row r="696" spans="2:4" ht="29" x14ac:dyDescent="0.55000000000000004">
      <c r="B696" s="271"/>
      <c r="C696" s="285"/>
      <c r="D696" s="85" t="s">
        <v>641</v>
      </c>
    </row>
    <row r="697" spans="2:4" ht="29" x14ac:dyDescent="0.55000000000000004">
      <c r="B697" s="271"/>
      <c r="C697" s="285"/>
      <c r="D697" s="86" t="s">
        <v>330</v>
      </c>
    </row>
    <row r="698" spans="2:4" ht="29" x14ac:dyDescent="0.55000000000000004">
      <c r="B698" s="271"/>
      <c r="C698" s="286"/>
      <c r="D698" s="86" t="s">
        <v>330</v>
      </c>
    </row>
    <row r="699" spans="2:4" ht="29" x14ac:dyDescent="0.55000000000000004">
      <c r="B699" s="271"/>
      <c r="C699" s="287" t="s">
        <v>258</v>
      </c>
      <c r="D699" s="88" t="s">
        <v>642</v>
      </c>
    </row>
    <row r="700" spans="2:4" ht="29" x14ac:dyDescent="0.55000000000000004">
      <c r="B700" s="271"/>
      <c r="C700" s="285"/>
      <c r="D700" s="85" t="s">
        <v>643</v>
      </c>
    </row>
    <row r="701" spans="2:4" ht="29" x14ac:dyDescent="0.55000000000000004">
      <c r="B701" s="271"/>
      <c r="C701" s="285"/>
      <c r="D701" s="85" t="s">
        <v>644</v>
      </c>
    </row>
    <row r="702" spans="2:4" ht="29" x14ac:dyDescent="0.55000000000000004">
      <c r="B702" s="271"/>
      <c r="C702" s="285"/>
      <c r="D702" s="86" t="s">
        <v>330</v>
      </c>
    </row>
    <row r="703" spans="2:4" ht="29" x14ac:dyDescent="0.55000000000000004">
      <c r="B703" s="271"/>
      <c r="C703" s="286"/>
      <c r="D703" s="87" t="s">
        <v>330</v>
      </c>
    </row>
    <row r="704" spans="2:4" ht="29" x14ac:dyDescent="0.55000000000000004">
      <c r="B704" s="271"/>
      <c r="C704" s="287" t="s">
        <v>262</v>
      </c>
      <c r="D704" s="85" t="s">
        <v>645</v>
      </c>
    </row>
    <row r="705" spans="2:4" ht="29" x14ac:dyDescent="0.55000000000000004">
      <c r="B705" s="271"/>
      <c r="C705" s="285"/>
      <c r="D705" s="85" t="s">
        <v>646</v>
      </c>
    </row>
    <row r="706" spans="2:4" ht="29" x14ac:dyDescent="0.55000000000000004">
      <c r="B706" s="271"/>
      <c r="C706" s="285"/>
      <c r="D706" s="85" t="s">
        <v>647</v>
      </c>
    </row>
    <row r="707" spans="2:4" ht="29" x14ac:dyDescent="0.55000000000000004">
      <c r="B707" s="271"/>
      <c r="C707" s="285"/>
      <c r="D707" s="86" t="s">
        <v>330</v>
      </c>
    </row>
    <row r="708" spans="2:4" ht="29.5" thickBot="1" x14ac:dyDescent="0.6">
      <c r="B708" s="272"/>
      <c r="C708" s="288"/>
      <c r="D708" s="89" t="s">
        <v>330</v>
      </c>
    </row>
    <row r="709" spans="2:4" ht="24" customHeight="1" x14ac:dyDescent="0.55000000000000004">
      <c r="B709" s="270" t="s">
        <v>648</v>
      </c>
      <c r="C709" s="284" t="s">
        <v>165</v>
      </c>
      <c r="D709" s="84" t="s">
        <v>649</v>
      </c>
    </row>
    <row r="710" spans="2:4" ht="29" x14ac:dyDescent="0.55000000000000004">
      <c r="B710" s="271"/>
      <c r="C710" s="285"/>
      <c r="D710" s="85" t="s">
        <v>650</v>
      </c>
    </row>
    <row r="711" spans="2:4" ht="29" x14ac:dyDescent="0.55000000000000004">
      <c r="B711" s="271"/>
      <c r="C711" s="285"/>
      <c r="D711" s="86" t="s">
        <v>475</v>
      </c>
    </row>
    <row r="712" spans="2:4" ht="29" x14ac:dyDescent="0.55000000000000004">
      <c r="B712" s="271"/>
      <c r="C712" s="285"/>
      <c r="D712" s="86" t="s">
        <v>475</v>
      </c>
    </row>
    <row r="713" spans="2:4" ht="29" x14ac:dyDescent="0.55000000000000004">
      <c r="B713" s="271"/>
      <c r="C713" s="286"/>
      <c r="D713" s="86" t="s">
        <v>475</v>
      </c>
    </row>
    <row r="714" spans="2:4" ht="24" customHeight="1" x14ac:dyDescent="0.55000000000000004">
      <c r="B714" s="271"/>
      <c r="C714" s="287" t="s">
        <v>651</v>
      </c>
      <c r="D714" s="88" t="s">
        <v>652</v>
      </c>
    </row>
    <row r="715" spans="2:4" ht="29" x14ac:dyDescent="0.55000000000000004">
      <c r="B715" s="271"/>
      <c r="C715" s="285"/>
      <c r="D715" s="86" t="s">
        <v>475</v>
      </c>
    </row>
    <row r="716" spans="2:4" ht="29" x14ac:dyDescent="0.55000000000000004">
      <c r="B716" s="271"/>
      <c r="C716" s="285"/>
      <c r="D716" s="86" t="s">
        <v>475</v>
      </c>
    </row>
    <row r="717" spans="2:4" ht="29" x14ac:dyDescent="0.55000000000000004">
      <c r="B717" s="271"/>
      <c r="C717" s="285"/>
      <c r="D717" s="86" t="s">
        <v>475</v>
      </c>
    </row>
    <row r="718" spans="2:4" ht="29" x14ac:dyDescent="0.55000000000000004">
      <c r="B718" s="271"/>
      <c r="C718" s="286"/>
      <c r="D718" s="86" t="s">
        <v>475</v>
      </c>
    </row>
    <row r="719" spans="2:4" ht="29" x14ac:dyDescent="0.55000000000000004">
      <c r="B719" s="271"/>
      <c r="C719" s="287" t="s">
        <v>653</v>
      </c>
      <c r="D719" s="88" t="s">
        <v>654</v>
      </c>
    </row>
    <row r="720" spans="2:4" ht="29" x14ac:dyDescent="0.55000000000000004">
      <c r="B720" s="271"/>
      <c r="C720" s="285"/>
      <c r="D720" s="86" t="s">
        <v>475</v>
      </c>
    </row>
    <row r="721" spans="2:4" ht="29" x14ac:dyDescent="0.55000000000000004">
      <c r="B721" s="271"/>
      <c r="C721" s="285"/>
      <c r="D721" s="86" t="s">
        <v>475</v>
      </c>
    </row>
    <row r="722" spans="2:4" ht="29" x14ac:dyDescent="0.55000000000000004">
      <c r="B722" s="271"/>
      <c r="C722" s="285"/>
      <c r="D722" s="86" t="s">
        <v>475</v>
      </c>
    </row>
    <row r="723" spans="2:4" ht="29" x14ac:dyDescent="0.55000000000000004">
      <c r="B723" s="271"/>
      <c r="C723" s="286"/>
      <c r="D723" s="87" t="s">
        <v>475</v>
      </c>
    </row>
    <row r="724" spans="2:4" ht="29" x14ac:dyDescent="0.55000000000000004">
      <c r="B724" s="271"/>
      <c r="C724" s="287" t="s">
        <v>175</v>
      </c>
      <c r="D724" s="85" t="s">
        <v>655</v>
      </c>
    </row>
    <row r="725" spans="2:4" ht="29" x14ac:dyDescent="0.55000000000000004">
      <c r="B725" s="271"/>
      <c r="C725" s="285"/>
      <c r="D725" s="86" t="s">
        <v>475</v>
      </c>
    </row>
    <row r="726" spans="2:4" ht="29" x14ac:dyDescent="0.55000000000000004">
      <c r="B726" s="271"/>
      <c r="C726" s="285"/>
      <c r="D726" s="86" t="s">
        <v>475</v>
      </c>
    </row>
    <row r="727" spans="2:4" ht="29" x14ac:dyDescent="0.55000000000000004">
      <c r="B727" s="271"/>
      <c r="C727" s="285"/>
      <c r="D727" s="86" t="s">
        <v>475</v>
      </c>
    </row>
    <row r="728" spans="2:4" ht="29.5" thickBot="1" x14ac:dyDescent="0.6">
      <c r="B728" s="272"/>
      <c r="C728" s="288"/>
      <c r="D728" s="89" t="s">
        <v>475</v>
      </c>
    </row>
    <row r="729" spans="2:4" ht="24" customHeight="1" x14ac:dyDescent="0.55000000000000004">
      <c r="B729" s="281" t="s">
        <v>656</v>
      </c>
      <c r="C729" s="284" t="s">
        <v>149</v>
      </c>
      <c r="D729" s="84" t="s">
        <v>657</v>
      </c>
    </row>
    <row r="730" spans="2:4" ht="29" x14ac:dyDescent="0.55000000000000004">
      <c r="B730" s="282"/>
      <c r="C730" s="285"/>
      <c r="D730" s="85" t="s">
        <v>658</v>
      </c>
    </row>
    <row r="731" spans="2:4" ht="29" x14ac:dyDescent="0.55000000000000004">
      <c r="B731" s="282"/>
      <c r="C731" s="285"/>
      <c r="D731" s="86" t="s">
        <v>352</v>
      </c>
    </row>
    <row r="732" spans="2:4" ht="29" x14ac:dyDescent="0.55000000000000004">
      <c r="B732" s="282"/>
      <c r="C732" s="285"/>
      <c r="D732" s="86" t="s">
        <v>352</v>
      </c>
    </row>
    <row r="733" spans="2:4" ht="29" x14ac:dyDescent="0.55000000000000004">
      <c r="B733" s="282"/>
      <c r="C733" s="286"/>
      <c r="D733" s="87" t="s">
        <v>352</v>
      </c>
    </row>
    <row r="734" spans="2:4" ht="29" x14ac:dyDescent="0.55000000000000004">
      <c r="B734" s="282"/>
      <c r="C734" s="287" t="s">
        <v>509</v>
      </c>
      <c r="D734" s="85" t="s">
        <v>659</v>
      </c>
    </row>
    <row r="735" spans="2:4" ht="29" x14ac:dyDescent="0.55000000000000004">
      <c r="B735" s="282"/>
      <c r="C735" s="285"/>
      <c r="D735" s="86" t="s">
        <v>352</v>
      </c>
    </row>
    <row r="736" spans="2:4" ht="29" x14ac:dyDescent="0.55000000000000004">
      <c r="B736" s="282"/>
      <c r="C736" s="285"/>
      <c r="D736" s="86" t="s">
        <v>352</v>
      </c>
    </row>
    <row r="737" spans="2:4" ht="29" x14ac:dyDescent="0.55000000000000004">
      <c r="B737" s="282"/>
      <c r="C737" s="285"/>
      <c r="D737" s="86" t="s">
        <v>352</v>
      </c>
    </row>
    <row r="738" spans="2:4" ht="29" x14ac:dyDescent="0.55000000000000004">
      <c r="B738" s="282"/>
      <c r="C738" s="286"/>
      <c r="D738" s="86" t="s">
        <v>352</v>
      </c>
    </row>
    <row r="739" spans="2:4" ht="29" x14ac:dyDescent="0.55000000000000004">
      <c r="B739" s="282"/>
      <c r="C739" s="287" t="s">
        <v>512</v>
      </c>
      <c r="D739" s="88" t="s">
        <v>660</v>
      </c>
    </row>
    <row r="740" spans="2:4" ht="29" x14ac:dyDescent="0.55000000000000004">
      <c r="B740" s="282"/>
      <c r="C740" s="285"/>
      <c r="D740" s="86" t="s">
        <v>352</v>
      </c>
    </row>
    <row r="741" spans="2:4" ht="29" x14ac:dyDescent="0.55000000000000004">
      <c r="B741" s="282"/>
      <c r="C741" s="285"/>
      <c r="D741" s="86" t="s">
        <v>352</v>
      </c>
    </row>
    <row r="742" spans="2:4" ht="29" x14ac:dyDescent="0.55000000000000004">
      <c r="B742" s="282"/>
      <c r="C742" s="285"/>
      <c r="D742" s="86" t="s">
        <v>352</v>
      </c>
    </row>
    <row r="743" spans="2:4" ht="29.5" thickBot="1" x14ac:dyDescent="0.6">
      <c r="B743" s="283"/>
      <c r="C743" s="288"/>
      <c r="D743" s="89" t="s">
        <v>352</v>
      </c>
    </row>
    <row r="744" spans="2:4" ht="24" customHeight="1" x14ac:dyDescent="0.55000000000000004">
      <c r="B744" s="270" t="s">
        <v>661</v>
      </c>
      <c r="C744" s="284" t="s">
        <v>253</v>
      </c>
      <c r="D744" s="84" t="s">
        <v>662</v>
      </c>
    </row>
    <row r="745" spans="2:4" ht="18" x14ac:dyDescent="0.55000000000000004">
      <c r="B745" s="271"/>
      <c r="C745" s="285"/>
      <c r="D745" s="85" t="s">
        <v>663</v>
      </c>
    </row>
    <row r="746" spans="2:4" ht="18" x14ac:dyDescent="0.55000000000000004">
      <c r="B746" s="271"/>
      <c r="C746" s="285"/>
      <c r="D746" s="85" t="s">
        <v>664</v>
      </c>
    </row>
    <row r="747" spans="2:4" ht="18" x14ac:dyDescent="0.55000000000000004">
      <c r="B747" s="271"/>
      <c r="C747" s="285"/>
      <c r="D747" s="86" t="s">
        <v>364</v>
      </c>
    </row>
    <row r="748" spans="2:4" ht="18" x14ac:dyDescent="0.55000000000000004">
      <c r="B748" s="271"/>
      <c r="C748" s="286"/>
      <c r="D748" s="86" t="s">
        <v>364</v>
      </c>
    </row>
    <row r="749" spans="2:4" ht="18" x14ac:dyDescent="0.55000000000000004">
      <c r="B749" s="271"/>
      <c r="C749" s="287" t="s">
        <v>316</v>
      </c>
      <c r="D749" s="88" t="s">
        <v>665</v>
      </c>
    </row>
    <row r="750" spans="2:4" ht="18" x14ac:dyDescent="0.55000000000000004">
      <c r="B750" s="271"/>
      <c r="C750" s="285"/>
      <c r="D750" s="86" t="s">
        <v>364</v>
      </c>
    </row>
    <row r="751" spans="2:4" ht="18" x14ac:dyDescent="0.55000000000000004">
      <c r="B751" s="271"/>
      <c r="C751" s="285"/>
      <c r="D751" s="86" t="s">
        <v>364</v>
      </c>
    </row>
    <row r="752" spans="2:4" ht="18" x14ac:dyDescent="0.55000000000000004">
      <c r="B752" s="271"/>
      <c r="C752" s="285"/>
      <c r="D752" s="86" t="s">
        <v>364</v>
      </c>
    </row>
    <row r="753" spans="2:4" ht="18" x14ac:dyDescent="0.55000000000000004">
      <c r="B753" s="271"/>
      <c r="C753" s="286"/>
      <c r="D753" s="87" t="s">
        <v>364</v>
      </c>
    </row>
    <row r="754" spans="2:4" ht="18" x14ac:dyDescent="0.55000000000000004">
      <c r="B754" s="271"/>
      <c r="C754" s="287" t="s">
        <v>258</v>
      </c>
      <c r="D754" s="85" t="s">
        <v>666</v>
      </c>
    </row>
    <row r="755" spans="2:4" ht="18" x14ac:dyDescent="0.55000000000000004">
      <c r="B755" s="271"/>
      <c r="C755" s="285"/>
      <c r="D755" s="85" t="s">
        <v>667</v>
      </c>
    </row>
    <row r="756" spans="2:4" ht="18" x14ac:dyDescent="0.55000000000000004">
      <c r="B756" s="271"/>
      <c r="C756" s="285"/>
      <c r="D756" s="85" t="s">
        <v>668</v>
      </c>
    </row>
    <row r="757" spans="2:4" ht="18" x14ac:dyDescent="0.55000000000000004">
      <c r="B757" s="271"/>
      <c r="C757" s="285"/>
      <c r="D757" s="85" t="s">
        <v>669</v>
      </c>
    </row>
    <row r="758" spans="2:4" ht="18" x14ac:dyDescent="0.55000000000000004">
      <c r="B758" s="271"/>
      <c r="C758" s="286"/>
      <c r="D758" s="86" t="s">
        <v>364</v>
      </c>
    </row>
    <row r="759" spans="2:4" ht="18" x14ac:dyDescent="0.55000000000000004">
      <c r="B759" s="271"/>
      <c r="C759" s="287" t="s">
        <v>262</v>
      </c>
      <c r="D759" s="88" t="s">
        <v>670</v>
      </c>
    </row>
    <row r="760" spans="2:4" ht="18" x14ac:dyDescent="0.55000000000000004">
      <c r="B760" s="271"/>
      <c r="C760" s="285"/>
      <c r="D760" s="85" t="s">
        <v>671</v>
      </c>
    </row>
    <row r="761" spans="2:4" ht="18" x14ac:dyDescent="0.55000000000000004">
      <c r="B761" s="271"/>
      <c r="C761" s="285"/>
      <c r="D761" s="85" t="s">
        <v>672</v>
      </c>
    </row>
    <row r="762" spans="2:4" ht="18" x14ac:dyDescent="0.55000000000000004">
      <c r="B762" s="271"/>
      <c r="C762" s="285"/>
      <c r="D762" s="86" t="s">
        <v>364</v>
      </c>
    </row>
    <row r="763" spans="2:4" ht="18.5" thickBot="1" x14ac:dyDescent="0.6">
      <c r="B763" s="272"/>
      <c r="C763" s="288"/>
      <c r="D763" s="89" t="s">
        <v>364</v>
      </c>
    </row>
    <row r="764" spans="2:4" ht="18" customHeight="1" x14ac:dyDescent="0.55000000000000004">
      <c r="B764" s="270" t="s">
        <v>673</v>
      </c>
      <c r="C764" s="284" t="s">
        <v>253</v>
      </c>
      <c r="D764" s="84" t="s">
        <v>674</v>
      </c>
    </row>
    <row r="765" spans="2:4" ht="18" x14ac:dyDescent="0.55000000000000004">
      <c r="B765" s="271"/>
      <c r="C765" s="285"/>
      <c r="D765" s="85" t="s">
        <v>675</v>
      </c>
    </row>
    <row r="766" spans="2:4" ht="18" x14ac:dyDescent="0.55000000000000004">
      <c r="B766" s="271"/>
      <c r="C766" s="285"/>
      <c r="D766" s="85" t="s">
        <v>676</v>
      </c>
    </row>
    <row r="767" spans="2:4" ht="18" x14ac:dyDescent="0.55000000000000004">
      <c r="B767" s="271"/>
      <c r="C767" s="285"/>
      <c r="D767" s="86" t="s">
        <v>677</v>
      </c>
    </row>
    <row r="768" spans="2:4" ht="18" x14ac:dyDescent="0.55000000000000004">
      <c r="B768" s="271"/>
      <c r="C768" s="286"/>
      <c r="D768" s="86" t="s">
        <v>212</v>
      </c>
    </row>
    <row r="769" spans="2:4" ht="18" x14ac:dyDescent="0.55000000000000004">
      <c r="B769" s="271"/>
      <c r="C769" s="287" t="s">
        <v>316</v>
      </c>
      <c r="D769" s="88" t="s">
        <v>678</v>
      </c>
    </row>
    <row r="770" spans="2:4" ht="18" x14ac:dyDescent="0.55000000000000004">
      <c r="B770" s="271"/>
      <c r="C770" s="285"/>
      <c r="D770" s="86" t="s">
        <v>212</v>
      </c>
    </row>
    <row r="771" spans="2:4" ht="18" x14ac:dyDescent="0.55000000000000004">
      <c r="B771" s="271"/>
      <c r="C771" s="285"/>
      <c r="D771" s="86" t="s">
        <v>212</v>
      </c>
    </row>
    <row r="772" spans="2:4" ht="18" x14ac:dyDescent="0.55000000000000004">
      <c r="B772" s="271"/>
      <c r="C772" s="285"/>
      <c r="D772" s="86" t="s">
        <v>212</v>
      </c>
    </row>
    <row r="773" spans="2:4" ht="18" x14ac:dyDescent="0.55000000000000004">
      <c r="B773" s="271"/>
      <c r="C773" s="286"/>
      <c r="D773" s="87" t="s">
        <v>212</v>
      </c>
    </row>
    <row r="774" spans="2:4" ht="18" x14ac:dyDescent="0.55000000000000004">
      <c r="B774" s="271"/>
      <c r="C774" s="287" t="s">
        <v>258</v>
      </c>
      <c r="D774" s="85" t="s">
        <v>679</v>
      </c>
    </row>
    <row r="775" spans="2:4" ht="18" x14ac:dyDescent="0.55000000000000004">
      <c r="B775" s="271"/>
      <c r="C775" s="285"/>
      <c r="D775" s="86" t="s">
        <v>212</v>
      </c>
    </row>
    <row r="776" spans="2:4" ht="18" x14ac:dyDescent="0.55000000000000004">
      <c r="B776" s="271"/>
      <c r="C776" s="285"/>
      <c r="D776" s="86" t="s">
        <v>212</v>
      </c>
    </row>
    <row r="777" spans="2:4" ht="18" x14ac:dyDescent="0.55000000000000004">
      <c r="B777" s="271"/>
      <c r="C777" s="285"/>
      <c r="D777" s="86" t="s">
        <v>212</v>
      </c>
    </row>
    <row r="778" spans="2:4" ht="18" x14ac:dyDescent="0.55000000000000004">
      <c r="B778" s="271"/>
      <c r="C778" s="286"/>
      <c r="D778" s="86" t="s">
        <v>212</v>
      </c>
    </row>
    <row r="779" spans="2:4" ht="18" x14ac:dyDescent="0.55000000000000004">
      <c r="B779" s="271"/>
      <c r="C779" s="287" t="s">
        <v>262</v>
      </c>
      <c r="D779" s="88" t="s">
        <v>680</v>
      </c>
    </row>
    <row r="780" spans="2:4" ht="18" x14ac:dyDescent="0.55000000000000004">
      <c r="B780" s="271"/>
      <c r="C780" s="285"/>
      <c r="D780" s="86" t="s">
        <v>681</v>
      </c>
    </row>
    <row r="781" spans="2:4" ht="18" x14ac:dyDescent="0.55000000000000004">
      <c r="B781" s="271"/>
      <c r="C781" s="285"/>
      <c r="D781" s="86" t="s">
        <v>682</v>
      </c>
    </row>
    <row r="782" spans="2:4" ht="18" x14ac:dyDescent="0.55000000000000004">
      <c r="B782" s="271"/>
      <c r="C782" s="285"/>
      <c r="D782" s="86" t="s">
        <v>212</v>
      </c>
    </row>
    <row r="783" spans="2:4" ht="18.5" thickBot="1" x14ac:dyDescent="0.6">
      <c r="B783" s="272"/>
      <c r="C783" s="288"/>
      <c r="D783" s="89" t="s">
        <v>212</v>
      </c>
    </row>
    <row r="784" spans="2:4" ht="18.5" thickBot="1" x14ac:dyDescent="0.6">
      <c r="B784" s="99" t="s">
        <v>683</v>
      </c>
      <c r="C784" s="100"/>
      <c r="D784" s="101"/>
    </row>
    <row r="785" spans="2:4" ht="30" customHeight="1" x14ac:dyDescent="0.55000000000000004">
      <c r="B785" s="102" t="s">
        <v>684</v>
      </c>
      <c r="C785" s="298" t="s">
        <v>685</v>
      </c>
      <c r="D785" s="299"/>
    </row>
    <row r="786" spans="2:4" ht="30" customHeight="1" x14ac:dyDescent="0.55000000000000004">
      <c r="B786" s="103" t="s">
        <v>686</v>
      </c>
      <c r="C786" s="300" t="s">
        <v>687</v>
      </c>
      <c r="D786" s="301"/>
    </row>
    <row r="787" spans="2:4" ht="30" customHeight="1" x14ac:dyDescent="0.55000000000000004">
      <c r="B787" s="103" t="s">
        <v>688</v>
      </c>
      <c r="C787" s="300" t="s">
        <v>689</v>
      </c>
      <c r="D787" s="301"/>
    </row>
    <row r="788" spans="2:4" ht="30" customHeight="1" x14ac:dyDescent="0.55000000000000004">
      <c r="B788" s="103" t="s">
        <v>690</v>
      </c>
      <c r="C788" s="300" t="s">
        <v>691</v>
      </c>
      <c r="D788" s="301"/>
    </row>
    <row r="789" spans="2:4" ht="30" customHeight="1" x14ac:dyDescent="0.55000000000000004">
      <c r="B789" s="103" t="s">
        <v>692</v>
      </c>
      <c r="C789" s="300" t="s">
        <v>693</v>
      </c>
      <c r="D789" s="301"/>
    </row>
    <row r="790" spans="2:4" ht="30" customHeight="1" x14ac:dyDescent="0.55000000000000004">
      <c r="B790" s="103" t="s">
        <v>735</v>
      </c>
      <c r="C790" s="300" t="s">
        <v>694</v>
      </c>
      <c r="D790" s="301"/>
    </row>
    <row r="791" spans="2:4" ht="30" customHeight="1" x14ac:dyDescent="0.55000000000000004">
      <c r="B791" s="103" t="s">
        <v>695</v>
      </c>
      <c r="C791" s="300" t="s">
        <v>696</v>
      </c>
      <c r="D791" s="301"/>
    </row>
    <row r="792" spans="2:4" ht="30" customHeight="1" x14ac:dyDescent="0.55000000000000004">
      <c r="B792" s="103" t="s">
        <v>697</v>
      </c>
      <c r="C792" s="300" t="s">
        <v>698</v>
      </c>
      <c r="D792" s="301"/>
    </row>
    <row r="793" spans="2:4" ht="30" customHeight="1" x14ac:dyDescent="0.55000000000000004">
      <c r="B793" s="103" t="s">
        <v>699</v>
      </c>
      <c r="C793" s="300" t="s">
        <v>700</v>
      </c>
      <c r="D793" s="301"/>
    </row>
    <row r="794" spans="2:4" ht="30" customHeight="1" x14ac:dyDescent="0.55000000000000004">
      <c r="B794" s="103" t="s">
        <v>701</v>
      </c>
      <c r="C794" s="300" t="s">
        <v>702</v>
      </c>
      <c r="D794" s="301"/>
    </row>
    <row r="795" spans="2:4" ht="30" customHeight="1" x14ac:dyDescent="0.55000000000000004">
      <c r="B795" s="103" t="s">
        <v>703</v>
      </c>
      <c r="C795" s="300" t="s">
        <v>704</v>
      </c>
      <c r="D795" s="301"/>
    </row>
    <row r="796" spans="2:4" ht="30" customHeight="1" thickBot="1" x14ac:dyDescent="0.6">
      <c r="B796" s="104" t="s">
        <v>705</v>
      </c>
      <c r="C796" s="305" t="s">
        <v>706</v>
      </c>
      <c r="D796" s="306"/>
    </row>
    <row r="797" spans="2:4" ht="18.5" thickBot="1" x14ac:dyDescent="0.6">
      <c r="B797" s="99" t="s">
        <v>707</v>
      </c>
      <c r="C797" s="100"/>
      <c r="D797" s="101"/>
    </row>
    <row r="798" spans="2:4" ht="25" customHeight="1" x14ac:dyDescent="0.55000000000000004">
      <c r="B798" s="302" t="s">
        <v>708</v>
      </c>
      <c r="C798" s="105" t="s">
        <v>709</v>
      </c>
      <c r="D798" s="84" t="s">
        <v>740</v>
      </c>
    </row>
    <row r="799" spans="2:4" ht="25" customHeight="1" x14ac:dyDescent="0.55000000000000004">
      <c r="B799" s="303"/>
      <c r="C799" s="94" t="s">
        <v>710</v>
      </c>
      <c r="D799" s="88" t="s">
        <v>741</v>
      </c>
    </row>
    <row r="800" spans="2:4" ht="25" customHeight="1" x14ac:dyDescent="0.55000000000000004">
      <c r="B800" s="303"/>
      <c r="C800" s="94" t="s">
        <v>711</v>
      </c>
      <c r="D800" s="88" t="s">
        <v>742</v>
      </c>
    </row>
    <row r="801" spans="2:4" ht="25" customHeight="1" x14ac:dyDescent="0.55000000000000004">
      <c r="B801" s="303"/>
      <c r="C801" s="94" t="s">
        <v>712</v>
      </c>
      <c r="D801" s="88" t="s">
        <v>743</v>
      </c>
    </row>
    <row r="802" spans="2:4" ht="25" customHeight="1" x14ac:dyDescent="0.55000000000000004">
      <c r="B802" s="303"/>
      <c r="C802" s="94" t="s">
        <v>713</v>
      </c>
      <c r="D802" s="88" t="s">
        <v>744</v>
      </c>
    </row>
    <row r="803" spans="2:4" ht="25" customHeight="1" x14ac:dyDescent="0.55000000000000004">
      <c r="B803" s="303"/>
      <c r="C803" s="94" t="s">
        <v>714</v>
      </c>
      <c r="D803" s="88" t="s">
        <v>745</v>
      </c>
    </row>
    <row r="804" spans="2:4" ht="25" customHeight="1" x14ac:dyDescent="0.55000000000000004">
      <c r="B804" s="303"/>
      <c r="C804" s="94" t="s">
        <v>715</v>
      </c>
      <c r="D804" s="88" t="s">
        <v>746</v>
      </c>
    </row>
    <row r="805" spans="2:4" ht="25" customHeight="1" x14ac:dyDescent="0.55000000000000004">
      <c r="B805" s="303"/>
      <c r="C805" s="94" t="s">
        <v>716</v>
      </c>
      <c r="D805" s="88" t="s">
        <v>747</v>
      </c>
    </row>
    <row r="806" spans="2:4" ht="25" customHeight="1" thickBot="1" x14ac:dyDescent="0.6">
      <c r="B806" s="303"/>
      <c r="C806" s="94" t="s">
        <v>717</v>
      </c>
      <c r="D806" s="88" t="s">
        <v>748</v>
      </c>
    </row>
    <row r="807" spans="2:4" ht="25" customHeight="1" x14ac:dyDescent="0.55000000000000004">
      <c r="B807" s="302" t="s">
        <v>718</v>
      </c>
      <c r="C807" s="105" t="s">
        <v>709</v>
      </c>
      <c r="D807" s="106" t="s">
        <v>719</v>
      </c>
    </row>
    <row r="808" spans="2:4" ht="25" customHeight="1" x14ac:dyDescent="0.55000000000000004">
      <c r="B808" s="303"/>
      <c r="C808" s="94" t="s">
        <v>720</v>
      </c>
      <c r="D808" s="88" t="s">
        <v>721</v>
      </c>
    </row>
    <row r="809" spans="2:4" ht="25" customHeight="1" x14ac:dyDescent="0.55000000000000004">
      <c r="B809" s="303"/>
      <c r="C809" s="94" t="s">
        <v>722</v>
      </c>
      <c r="D809" s="88" t="s">
        <v>723</v>
      </c>
    </row>
    <row r="810" spans="2:4" ht="25" customHeight="1" x14ac:dyDescent="0.55000000000000004">
      <c r="B810" s="303"/>
      <c r="C810" s="94" t="s">
        <v>724</v>
      </c>
      <c r="D810" s="88" t="s">
        <v>725</v>
      </c>
    </row>
    <row r="811" spans="2:4" ht="25" customHeight="1" x14ac:dyDescent="0.55000000000000004">
      <c r="B811" s="303"/>
      <c r="C811" s="94" t="s">
        <v>726</v>
      </c>
      <c r="D811" s="88" t="s">
        <v>727</v>
      </c>
    </row>
    <row r="812" spans="2:4" ht="25" customHeight="1" x14ac:dyDescent="0.55000000000000004">
      <c r="B812" s="303"/>
      <c r="C812" s="94" t="s">
        <v>728</v>
      </c>
      <c r="D812" s="88" t="s">
        <v>729</v>
      </c>
    </row>
    <row r="813" spans="2:4" ht="25" customHeight="1" x14ac:dyDescent="0.55000000000000004">
      <c r="B813" s="303"/>
      <c r="C813" s="94" t="s">
        <v>730</v>
      </c>
      <c r="D813" s="88" t="s">
        <v>731</v>
      </c>
    </row>
    <row r="814" spans="2:4" ht="25" customHeight="1" thickBot="1" x14ac:dyDescent="0.6">
      <c r="B814" s="304"/>
      <c r="C814" s="107" t="s">
        <v>732</v>
      </c>
      <c r="D814" s="108" t="s">
        <v>733</v>
      </c>
    </row>
  </sheetData>
  <mergeCells count="241">
    <mergeCell ref="B807:B814"/>
    <mergeCell ref="C796:D796"/>
    <mergeCell ref="C790:D790"/>
    <mergeCell ref="C791:D791"/>
    <mergeCell ref="C792:D792"/>
    <mergeCell ref="C793:D793"/>
    <mergeCell ref="C794:D794"/>
    <mergeCell ref="C795:D795"/>
    <mergeCell ref="B798:B806"/>
    <mergeCell ref="B729:B743"/>
    <mergeCell ref="C729:C733"/>
    <mergeCell ref="C734:C738"/>
    <mergeCell ref="C739:C743"/>
    <mergeCell ref="C785:D785"/>
    <mergeCell ref="C786:D786"/>
    <mergeCell ref="C787:D787"/>
    <mergeCell ref="C788:D788"/>
    <mergeCell ref="C789:D789"/>
    <mergeCell ref="B744:B763"/>
    <mergeCell ref="C744:C748"/>
    <mergeCell ref="C749:C753"/>
    <mergeCell ref="C754:C758"/>
    <mergeCell ref="C759:C763"/>
    <mergeCell ref="B764:B783"/>
    <mergeCell ref="C764:C768"/>
    <mergeCell ref="C769:C773"/>
    <mergeCell ref="C774:C778"/>
    <mergeCell ref="C779:C783"/>
    <mergeCell ref="B679:B693"/>
    <mergeCell ref="C679:C683"/>
    <mergeCell ref="C684:C688"/>
    <mergeCell ref="C689:C693"/>
    <mergeCell ref="B694:B708"/>
    <mergeCell ref="C694:C698"/>
    <mergeCell ref="C699:C703"/>
    <mergeCell ref="C704:C708"/>
    <mergeCell ref="B709:B728"/>
    <mergeCell ref="C709:C713"/>
    <mergeCell ref="C714:C718"/>
    <mergeCell ref="C719:C723"/>
    <mergeCell ref="C724:C728"/>
    <mergeCell ref="B660:B668"/>
    <mergeCell ref="C660:C662"/>
    <mergeCell ref="C663:C665"/>
    <mergeCell ref="C666:C668"/>
    <mergeCell ref="B669:B677"/>
    <mergeCell ref="C669:C671"/>
    <mergeCell ref="C672:C674"/>
    <mergeCell ref="C675:C677"/>
    <mergeCell ref="B642:B650"/>
    <mergeCell ref="C642:C644"/>
    <mergeCell ref="C645:C647"/>
    <mergeCell ref="C648:C650"/>
    <mergeCell ref="B651:B659"/>
    <mergeCell ref="C651:C653"/>
    <mergeCell ref="C654:C656"/>
    <mergeCell ref="C657:C659"/>
    <mergeCell ref="B624:B632"/>
    <mergeCell ref="C624:C626"/>
    <mergeCell ref="C627:C629"/>
    <mergeCell ref="C630:C632"/>
    <mergeCell ref="B633:B641"/>
    <mergeCell ref="C633:C635"/>
    <mergeCell ref="C636:C638"/>
    <mergeCell ref="C639:C641"/>
    <mergeCell ref="B606:B614"/>
    <mergeCell ref="C606:C608"/>
    <mergeCell ref="C609:C611"/>
    <mergeCell ref="C612:C614"/>
    <mergeCell ref="B615:B623"/>
    <mergeCell ref="C615:C617"/>
    <mergeCell ref="C618:C620"/>
    <mergeCell ref="C621:C623"/>
    <mergeCell ref="B588:B596"/>
    <mergeCell ref="C588:C590"/>
    <mergeCell ref="C591:C593"/>
    <mergeCell ref="C594:C596"/>
    <mergeCell ref="B597:B605"/>
    <mergeCell ref="C597:C599"/>
    <mergeCell ref="C600:C602"/>
    <mergeCell ref="C603:C605"/>
    <mergeCell ref="B570:B578"/>
    <mergeCell ref="C570:C572"/>
    <mergeCell ref="C573:C575"/>
    <mergeCell ref="C576:C578"/>
    <mergeCell ref="B579:B587"/>
    <mergeCell ref="C579:C581"/>
    <mergeCell ref="C582:C584"/>
    <mergeCell ref="C585:C587"/>
    <mergeCell ref="B552:B560"/>
    <mergeCell ref="C552:C554"/>
    <mergeCell ref="C555:C557"/>
    <mergeCell ref="C558:C560"/>
    <mergeCell ref="B561:B569"/>
    <mergeCell ref="C561:C563"/>
    <mergeCell ref="C564:C566"/>
    <mergeCell ref="C567:C569"/>
    <mergeCell ref="B542:C542"/>
    <mergeCell ref="B543:B551"/>
    <mergeCell ref="C543:C545"/>
    <mergeCell ref="C546:C548"/>
    <mergeCell ref="C549:C551"/>
    <mergeCell ref="B511:B525"/>
    <mergeCell ref="C511:C515"/>
    <mergeCell ref="C516:C520"/>
    <mergeCell ref="C521:C525"/>
    <mergeCell ref="B526:B540"/>
    <mergeCell ref="C526:C530"/>
    <mergeCell ref="C531:C535"/>
    <mergeCell ref="C536:C540"/>
    <mergeCell ref="B491:B500"/>
    <mergeCell ref="C491:C495"/>
    <mergeCell ref="C496:C500"/>
    <mergeCell ref="B501:B510"/>
    <mergeCell ref="C501:C505"/>
    <mergeCell ref="C506:C510"/>
    <mergeCell ref="B471:B480"/>
    <mergeCell ref="C471:C475"/>
    <mergeCell ref="C476:C480"/>
    <mergeCell ref="B481:B490"/>
    <mergeCell ref="C481:C485"/>
    <mergeCell ref="C486:C490"/>
    <mergeCell ref="B451:B460"/>
    <mergeCell ref="C451:C455"/>
    <mergeCell ref="C456:C460"/>
    <mergeCell ref="B461:B470"/>
    <mergeCell ref="C461:C465"/>
    <mergeCell ref="C466:C470"/>
    <mergeCell ref="B415:B429"/>
    <mergeCell ref="C415:C419"/>
    <mergeCell ref="C420:C424"/>
    <mergeCell ref="C425:C429"/>
    <mergeCell ref="B431:B450"/>
    <mergeCell ref="C431:C435"/>
    <mergeCell ref="C436:C440"/>
    <mergeCell ref="C441:C445"/>
    <mergeCell ref="C446:C450"/>
    <mergeCell ref="B375:B394"/>
    <mergeCell ref="C375:C379"/>
    <mergeCell ref="C380:C384"/>
    <mergeCell ref="C385:C389"/>
    <mergeCell ref="C390:C394"/>
    <mergeCell ref="B395:B414"/>
    <mergeCell ref="C395:C399"/>
    <mergeCell ref="C400:C404"/>
    <mergeCell ref="C405:C409"/>
    <mergeCell ref="C410:C414"/>
    <mergeCell ref="B345:B359"/>
    <mergeCell ref="C345:C349"/>
    <mergeCell ref="C350:C354"/>
    <mergeCell ref="C355:C359"/>
    <mergeCell ref="B360:B374"/>
    <mergeCell ref="C360:C364"/>
    <mergeCell ref="C365:C369"/>
    <mergeCell ref="C370:C374"/>
    <mergeCell ref="B310:B329"/>
    <mergeCell ref="C310:C314"/>
    <mergeCell ref="C315:C319"/>
    <mergeCell ref="C320:C324"/>
    <mergeCell ref="C325:C329"/>
    <mergeCell ref="B330:B344"/>
    <mergeCell ref="C330:C334"/>
    <mergeCell ref="C335:C339"/>
    <mergeCell ref="C340:C344"/>
    <mergeCell ref="B270:B289"/>
    <mergeCell ref="C270:C274"/>
    <mergeCell ref="C275:C279"/>
    <mergeCell ref="C280:C284"/>
    <mergeCell ref="C285:C289"/>
    <mergeCell ref="B290:B309"/>
    <mergeCell ref="C290:C294"/>
    <mergeCell ref="C295:C299"/>
    <mergeCell ref="C300:C304"/>
    <mergeCell ref="C305:C309"/>
    <mergeCell ref="B235:B254"/>
    <mergeCell ref="C235:C239"/>
    <mergeCell ref="C240:C244"/>
    <mergeCell ref="C245:C249"/>
    <mergeCell ref="C250:C254"/>
    <mergeCell ref="B255:B269"/>
    <mergeCell ref="C255:C259"/>
    <mergeCell ref="C260:C264"/>
    <mergeCell ref="C265:C269"/>
    <mergeCell ref="B215:B234"/>
    <mergeCell ref="C215:C219"/>
    <mergeCell ref="C220:C224"/>
    <mergeCell ref="C225:C229"/>
    <mergeCell ref="C230:C234"/>
    <mergeCell ref="B189:B213"/>
    <mergeCell ref="C189:C193"/>
    <mergeCell ref="C194:C198"/>
    <mergeCell ref="C199:C203"/>
    <mergeCell ref="C204:C208"/>
    <mergeCell ref="C209:C213"/>
    <mergeCell ref="B164:B188"/>
    <mergeCell ref="C164:C168"/>
    <mergeCell ref="C169:C173"/>
    <mergeCell ref="C174:C178"/>
    <mergeCell ref="C179:C183"/>
    <mergeCell ref="C184:C188"/>
    <mergeCell ref="B129:B148"/>
    <mergeCell ref="C129:C133"/>
    <mergeCell ref="C134:C138"/>
    <mergeCell ref="C139:C143"/>
    <mergeCell ref="C144:C148"/>
    <mergeCell ref="B149:B163"/>
    <mergeCell ref="C149:C153"/>
    <mergeCell ref="C154:C158"/>
    <mergeCell ref="C159:C163"/>
    <mergeCell ref="B114:B128"/>
    <mergeCell ref="C114:C118"/>
    <mergeCell ref="C119:C123"/>
    <mergeCell ref="C124:C128"/>
    <mergeCell ref="B69:B83"/>
    <mergeCell ref="C69:C73"/>
    <mergeCell ref="C74:C78"/>
    <mergeCell ref="C79:C83"/>
    <mergeCell ref="B84:B98"/>
    <mergeCell ref="C84:C88"/>
    <mergeCell ref="C89:C93"/>
    <mergeCell ref="C94:C98"/>
    <mergeCell ref="B49:B68"/>
    <mergeCell ref="C49:C53"/>
    <mergeCell ref="C54:C58"/>
    <mergeCell ref="C59:C63"/>
    <mergeCell ref="C64:C68"/>
    <mergeCell ref="B99:B113"/>
    <mergeCell ref="C99:C103"/>
    <mergeCell ref="C104:C108"/>
    <mergeCell ref="C109:C113"/>
    <mergeCell ref="D14:D18"/>
    <mergeCell ref="B2:C6"/>
    <mergeCell ref="B8:B18"/>
    <mergeCell ref="B19:B33"/>
    <mergeCell ref="C19:C23"/>
    <mergeCell ref="C24:C28"/>
    <mergeCell ref="C29:C33"/>
    <mergeCell ref="B34:B48"/>
    <mergeCell ref="C34:C38"/>
    <mergeCell ref="C39:C43"/>
    <mergeCell ref="C44:C48"/>
  </mergeCells>
  <phoneticPr fontId="7"/>
  <pageMargins left="0.62992125984251968" right="3.937007874015748E-2" top="0" bottom="0" header="0" footer="0"/>
  <pageSetup paperSize="9" scale="6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14e89ef-e75c-443e-be87-3f028c51cc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1E4FFE40410034E88DA2DC6380C1E9C" ma:contentTypeVersion="9" ma:contentTypeDescription="新しいドキュメントを作成します。" ma:contentTypeScope="" ma:versionID="09347a2fa6f63a4d19d817f77cbfc34f">
  <xsd:schema xmlns:xsd="http://www.w3.org/2001/XMLSchema" xmlns:xs="http://www.w3.org/2001/XMLSchema" xmlns:p="http://schemas.microsoft.com/office/2006/metadata/properties" xmlns:ns3="614e89ef-e75c-443e-be87-3f028c51cc7e" targetNamespace="http://schemas.microsoft.com/office/2006/metadata/properties" ma:root="true" ma:fieldsID="f48392079ec5f3a50ef889633c2d32a7" ns3:_="">
    <xsd:import namespace="614e89ef-e75c-443e-be87-3f028c51cc7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e89ef-e75c-443e-be87-3f028c51cc7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15AABA-33A6-475E-8520-C27447718C04}">
  <ds:schemaRefs>
    <ds:schemaRef ds:uri="http://schemas.microsoft.com/sharepoint/v3/contenttype/forms"/>
  </ds:schemaRefs>
</ds:datastoreItem>
</file>

<file path=customXml/itemProps2.xml><?xml version="1.0" encoding="utf-8"?>
<ds:datastoreItem xmlns:ds="http://schemas.openxmlformats.org/officeDocument/2006/customXml" ds:itemID="{2D536818-4FF0-4D0B-9B0A-455D695F00A4}">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614e89ef-e75c-443e-be87-3f028c51cc7e"/>
    <ds:schemaRef ds:uri="http://purl.org/dc/term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00B69B2D-4DDB-4DF4-8E97-FC3093E973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e89ef-e75c-443e-be87-3f028c51cc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シートを増やさないで下さい</vt:lpstr>
      <vt:lpstr>文例</vt:lpstr>
      <vt:lpstr>シートを増やさないで下さい!Print_Area</vt:lpstr>
      <vt:lpstr>文例!Print_Area</vt:lpstr>
      <vt:lpstr>寝返りつかまればできる</vt:lpstr>
      <vt:lpstr>寝返りできない</vt:lpstr>
      <vt:lpstr>寝返りできる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小井出　優太</cp:lastModifiedBy>
  <cp:revision/>
  <cp:lastPrinted>2025-10-27T07:05:01Z</cp:lastPrinted>
  <dcterms:created xsi:type="dcterms:W3CDTF">2023-05-08T05:25:00Z</dcterms:created>
  <dcterms:modified xsi:type="dcterms:W3CDTF">2025-10-30T03:10:47Z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317DCA8A24B248C7BB85083EB84F3206</vt:lpwstr>
  </property>
  <property fmtid="{D5CDD505-2E9C-101B-9397-08002B2CF9AE}" pid="3" name="KSOProductBuildVer">
    <vt:lpwstr>1041-11.2.0.10603</vt:lpwstr>
  </property>
  <property fmtid="{D5CDD505-2E9C-101B-9397-08002B2CF9AE}" pid="4" name="ContentTypeId">
    <vt:lpwstr>0x01010011E4FFE40410034E88DA2DC6380C1E9C</vt:lpwstr>
  </property>
</Properties>
</file>