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489085\Downloads\"/>
    </mc:Choice>
  </mc:AlternateContent>
  <xr:revisionPtr revIDLastSave="0" documentId="13_ncr:1_{7B9785C7-E0C0-4F36-A29E-2AEB7FD6A007}" xr6:coauthVersionLast="47" xr6:coauthVersionMax="47" xr10:uidLastSave="{00000000-0000-0000-0000-000000000000}"/>
  <bookViews>
    <workbookView xWindow="-110" yWindow="-110" windowWidth="19420" windowHeight="10300" xr2:uid="{0339D227-DA28-4DC5-A82B-1E49DC89ACA3}"/>
  </bookViews>
  <sheets>
    <sheet name="シートを増やさないで下さい" sheetId="58" r:id="rId1"/>
    <sheet name="文例" sheetId="52" state="hidden" r:id="rId2"/>
  </sheets>
  <definedNames>
    <definedName name="_xlnm.Print_Area" localSheetId="0">シートを増やさないで下さい!$E$1:$FW$142</definedName>
    <definedName name="_xlnm.Print_Area" localSheetId="1">文例!$B$7:$D$814</definedName>
    <definedName name="寝返りつかまればできる">文例!$D$24:$D$28</definedName>
    <definedName name="寝返りできない">文例!$D$29:$D$33</definedName>
    <definedName name="寝返りできる">文例!$D$19:$D$23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2" i="58" l="1"/>
  <c r="B113" i="58"/>
  <c r="B114" i="58"/>
  <c r="B115" i="58"/>
  <c r="B116" i="58"/>
  <c r="B117" i="58"/>
  <c r="B118" i="58"/>
  <c r="B119" i="58"/>
  <c r="B120" i="58"/>
  <c r="B121" i="58"/>
  <c r="B122" i="58"/>
  <c r="B123" i="58"/>
  <c r="B124" i="58"/>
  <c r="B125" i="58"/>
  <c r="B126" i="58"/>
  <c r="C606" i="52" a="1"/>
  <c r="C606" i="52" s="1"/>
  <c r="C15" i="58"/>
  <c r="C7" i="58"/>
  <c r="K138" i="58" l="1"/>
  <c r="K141" i="58"/>
  <c r="DX14" i="58"/>
  <c r="DY12" i="58"/>
  <c r="DS7" i="58"/>
  <c r="DS6" i="58"/>
  <c r="DX25" i="58"/>
  <c r="K73" i="58" l="1"/>
  <c r="EV69" i="58" l="1"/>
  <c r="K132" i="58"/>
  <c r="K109" i="58"/>
  <c r="O16" i="58"/>
  <c r="CB21" i="58"/>
  <c r="K71" i="58" l="1"/>
  <c r="ER106" i="58" l="1"/>
  <c r="BD69" i="58"/>
  <c r="AB12" i="58" l="1"/>
  <c r="Z7" i="58"/>
  <c r="FN10" i="58"/>
  <c r="AE11" i="58"/>
  <c r="FC9" i="58"/>
  <c r="ED10" i="58"/>
  <c r="EJ33" i="58"/>
  <c r="AY36" i="58"/>
  <c r="Z6" i="58" l="1"/>
  <c r="AE10" i="58"/>
  <c r="CS7" i="58"/>
  <c r="FN48" i="58" l="1"/>
  <c r="FA47" i="58"/>
  <c r="FA46" i="58"/>
  <c r="FN45" i="58"/>
  <c r="FN52" i="58"/>
  <c r="EL51" i="58"/>
  <c r="FA50" i="58"/>
  <c r="FA49" i="58"/>
  <c r="FA44" i="58"/>
  <c r="FA43" i="58"/>
  <c r="FN42" i="58"/>
  <c r="FA41" i="58"/>
  <c r="EL40" i="58"/>
  <c r="FN39" i="58"/>
  <c r="EL38" i="58"/>
  <c r="K124" i="58"/>
  <c r="K96" i="58"/>
  <c r="K85" i="58"/>
  <c r="DC69" i="58"/>
  <c r="FS67" i="58"/>
  <c r="FN67" i="58"/>
  <c r="FJ67" i="58"/>
  <c r="FD67" i="58"/>
  <c r="EZ67" i="58"/>
  <c r="EV67" i="58"/>
  <c r="EQ67" i="58"/>
  <c r="EL67" i="58"/>
  <c r="EG67" i="58"/>
  <c r="EW65" i="58"/>
  <c r="EI65" i="58"/>
  <c r="DU65" i="58"/>
  <c r="DG65" i="58"/>
  <c r="CS65" i="58"/>
  <c r="CF65" i="58"/>
  <c r="BR65" i="58"/>
  <c r="BD65" i="58"/>
  <c r="FK64" i="58"/>
  <c r="EW64" i="58"/>
  <c r="EI64" i="58"/>
  <c r="DU64" i="58"/>
  <c r="DG64" i="58"/>
  <c r="CS64" i="58"/>
  <c r="CF64" i="58"/>
  <c r="BR64" i="58"/>
  <c r="BD64" i="58"/>
  <c r="FK62" i="58"/>
  <c r="EH62" i="58"/>
  <c r="DS62" i="58"/>
  <c r="DD62" i="58"/>
  <c r="CQ62" i="58"/>
  <c r="CC62" i="58"/>
  <c r="BO62" i="58"/>
  <c r="BA62" i="58"/>
  <c r="AN62" i="58"/>
  <c r="AA62" i="58"/>
  <c r="M62" i="58"/>
  <c r="EW61" i="58"/>
  <c r="FN59" i="58"/>
  <c r="FA59" i="58"/>
  <c r="EL59" i="58"/>
  <c r="DX59" i="58"/>
  <c r="BU59" i="58"/>
  <c r="BC59" i="58"/>
  <c r="AJ59" i="58"/>
  <c r="FN58" i="58"/>
  <c r="FA58" i="58"/>
  <c r="EL58" i="58"/>
  <c r="DX58" i="58"/>
  <c r="BU58" i="58"/>
  <c r="BC58" i="58"/>
  <c r="AJ58" i="58"/>
  <c r="FN57" i="58"/>
  <c r="FA57" i="58"/>
  <c r="EL57" i="58"/>
  <c r="BU57" i="58"/>
  <c r="BC57" i="58"/>
  <c r="FN56" i="58"/>
  <c r="FA56" i="58"/>
  <c r="EL56" i="58"/>
  <c r="DX56" i="58"/>
  <c r="BU56" i="58"/>
  <c r="BC56" i="58"/>
  <c r="FN55" i="58"/>
  <c r="FA55" i="58"/>
  <c r="EL55" i="58"/>
  <c r="BU55" i="58"/>
  <c r="BC55" i="58"/>
  <c r="FN54" i="58"/>
  <c r="FA54" i="58"/>
  <c r="EL54" i="58"/>
  <c r="BU54" i="58"/>
  <c r="BC54" i="58"/>
  <c r="BU53" i="58"/>
  <c r="BC53" i="58"/>
  <c r="BU52" i="58"/>
  <c r="BC52" i="58"/>
  <c r="BU51" i="58"/>
  <c r="BC51" i="58"/>
  <c r="AK51" i="58"/>
  <c r="H51" i="58"/>
  <c r="BU49" i="58"/>
  <c r="BD49" i="58"/>
  <c r="AK49" i="58"/>
  <c r="BZ48" i="58"/>
  <c r="BL48" i="58"/>
  <c r="AY48" i="58"/>
  <c r="AK48" i="58"/>
  <c r="BZ47" i="58"/>
  <c r="BL47" i="58"/>
  <c r="AY47" i="58"/>
  <c r="AK47" i="58"/>
  <c r="BZ46" i="58"/>
  <c r="BL46" i="58"/>
  <c r="AY46" i="58"/>
  <c r="BZ45" i="58"/>
  <c r="BL45" i="58"/>
  <c r="AY45" i="58"/>
  <c r="FN44" i="58"/>
  <c r="BZ44" i="58"/>
  <c r="BL44" i="58"/>
  <c r="AY44" i="58"/>
  <c r="FN43" i="58"/>
  <c r="BZ43" i="58"/>
  <c r="BL43" i="58"/>
  <c r="AY43" i="58"/>
  <c r="AK43" i="58"/>
  <c r="BZ42" i="58"/>
  <c r="BL42" i="58"/>
  <c r="AY42" i="58"/>
  <c r="AK42" i="58"/>
  <c r="BZ41" i="58"/>
  <c r="BL41" i="58"/>
  <c r="AY41" i="58"/>
  <c r="AK41" i="58"/>
  <c r="BZ40" i="58"/>
  <c r="BL40" i="58"/>
  <c r="AY40" i="58"/>
  <c r="BZ39" i="58"/>
  <c r="BL39" i="58"/>
  <c r="AY39" i="58"/>
  <c r="AK39" i="58"/>
  <c r="BZ38" i="58"/>
  <c r="BL38" i="58"/>
  <c r="AY38" i="58"/>
  <c r="AK38" i="58"/>
  <c r="FE36" i="58"/>
  <c r="EJ36" i="58"/>
  <c r="CU36" i="58"/>
  <c r="CA36" i="58"/>
  <c r="BM36" i="58"/>
  <c r="EJ35" i="58"/>
  <c r="CU35" i="58"/>
  <c r="CA35" i="58"/>
  <c r="BM35" i="58"/>
  <c r="AY35" i="58"/>
  <c r="AM35" i="58"/>
  <c r="FE34" i="58"/>
  <c r="EJ34" i="58"/>
  <c r="CU34" i="58"/>
  <c r="CA34" i="58"/>
  <c r="BM34" i="58"/>
  <c r="AY34" i="58"/>
  <c r="CU33" i="58"/>
  <c r="CA33" i="58"/>
  <c r="BM33" i="58"/>
  <c r="AY33" i="58"/>
  <c r="AM32" i="58"/>
  <c r="K32" i="58"/>
  <c r="FL31" i="58"/>
  <c r="EX31" i="58"/>
  <c r="EJ31" i="58"/>
  <c r="BN31" i="58"/>
  <c r="AM31" i="58"/>
  <c r="K31" i="58"/>
  <c r="FL30" i="58"/>
  <c r="EX30" i="58"/>
  <c r="EJ30" i="58"/>
  <c r="DV30" i="58"/>
  <c r="FL29" i="58"/>
  <c r="EX29" i="58"/>
  <c r="EJ29" i="58"/>
  <c r="BN29" i="58"/>
  <c r="AM29" i="58"/>
  <c r="K29" i="58"/>
  <c r="FL28" i="58"/>
  <c r="EX28" i="58"/>
  <c r="EJ28" i="58"/>
  <c r="BN28" i="58"/>
  <c r="AM28" i="58"/>
  <c r="K28" i="58"/>
  <c r="FL27" i="58"/>
  <c r="EX27" i="58"/>
  <c r="EJ27" i="58"/>
  <c r="Q25" i="58"/>
  <c r="AW24" i="58"/>
  <c r="EW23" i="58"/>
  <c r="DG23" i="58"/>
  <c r="CA23" i="58"/>
  <c r="BB23" i="58"/>
  <c r="Z23" i="58"/>
  <c r="DQ22" i="58"/>
  <c r="BW22" i="58"/>
  <c r="Z22" i="58"/>
  <c r="CZ21" i="58"/>
  <c r="BB21" i="58"/>
  <c r="Z21" i="58"/>
  <c r="CJ20" i="58"/>
  <c r="BR20" i="58"/>
  <c r="BM20" i="58"/>
  <c r="AI20" i="58"/>
  <c r="AD20" i="58"/>
  <c r="FR19" i="58"/>
  <c r="FM19" i="58"/>
  <c r="EI19" i="58"/>
  <c r="ED19" i="58"/>
  <c r="CZ19" i="58"/>
  <c r="CU19" i="58"/>
  <c r="BR19" i="58"/>
  <c r="BM19" i="58"/>
  <c r="AI19" i="58"/>
  <c r="AD19" i="58"/>
  <c r="FR18" i="58"/>
  <c r="FM18" i="58"/>
  <c r="EM18" i="58"/>
  <c r="EB18" i="58"/>
  <c r="CV18" i="58"/>
  <c r="CQ18" i="58"/>
  <c r="BN18" i="58"/>
  <c r="BI18" i="58"/>
  <c r="AI18" i="58"/>
  <c r="AD18" i="58"/>
  <c r="FR17" i="58"/>
  <c r="FM17" i="58"/>
  <c r="EI17" i="58"/>
  <c r="ED17" i="58"/>
  <c r="CZ17" i="58"/>
  <c r="CU17" i="58"/>
  <c r="BR17" i="58"/>
  <c r="BM17" i="58"/>
  <c r="AI17" i="58"/>
  <c r="AD17" i="58"/>
  <c r="FR16" i="58"/>
  <c r="FM16" i="58"/>
  <c r="EI16" i="58"/>
  <c r="ED16" i="58"/>
  <c r="CZ16" i="58"/>
  <c r="CU16" i="58"/>
  <c r="BR16" i="58"/>
  <c r="BM16" i="58"/>
  <c r="BH16" i="58"/>
  <c r="AL16" i="58"/>
  <c r="Z16" i="58"/>
  <c r="CW14" i="58"/>
  <c r="AL14" i="58"/>
  <c r="FP13" i="58"/>
  <c r="EV13" i="58"/>
  <c r="DX13" i="58"/>
  <c r="AB13" i="58"/>
  <c r="FB10" i="58"/>
  <c r="EU10" i="58"/>
  <c r="EM10" i="58"/>
  <c r="DW10" i="58"/>
  <c r="DP10" i="58"/>
  <c r="CX10" i="58"/>
  <c r="CR10" i="58"/>
  <c r="EQ9" i="58"/>
  <c r="EE9" i="58"/>
  <c r="BL9" i="58"/>
  <c r="AY9" i="58"/>
  <c r="AK9" i="58"/>
  <c r="DK7" i="58"/>
  <c r="DF7" i="58"/>
  <c r="DB7" i="58"/>
  <c r="CW7" i="58"/>
  <c r="EV4" i="58"/>
  <c r="EE4" i="58"/>
  <c r="CS4" i="58"/>
  <c r="CN4" i="58"/>
  <c r="CE4" i="58"/>
  <c r="BZ4" i="58"/>
  <c r="BQ4" i="58"/>
  <c r="BL4" i="58"/>
  <c r="FT2" i="58"/>
  <c r="FP2" i="58"/>
  <c r="FK2" i="58"/>
  <c r="FF2" i="58"/>
  <c r="FB2" i="58"/>
  <c r="EX2" i="58"/>
  <c r="ES2" i="58"/>
  <c r="EN2" i="58"/>
  <c r="EI2" i="58"/>
  <c r="FN50" i="58" l="1"/>
  <c r="EL50" i="58"/>
  <c r="FN46" i="58"/>
  <c r="FA38" i="58"/>
  <c r="FN38" i="58"/>
  <c r="EL47" i="58"/>
  <c r="FN47" i="58"/>
  <c r="EL48" i="58"/>
  <c r="FA51" i="58"/>
  <c r="FN51" i="58"/>
  <c r="EL39" i="58"/>
  <c r="FA39" i="58"/>
  <c r="EL42" i="58"/>
  <c r="FA40" i="58"/>
  <c r="FA42" i="58"/>
  <c r="EL43" i="58"/>
  <c r="EL46" i="58"/>
  <c r="FA45" i="58"/>
  <c r="FN41" i="58"/>
  <c r="FN49" i="58"/>
  <c r="EL45" i="58"/>
  <c r="FA52" i="58"/>
  <c r="FN40" i="58"/>
  <c r="FA48" i="58"/>
  <c r="EL52" i="58"/>
  <c r="EL41" i="58"/>
  <c r="EL44" i="58"/>
  <c r="EL49"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小井出　優太</author>
  </authors>
  <commentList>
    <comment ref="B148" authorId="0" shapeId="0" xr:uid="{2B382FBB-F411-4457-878D-B8EA734E48F6}">
      <text>
        <r>
          <rPr>
            <sz val="9"/>
            <color indexed="81"/>
            <rFont val="UD デジタル 教科書体 NP-R"/>
            <family val="1"/>
            <charset val="128"/>
          </rPr>
          <t>自立：全く障害を有しない。
Ｊ：何らかの障害等を有するが、日常生活はほぼ自立しており独力で外出する。
　J１：交通機関等を利用して外出する。
　J２：隣近所へなら外出する。
Ａ：屋内での生活は概ね自立しているが、介助なしには外出しない。
　A１：介助により外出し、日中はほとんどベッドから離れて生活する。
　A２：外出の頻度が少なく、日中も寝たり起きたりの生活をしている。
Ｂ：屋内での生活は何らかの介助を要し、日中もベッド上での生活が主体であるが、座位を保つ。
　B１：車いすに移乗し、食事、排泄はベッドから離れて行う。
　B２：介助により車いすに移乗する。
Ｃ：日中ベッド上で過ごし、排泄、食事、着替において介助を要する。
　C１：自力で寝返りをうつ。
　C２：自力では寝返りもうてない。</t>
        </r>
      </text>
    </comment>
    <comment ref="B149" authorId="0" shapeId="0" xr:uid="{717BB6C2-2AFD-409C-AE04-5FB86B35C10A}">
      <text>
        <r>
          <rPr>
            <sz val="9"/>
            <color indexed="81"/>
            <rFont val="UD デジタル 教科書体 NP-R"/>
            <family val="1"/>
            <charset val="128"/>
          </rPr>
          <t>・判定基準が分かるように記載。特に入院・施設入所中の場合は、本人に能力はあるが介助されている場合もある。
自立：全く認知症を有しない。
Ⅰ：何らかの認知症を有するが、日常生活は家庭内および社会的にほぼ自立している。
Ⅱ：日常生活に支障を来たすような症状・行動や意思疎通の困難さが多少みられても、誰かが注意していれば自立できる。
　Ⅱa：家庭外　（例：たびたび道に迷う、買い物や事務、金銭管理などそれまでできたことにミスが目立つ）
　Ⅱb：家庭内　（例：服薬管理ができない、電話の応対や訪問者との対応など一人で留守番ができない等）
Ⅲ：日常生活に支障を来たすような症状・行為や意思疎通の困難さが見られ、介護を必要とする。
　Ⅲa：日中、Ⅲb：夜間
Ⅳ：日常生活に支障を来たすような症状・行動や意思疎通の困難さが頻繁にみられ、常に介護を必要とする。
Ⅲ・Ⅳ 例：着替え、食事、排便、排尿が上手にできない、時間がかかる。やたら物を区に入れる、物を拾い集める、徘徊、　
　　　　　　失禁、大声・奇声をあげる、火の不始末、不潔行為、性的異常行為等
Ｍ：著しい精神症状や問題行動あるいは重篤な身体疾患が見られ、専門医療を必要とする。
　例：せん妄、妄想、興奮、事象・他害等の精神症状や精神症状に起因する問題行動が継続する状態等。</t>
        </r>
      </text>
    </comment>
  </commentList>
</comments>
</file>

<file path=xl/sharedStrings.xml><?xml version="1.0" encoding="utf-8"?>
<sst xmlns="http://schemas.openxmlformats.org/spreadsheetml/2006/main" count="1221" uniqueCount="751">
  <si>
    <t>基本情報</t>
    <rPh sb="0" eb="2">
      <t>キホン</t>
    </rPh>
    <rPh sb="2" eb="4">
      <t>ジョウホウ</t>
    </rPh>
    <phoneticPr fontId="7"/>
  </si>
  <si>
    <t>所属機関　名前</t>
    <rPh sb="0" eb="4">
      <t>ショゾクキカン</t>
    </rPh>
    <rPh sb="5" eb="7">
      <t>ナマエ</t>
    </rPh>
    <phoneticPr fontId="7"/>
  </si>
  <si>
    <t>所属機関　TEL</t>
    <rPh sb="0" eb="2">
      <t>ショゾク</t>
    </rPh>
    <rPh sb="2" eb="4">
      <t>キカン</t>
    </rPh>
    <phoneticPr fontId="7"/>
  </si>
  <si>
    <r>
      <t>調査員コード</t>
    </r>
    <r>
      <rPr>
        <b/>
        <sz val="12"/>
        <color rgb="FFFF0000"/>
        <rFont val="UD デジタル 教科書体 NP-R"/>
        <family val="1"/>
        <charset val="128"/>
      </rPr>
      <t>（５桁）</t>
    </r>
    <rPh sb="0" eb="3">
      <t>チョウサイン</t>
    </rPh>
    <rPh sb="8" eb="9">
      <t>ケタ</t>
    </rPh>
    <phoneticPr fontId="7"/>
  </si>
  <si>
    <t>調査員氏名（漢字）</t>
    <rPh sb="0" eb="3">
      <t>チョウサイン</t>
    </rPh>
    <rPh sb="3" eb="5">
      <t>シメイ</t>
    </rPh>
    <rPh sb="6" eb="8">
      <t>カンジ</t>
    </rPh>
    <phoneticPr fontId="7"/>
  </si>
  <si>
    <t>調査員ふりがな</t>
    <rPh sb="0" eb="3">
      <t>チョウサイン</t>
    </rPh>
    <phoneticPr fontId="7"/>
  </si>
  <si>
    <r>
      <t>申請番号</t>
    </r>
    <r>
      <rPr>
        <b/>
        <sz val="14"/>
        <color rgb="FFFF0000"/>
        <rFont val="UD デジタル 教科書体 NP-R"/>
        <family val="1"/>
        <charset val="128"/>
      </rPr>
      <t>（９桁）</t>
    </r>
    <rPh sb="0" eb="4">
      <t>シンセイバンゴウ</t>
    </rPh>
    <phoneticPr fontId="7"/>
  </si>
  <si>
    <r>
      <t>申請年月日　</t>
    </r>
    <r>
      <rPr>
        <b/>
        <sz val="14"/>
        <color rgb="FFFF0000"/>
        <rFont val="UD デジタル 教科書体 NP-R"/>
        <family val="1"/>
        <charset val="128"/>
      </rPr>
      <t>(〇/〇)</t>
    </r>
    <rPh sb="0" eb="2">
      <t>シンセイ</t>
    </rPh>
    <rPh sb="2" eb="5">
      <t>ネンガッピ</t>
    </rPh>
    <phoneticPr fontId="7"/>
  </si>
  <si>
    <t>申請区分</t>
    <rPh sb="0" eb="4">
      <t>シンセイクブン</t>
    </rPh>
    <phoneticPr fontId="7"/>
  </si>
  <si>
    <t>更新</t>
  </si>
  <si>
    <t>被保険者番号</t>
    <rPh sb="0" eb="4">
      <t>ヒホケンシャ</t>
    </rPh>
    <rPh sb="4" eb="6">
      <t>バンゴウ</t>
    </rPh>
    <phoneticPr fontId="7"/>
  </si>
  <si>
    <r>
      <t>調査日　</t>
    </r>
    <r>
      <rPr>
        <b/>
        <sz val="16"/>
        <color rgb="FFFF0000"/>
        <rFont val="UD デジタル 教科書体 NP-R"/>
        <family val="1"/>
        <charset val="128"/>
      </rPr>
      <t>(〇/〇)</t>
    </r>
    <rPh sb="0" eb="2">
      <t>チョウサ</t>
    </rPh>
    <rPh sb="2" eb="3">
      <t>ヒ</t>
    </rPh>
    <phoneticPr fontId="7"/>
  </si>
  <si>
    <t>対象者 氏名（漢字）</t>
    <rPh sb="0" eb="3">
      <t>タイショウシャ</t>
    </rPh>
    <rPh sb="4" eb="6">
      <t>シメイ</t>
    </rPh>
    <rPh sb="7" eb="9">
      <t>カンジ</t>
    </rPh>
    <phoneticPr fontId="7"/>
  </si>
  <si>
    <t>対象者 ふりがな</t>
    <rPh sb="0" eb="3">
      <t>タイショウシャ</t>
    </rPh>
    <phoneticPr fontId="7"/>
  </si>
  <si>
    <r>
      <t>対象者 性別　</t>
    </r>
    <r>
      <rPr>
        <b/>
        <sz val="11"/>
        <color rgb="FFFF0000"/>
        <rFont val="UD デジタル 教科書体 NP-R"/>
        <family val="1"/>
        <charset val="128"/>
      </rPr>
      <t>(男・女)</t>
    </r>
    <rPh sb="0" eb="3">
      <t>タイショウシャ</t>
    </rPh>
    <rPh sb="4" eb="6">
      <t>セイベツ</t>
    </rPh>
    <rPh sb="8" eb="9">
      <t>オトコ</t>
    </rPh>
    <rPh sb="10" eb="11">
      <t>オンナ</t>
    </rPh>
    <phoneticPr fontId="7"/>
  </si>
  <si>
    <r>
      <t xml:space="preserve">対象者生年月日
</t>
    </r>
    <r>
      <rPr>
        <b/>
        <sz val="9"/>
        <color rgb="FFFF0000"/>
        <rFont val="UD デジタル 教科書体 NP-R"/>
        <family val="1"/>
        <charset val="128"/>
      </rPr>
      <t>(T(大正)orS(昭和)〇/〇/〇)</t>
    </r>
    <rPh sb="0" eb="3">
      <t>タイショウシャ</t>
    </rPh>
    <rPh sb="3" eb="7">
      <t>セイネンガッピ</t>
    </rPh>
    <rPh sb="11" eb="13">
      <t>タイショウ</t>
    </rPh>
    <rPh sb="18" eb="20">
      <t>ショウワ</t>
    </rPh>
    <phoneticPr fontId="7"/>
  </si>
  <si>
    <r>
      <t xml:space="preserve">調査先
</t>
    </r>
    <r>
      <rPr>
        <b/>
        <sz val="9"/>
        <color rgb="FFFF0000"/>
        <rFont val="UD デジタル 教科書体 NP-R"/>
        <family val="1"/>
        <charset val="128"/>
      </rPr>
      <t>（住所と病院・施設名）</t>
    </r>
    <rPh sb="0" eb="2">
      <t>チョウサ</t>
    </rPh>
    <rPh sb="2" eb="3">
      <t>サキ</t>
    </rPh>
    <rPh sb="5" eb="7">
      <t>ジュウショ</t>
    </rPh>
    <rPh sb="8" eb="10">
      <t>ビョウイン</t>
    </rPh>
    <rPh sb="11" eb="13">
      <t>シセツ</t>
    </rPh>
    <rPh sb="13" eb="14">
      <t>メイ</t>
    </rPh>
    <phoneticPr fontId="7"/>
  </si>
  <si>
    <r>
      <t>実施場所　</t>
    </r>
    <r>
      <rPr>
        <b/>
        <sz val="11"/>
        <color rgb="FFFF0000"/>
        <rFont val="UD デジタル 教科書体 NP-R"/>
        <family val="1"/>
        <charset val="128"/>
      </rPr>
      <t>(自宅内・自宅外)</t>
    </r>
    <rPh sb="0" eb="4">
      <t>ジッシバショ</t>
    </rPh>
    <rPh sb="6" eb="9">
      <t>ジタクナイ</t>
    </rPh>
    <rPh sb="10" eb="13">
      <t>ジタクガイ</t>
    </rPh>
    <phoneticPr fontId="7"/>
  </si>
  <si>
    <t>対象者 TEL</t>
    <rPh sb="0" eb="3">
      <t>タイショウシャ</t>
    </rPh>
    <phoneticPr fontId="7"/>
  </si>
  <si>
    <r>
      <t>家族状況 　</t>
    </r>
    <r>
      <rPr>
        <b/>
        <sz val="12"/>
        <color rgb="FFFF0000"/>
        <rFont val="UD デジタル 教科書体 NP-R"/>
        <family val="1"/>
        <charset val="128"/>
      </rPr>
      <t>（独居・同居）</t>
    </r>
    <rPh sb="0" eb="4">
      <t>カゾクジョウキョウ</t>
    </rPh>
    <rPh sb="7" eb="9">
      <t>ドッキョ</t>
    </rPh>
    <rPh sb="10" eb="12">
      <t>ドウキョ</t>
    </rPh>
    <phoneticPr fontId="7"/>
  </si>
  <si>
    <t>施設等　住所</t>
    <phoneticPr fontId="7"/>
  </si>
  <si>
    <t>施設等　名前</t>
    <rPh sb="4" eb="6">
      <t>ナマエ</t>
    </rPh>
    <phoneticPr fontId="7"/>
  </si>
  <si>
    <t>施設等 TEL</t>
    <phoneticPr fontId="7"/>
  </si>
  <si>
    <t>家族等 氏名</t>
    <rPh sb="0" eb="3">
      <t>カゾクナド</t>
    </rPh>
    <rPh sb="4" eb="6">
      <t>シメイ</t>
    </rPh>
    <phoneticPr fontId="7"/>
  </si>
  <si>
    <t>家族等 住所</t>
    <rPh sb="0" eb="2">
      <t>カゾク</t>
    </rPh>
    <rPh sb="2" eb="3">
      <t>ナド</t>
    </rPh>
    <rPh sb="4" eb="6">
      <t>ジュウショ</t>
    </rPh>
    <phoneticPr fontId="7"/>
  </si>
  <si>
    <r>
      <t>家族等 関係</t>
    </r>
    <r>
      <rPr>
        <b/>
        <sz val="14"/>
        <color theme="1"/>
        <rFont val="UD デジタル 教科書体 NP-R"/>
        <family val="1"/>
        <charset val="128"/>
      </rPr>
      <t xml:space="preserve"> </t>
    </r>
    <r>
      <rPr>
        <b/>
        <sz val="12"/>
        <color rgb="FFFF0000"/>
        <rFont val="UD デジタル 教科書体 NP-R"/>
        <family val="1"/>
        <charset val="128"/>
      </rPr>
      <t>(例：息子)</t>
    </r>
    <rPh sb="0" eb="3">
      <t>カゾクナド</t>
    </rPh>
    <rPh sb="4" eb="6">
      <t>カンケイ</t>
    </rPh>
    <rPh sb="8" eb="9">
      <t>レイ</t>
    </rPh>
    <rPh sb="10" eb="12">
      <t>ムスコ</t>
    </rPh>
    <phoneticPr fontId="7"/>
  </si>
  <si>
    <t>家族等 TEL</t>
    <rPh sb="0" eb="3">
      <t>カゾクナド</t>
    </rPh>
    <phoneticPr fontId="7"/>
  </si>
  <si>
    <r>
      <t>在宅サービス利用　※回・品目は</t>
    </r>
    <r>
      <rPr>
        <b/>
        <sz val="16"/>
        <color rgb="FFFF0000"/>
        <rFont val="UD デジタル 教科書体 NP-R"/>
        <family val="1"/>
        <charset val="128"/>
      </rPr>
      <t>「数字のみ」</t>
    </r>
    <r>
      <rPr>
        <b/>
        <sz val="16"/>
        <color theme="1"/>
        <rFont val="UD デジタル 教科書体 NP-R"/>
        <family val="1"/>
        <charset val="128"/>
      </rPr>
      <t>入力</t>
    </r>
    <rPh sb="0" eb="2">
      <t>ザイタク</t>
    </rPh>
    <rPh sb="10" eb="11">
      <t>カイ</t>
    </rPh>
    <rPh sb="12" eb="14">
      <t>ヒンモク</t>
    </rPh>
    <rPh sb="16" eb="18">
      <t>スウジ</t>
    </rPh>
    <rPh sb="21" eb="23">
      <t>ニュウリョク</t>
    </rPh>
    <phoneticPr fontId="7"/>
  </si>
  <si>
    <t xml:space="preserve">在宅サービス利用 </t>
    <rPh sb="0" eb="2">
      <t>ザイタク</t>
    </rPh>
    <rPh sb="6" eb="8">
      <t>リヨウ</t>
    </rPh>
    <phoneticPr fontId="7"/>
  </si>
  <si>
    <r>
      <rPr>
        <sz val="14"/>
        <color theme="1"/>
        <rFont val="UD デジタル 教科書体 NP-R"/>
        <family val="1"/>
        <charset val="128"/>
      </rPr>
      <t>住宅改修</t>
    </r>
    <r>
      <rPr>
        <sz val="12"/>
        <color theme="1"/>
        <rFont val="UD デジタル 教科書体 NP-R"/>
        <family val="1"/>
        <charset val="128"/>
      </rPr>
      <t xml:space="preserve"> </t>
    </r>
    <rPh sb="0" eb="4">
      <t>ジュウタクカイシュウ</t>
    </rPh>
    <phoneticPr fontId="7"/>
  </si>
  <si>
    <t>訪問介護（回数）</t>
    <rPh sb="0" eb="4">
      <t>ホウモンカイゴ</t>
    </rPh>
    <rPh sb="5" eb="6">
      <t>カイ</t>
    </rPh>
    <rPh sb="6" eb="7">
      <t>スウ</t>
    </rPh>
    <phoneticPr fontId="7"/>
  </si>
  <si>
    <t>訪問入浴介護（回数）</t>
    <rPh sb="0" eb="6">
      <t>ホウモンニュウヨクカイゴ</t>
    </rPh>
    <rPh sb="8" eb="9">
      <t>スウ</t>
    </rPh>
    <phoneticPr fontId="7"/>
  </si>
  <si>
    <t>訪問看護（回数）</t>
    <rPh sb="0" eb="4">
      <t>ホウモンカンゴ</t>
    </rPh>
    <rPh sb="6" eb="7">
      <t>スウ</t>
    </rPh>
    <phoneticPr fontId="7"/>
  </si>
  <si>
    <t>訪問リハビリ（回数）</t>
    <rPh sb="0" eb="2">
      <t>ホウモン</t>
    </rPh>
    <rPh sb="8" eb="9">
      <t>スウ</t>
    </rPh>
    <phoneticPr fontId="7"/>
  </si>
  <si>
    <t>居宅療養管理指導（回数）</t>
    <rPh sb="0" eb="8">
      <t>キョタクリョウヨウカンリシドウ</t>
    </rPh>
    <rPh sb="10" eb="11">
      <t>スウ</t>
    </rPh>
    <phoneticPr fontId="7"/>
  </si>
  <si>
    <t>通所介護（回数）</t>
    <rPh sb="0" eb="4">
      <t>ツウショカイゴ</t>
    </rPh>
    <rPh sb="6" eb="7">
      <t>スウ</t>
    </rPh>
    <phoneticPr fontId="7"/>
  </si>
  <si>
    <t>通所リハビリ（回数）</t>
    <rPh sb="0" eb="2">
      <t>ツウショ</t>
    </rPh>
    <rPh sb="8" eb="9">
      <t>スウ</t>
    </rPh>
    <phoneticPr fontId="7"/>
  </si>
  <si>
    <t>短期入所生活介護(特養等)
（回数）</t>
    <rPh sb="0" eb="8">
      <t>タンキニュウショセイカツカイゴ</t>
    </rPh>
    <rPh sb="9" eb="11">
      <t>トクヨウ</t>
    </rPh>
    <rPh sb="11" eb="12">
      <t>ナド</t>
    </rPh>
    <rPh sb="16" eb="17">
      <t>スウ</t>
    </rPh>
    <phoneticPr fontId="7"/>
  </si>
  <si>
    <t>短期入所療養介護(療養ショート)
（回数）</t>
    <rPh sb="19" eb="20">
      <t>スウ</t>
    </rPh>
    <phoneticPr fontId="7"/>
  </si>
  <si>
    <t>特定施設入居者生活介護
（回数）</t>
    <rPh sb="14" eb="15">
      <t>スウ</t>
    </rPh>
    <phoneticPr fontId="7"/>
  </si>
  <si>
    <t>福祉用具貸与（品目数）</t>
    <rPh sb="0" eb="6">
      <t>フクシヨウグタイヨ</t>
    </rPh>
    <rPh sb="7" eb="9">
      <t>ヒンモク</t>
    </rPh>
    <rPh sb="9" eb="10">
      <t>スウ</t>
    </rPh>
    <phoneticPr fontId="7"/>
  </si>
  <si>
    <t>特定福祉用具販売
（品目数）</t>
    <rPh sb="0" eb="6">
      <t>トクテイフクシヨウグ</t>
    </rPh>
    <rPh sb="6" eb="8">
      <t>ハンバイ</t>
    </rPh>
    <rPh sb="10" eb="12">
      <t>ヒンモク</t>
    </rPh>
    <rPh sb="12" eb="13">
      <t>スウ</t>
    </rPh>
    <phoneticPr fontId="7"/>
  </si>
  <si>
    <t>夜間対応型訪問介護
（回数）</t>
    <rPh sb="0" eb="4">
      <t>ヤカンタイオウ</t>
    </rPh>
    <rPh sb="4" eb="5">
      <t>ガタ</t>
    </rPh>
    <rPh sb="5" eb="9">
      <t>ホウモンカイゴ</t>
    </rPh>
    <rPh sb="12" eb="13">
      <t>スウ</t>
    </rPh>
    <phoneticPr fontId="7"/>
  </si>
  <si>
    <t>認知症対応型通所介護
（回数）</t>
    <rPh sb="0" eb="6">
      <t>ニンチショウタイオウガタ</t>
    </rPh>
    <rPh sb="6" eb="10">
      <t>ツウショカイゴ</t>
    </rPh>
    <rPh sb="13" eb="14">
      <t>スウ</t>
    </rPh>
    <phoneticPr fontId="7"/>
  </si>
  <si>
    <t>小規模多機能型居宅介護
（回数）</t>
    <rPh sb="0" eb="7">
      <t>ショウキボタキノウガタ</t>
    </rPh>
    <rPh sb="7" eb="11">
      <t>キョタクカイゴ</t>
    </rPh>
    <rPh sb="14" eb="15">
      <t>スウ</t>
    </rPh>
    <phoneticPr fontId="7"/>
  </si>
  <si>
    <t>認知症対応型共同生活介護
（回数）</t>
    <rPh sb="0" eb="6">
      <t>ニンチショウタイオウガタ</t>
    </rPh>
    <rPh sb="6" eb="12">
      <t>キョウドウセイカツカイゴ</t>
    </rPh>
    <rPh sb="15" eb="16">
      <t>スウ</t>
    </rPh>
    <phoneticPr fontId="7"/>
  </si>
  <si>
    <t>地域密着型特定施設入居者生活介護（回数）</t>
    <rPh sb="18" eb="19">
      <t>スウ</t>
    </rPh>
    <phoneticPr fontId="7"/>
  </si>
  <si>
    <t>地域密着型介護老人福祉施設　入所者生活介護（回数）</t>
    <rPh sb="23" eb="24">
      <t>スウ</t>
    </rPh>
    <phoneticPr fontId="7"/>
  </si>
  <si>
    <t>定期巡回・随時対応型訪問介護看護（回数）</t>
    <rPh sb="18" eb="19">
      <t>スウ</t>
    </rPh>
    <phoneticPr fontId="7"/>
  </si>
  <si>
    <t>看護小規模多機能型居宅介護
（回数）</t>
    <rPh sb="16" eb="17">
      <t>スウ</t>
    </rPh>
    <phoneticPr fontId="7"/>
  </si>
  <si>
    <r>
      <t xml:space="preserve">介護保険以外の在宅サービス
</t>
    </r>
    <r>
      <rPr>
        <sz val="11"/>
        <color rgb="FFFF0000"/>
        <rFont val="UD デジタル 教科書体 NP-R"/>
        <family val="1"/>
        <charset val="128"/>
      </rPr>
      <t>（手入力）</t>
    </r>
    <rPh sb="15" eb="18">
      <t>テニュウリョク</t>
    </rPh>
    <phoneticPr fontId="7"/>
  </si>
  <si>
    <t>施設等利用</t>
    <rPh sb="0" eb="2">
      <t>シセツ</t>
    </rPh>
    <rPh sb="2" eb="3">
      <t>ナド</t>
    </rPh>
    <rPh sb="3" eb="5">
      <t>リヨウ</t>
    </rPh>
    <phoneticPr fontId="7"/>
  </si>
  <si>
    <t>介護老人福祉施設</t>
    <rPh sb="0" eb="8">
      <t>カイゴロウジンフクシシセツ</t>
    </rPh>
    <phoneticPr fontId="7"/>
  </si>
  <si>
    <t>介護老人保健施設</t>
    <rPh sb="0" eb="8">
      <t>カイゴロウジンホケンシセツ</t>
    </rPh>
    <phoneticPr fontId="7"/>
  </si>
  <si>
    <t>介護医療院</t>
    <rPh sb="0" eb="5">
      <t>カイゴイリョウイン</t>
    </rPh>
    <phoneticPr fontId="7"/>
  </si>
  <si>
    <r>
      <t xml:space="preserve">グループホーム
</t>
    </r>
    <r>
      <rPr>
        <b/>
        <sz val="8"/>
        <color rgb="FFFF0000"/>
        <rFont val="UD デジタル 教科書体 NP-R"/>
        <family val="1"/>
        <charset val="128"/>
      </rPr>
      <t>「認知症対応型共同生活介護」も該当</t>
    </r>
    <rPh sb="9" eb="12">
      <t>ニンチショウ</t>
    </rPh>
    <rPh sb="12" eb="15">
      <t>タイオウガタ</t>
    </rPh>
    <rPh sb="15" eb="17">
      <t>キョウドウ</t>
    </rPh>
    <rPh sb="17" eb="19">
      <t>セイカツ</t>
    </rPh>
    <rPh sb="19" eb="21">
      <t>カイゴ</t>
    </rPh>
    <rPh sb="23" eb="25">
      <t>ガイトウ</t>
    </rPh>
    <phoneticPr fontId="7"/>
  </si>
  <si>
    <r>
      <rPr>
        <sz val="10"/>
        <color theme="1"/>
        <rFont val="UD デジタル 教科書体 NP-R"/>
        <family val="1"/>
        <charset val="128"/>
      </rPr>
      <t>特定施設入居者生活介護適用施設</t>
    </r>
    <r>
      <rPr>
        <sz val="9"/>
        <color theme="1"/>
        <rFont val="UD デジタル 教科書体 NP-R"/>
        <family val="1"/>
        <charset val="128"/>
      </rPr>
      <t xml:space="preserve">
「</t>
    </r>
    <r>
      <rPr>
        <b/>
        <sz val="9"/>
        <color rgb="FFFF0000"/>
        <rFont val="UD デジタル 教科書体 NP-R"/>
        <family val="1"/>
        <charset val="128"/>
      </rPr>
      <t>特定施設入居者生活介護」も該当</t>
    </r>
    <rPh sb="7" eb="11">
      <t>セイカツカイゴ</t>
    </rPh>
    <rPh sb="11" eb="15">
      <t>テキヨウシセツ</t>
    </rPh>
    <rPh sb="30" eb="32">
      <t>ガイトウ</t>
    </rPh>
    <phoneticPr fontId="7"/>
  </si>
  <si>
    <t>医療機関(医療保険適用療養病床)</t>
    <phoneticPr fontId="7"/>
  </si>
  <si>
    <t>医療機関(療養病床以外)</t>
    <phoneticPr fontId="7"/>
  </si>
  <si>
    <t>養護老人ホーム</t>
    <phoneticPr fontId="7"/>
  </si>
  <si>
    <t>軽費老人ホーム</t>
    <phoneticPr fontId="7"/>
  </si>
  <si>
    <t>有料老人ホーム</t>
    <phoneticPr fontId="7"/>
  </si>
  <si>
    <t>サービス付き高齢者向け住宅</t>
    <phoneticPr fontId="7"/>
  </si>
  <si>
    <t>その他の施設等</t>
    <phoneticPr fontId="7"/>
  </si>
  <si>
    <t>概況</t>
    <rPh sb="0" eb="2">
      <t>ガイキョウ</t>
    </rPh>
    <phoneticPr fontId="7"/>
  </si>
  <si>
    <t>1-1 麻痺(判定)</t>
    <rPh sb="4" eb="6">
      <t>マヒ</t>
    </rPh>
    <rPh sb="7" eb="9">
      <t>ハンテイ</t>
    </rPh>
    <phoneticPr fontId="7"/>
  </si>
  <si>
    <t>1-2 拘縮(判定)</t>
    <rPh sb="4" eb="6">
      <t>コウシュク</t>
    </rPh>
    <rPh sb="7" eb="9">
      <t>ハンテイ</t>
    </rPh>
    <phoneticPr fontId="7"/>
  </si>
  <si>
    <t>1-1,2動作時の体勢</t>
    <rPh sb="5" eb="7">
      <t>ドウサ</t>
    </rPh>
    <rPh sb="7" eb="8">
      <t>ジ</t>
    </rPh>
    <rPh sb="9" eb="11">
      <t>タイセイ</t>
    </rPh>
    <phoneticPr fontId="7"/>
  </si>
  <si>
    <t>1-1麻痺,1-2拘縮
　　　　特記文→</t>
    <rPh sb="3" eb="5">
      <t>マヒ</t>
    </rPh>
    <rPh sb="9" eb="11">
      <t>コウシュク</t>
    </rPh>
    <rPh sb="16" eb="18">
      <t>トッキ</t>
    </rPh>
    <rPh sb="18" eb="19">
      <t>ブン</t>
    </rPh>
    <phoneticPr fontId="7"/>
  </si>
  <si>
    <t>1-3 寝返り</t>
    <phoneticPr fontId="7"/>
  </si>
  <si>
    <t>1-4 起き上がり</t>
    <phoneticPr fontId="7"/>
  </si>
  <si>
    <t>1-5 座位保持</t>
    <phoneticPr fontId="7"/>
  </si>
  <si>
    <t>1-6 両足立位</t>
    <phoneticPr fontId="7"/>
  </si>
  <si>
    <t>1-7 歩行</t>
    <phoneticPr fontId="7"/>
  </si>
  <si>
    <t>1-8 立ち上がり</t>
    <phoneticPr fontId="7"/>
  </si>
  <si>
    <t>1-9 片足立位</t>
    <rPh sb="6" eb="8">
      <t>リツイ</t>
    </rPh>
    <phoneticPr fontId="9"/>
  </si>
  <si>
    <t>1-10 洗身</t>
    <phoneticPr fontId="7"/>
  </si>
  <si>
    <t>1-11 つめ切り</t>
    <rPh sb="7" eb="8">
      <t>キ</t>
    </rPh>
    <phoneticPr fontId="9"/>
  </si>
  <si>
    <t>1-12 視力</t>
    <phoneticPr fontId="7"/>
  </si>
  <si>
    <t>1-13 聴力</t>
    <rPh sb="5" eb="7">
      <t>チョウリョク</t>
    </rPh>
    <phoneticPr fontId="9"/>
  </si>
  <si>
    <t>画面右側の１群欄に
入りきらない部分を入力　⇒</t>
    <rPh sb="0" eb="2">
      <t>ガメン</t>
    </rPh>
    <rPh sb="2" eb="4">
      <t>ミギガワ</t>
    </rPh>
    <rPh sb="6" eb="8">
      <t>グンラン</t>
    </rPh>
    <rPh sb="10" eb="11">
      <t>ハイ</t>
    </rPh>
    <rPh sb="16" eb="18">
      <t>ブブン</t>
    </rPh>
    <rPh sb="19" eb="21">
      <t>ニュウリョク</t>
    </rPh>
    <phoneticPr fontId="7"/>
  </si>
  <si>
    <t>2-1 移乗</t>
    <phoneticPr fontId="7"/>
  </si>
  <si>
    <t>2-2 移動</t>
    <rPh sb="5" eb="6">
      <t>ウゴ</t>
    </rPh>
    <phoneticPr fontId="7"/>
  </si>
  <si>
    <t>2-3 えん下</t>
    <phoneticPr fontId="7"/>
  </si>
  <si>
    <t>2-4 食事摂取</t>
    <phoneticPr fontId="7"/>
  </si>
  <si>
    <t>2-5 排尿</t>
    <phoneticPr fontId="9"/>
  </si>
  <si>
    <t>2-6 排便</t>
    <rPh sb="4" eb="6">
      <t>ハイベン</t>
    </rPh>
    <phoneticPr fontId="9"/>
  </si>
  <si>
    <t>2-7 口腔清潔</t>
    <phoneticPr fontId="7"/>
  </si>
  <si>
    <t>2-8 洗顔</t>
    <phoneticPr fontId="7"/>
  </si>
  <si>
    <t>2-9 整髪</t>
    <phoneticPr fontId="7"/>
  </si>
  <si>
    <t>2-10 上衣着脱</t>
    <phoneticPr fontId="9"/>
  </si>
  <si>
    <t>2-11 ズボン等着脱</t>
    <phoneticPr fontId="7"/>
  </si>
  <si>
    <t>2-12 外出頻度</t>
    <phoneticPr fontId="7"/>
  </si>
  <si>
    <t>画面右側の2群欄に
入りきらない部分を入力　⇒</t>
    <rPh sb="6" eb="8">
      <t>グンラン</t>
    </rPh>
    <rPh sb="10" eb="11">
      <t>ハイ</t>
    </rPh>
    <rPh sb="16" eb="18">
      <t>ブブン</t>
    </rPh>
    <rPh sb="19" eb="21">
      <t>ニュウリョク</t>
    </rPh>
    <phoneticPr fontId="7"/>
  </si>
  <si>
    <t>3-1 意思伝達</t>
    <rPh sb="4" eb="8">
      <t>イシデンタツ</t>
    </rPh>
    <phoneticPr fontId="9"/>
  </si>
  <si>
    <t>3-2 日課理解</t>
    <rPh sb="4" eb="6">
      <t>ニッカ</t>
    </rPh>
    <rPh sb="5" eb="6">
      <t>マイニチ</t>
    </rPh>
    <rPh sb="6" eb="8">
      <t>リカイ</t>
    </rPh>
    <phoneticPr fontId="9"/>
  </si>
  <si>
    <t>3-3 生年月日・年齢</t>
    <rPh sb="4" eb="8">
      <t>セイネンガッピ</t>
    </rPh>
    <rPh sb="9" eb="11">
      <t>ネンレイ</t>
    </rPh>
    <phoneticPr fontId="9"/>
  </si>
  <si>
    <t>3-4 短期記憶</t>
    <phoneticPr fontId="7"/>
  </si>
  <si>
    <t>3-5 自分の名前</t>
    <rPh sb="4" eb="6">
      <t>ジブン</t>
    </rPh>
    <rPh sb="7" eb="9">
      <t>ナマエ</t>
    </rPh>
    <phoneticPr fontId="9"/>
  </si>
  <si>
    <t>3-6 季節の理解</t>
    <rPh sb="4" eb="6">
      <t>キセツ</t>
    </rPh>
    <rPh sb="7" eb="9">
      <t>リカイ</t>
    </rPh>
    <phoneticPr fontId="9"/>
  </si>
  <si>
    <t>3-7 場所理解</t>
    <phoneticPr fontId="7"/>
  </si>
  <si>
    <t>3-8 徘徊</t>
    <rPh sb="4" eb="6">
      <t>ハイカイ</t>
    </rPh>
    <phoneticPr fontId="9"/>
  </si>
  <si>
    <t>3-9 外出し戻れない</t>
    <rPh sb="4" eb="6">
      <t>ガイシュツ</t>
    </rPh>
    <rPh sb="7" eb="8">
      <t>モド</t>
    </rPh>
    <phoneticPr fontId="9"/>
  </si>
  <si>
    <t>4群が全て「ない」時には入力⇒</t>
    <rPh sb="1" eb="2">
      <t>グン</t>
    </rPh>
    <rPh sb="3" eb="4">
      <t>スベ</t>
    </rPh>
    <rPh sb="9" eb="10">
      <t>トキ</t>
    </rPh>
    <rPh sb="12" eb="14">
      <t>ニュウリョク</t>
    </rPh>
    <phoneticPr fontId="7"/>
  </si>
  <si>
    <t>4-1 被害的</t>
    <phoneticPr fontId="7"/>
  </si>
  <si>
    <t>4-2 作話</t>
    <phoneticPr fontId="7"/>
  </si>
  <si>
    <t>4-3 感情不安定</t>
    <rPh sb="4" eb="6">
      <t>カンジョウ</t>
    </rPh>
    <rPh sb="6" eb="9">
      <t>フアンテイ</t>
    </rPh>
    <phoneticPr fontId="9"/>
  </si>
  <si>
    <t>4-4 昼夜逆転</t>
    <phoneticPr fontId="7"/>
  </si>
  <si>
    <t>4-5 同じ話</t>
    <phoneticPr fontId="7"/>
  </si>
  <si>
    <t>4-6 大声を出す</t>
    <rPh sb="4" eb="6">
      <t>オオゴエ</t>
    </rPh>
    <rPh sb="7" eb="8">
      <t>ダ</t>
    </rPh>
    <phoneticPr fontId="9"/>
  </si>
  <si>
    <t>4-7 介護抵抗</t>
    <rPh sb="4" eb="8">
      <t>カイゴテイコウ</t>
    </rPh>
    <phoneticPr fontId="9"/>
  </si>
  <si>
    <t>4-8 落ち着きがない</t>
    <rPh sb="4" eb="5">
      <t>オ</t>
    </rPh>
    <rPh sb="6" eb="7">
      <t>ツ</t>
    </rPh>
    <phoneticPr fontId="9"/>
  </si>
  <si>
    <t>4-9 1人で出たがる</t>
    <rPh sb="4" eb="6">
      <t>ヒトリ</t>
    </rPh>
    <rPh sb="7" eb="8">
      <t>デ</t>
    </rPh>
    <phoneticPr fontId="9"/>
  </si>
  <si>
    <t>4-10 収集癖</t>
    <rPh sb="5" eb="8">
      <t>シュウシュウヘキ</t>
    </rPh>
    <phoneticPr fontId="9"/>
  </si>
  <si>
    <t>4-11 ものを壊す</t>
    <rPh sb="8" eb="9">
      <t>コワ</t>
    </rPh>
    <phoneticPr fontId="9"/>
  </si>
  <si>
    <t>4-12 ひどい物忘れ</t>
    <rPh sb="8" eb="10">
      <t>モノワス</t>
    </rPh>
    <phoneticPr fontId="9"/>
  </si>
  <si>
    <t>4-13 独語・独り笑い</t>
    <rPh sb="5" eb="7">
      <t>ドクゴ</t>
    </rPh>
    <rPh sb="8" eb="9">
      <t>ヒト</t>
    </rPh>
    <rPh sb="10" eb="11">
      <t>ワラ</t>
    </rPh>
    <phoneticPr fontId="9"/>
  </si>
  <si>
    <t>4-14 自分勝手</t>
    <rPh sb="5" eb="9">
      <t>ジブンカッテ</t>
    </rPh>
    <phoneticPr fontId="9"/>
  </si>
  <si>
    <t>4-15 話がまとまらない</t>
    <rPh sb="5" eb="6">
      <t>ハナシ</t>
    </rPh>
    <phoneticPr fontId="9"/>
  </si>
  <si>
    <t>画面右側の4群欄に
入りきらない部分を入力　⇒</t>
    <rPh sb="6" eb="8">
      <t>グンラン</t>
    </rPh>
    <rPh sb="10" eb="11">
      <t>ハイ</t>
    </rPh>
    <rPh sb="16" eb="18">
      <t>ブブン</t>
    </rPh>
    <rPh sb="19" eb="21">
      <t>ニュウリョク</t>
    </rPh>
    <phoneticPr fontId="7"/>
  </si>
  <si>
    <t>5-1 薬の内服</t>
    <phoneticPr fontId="7"/>
  </si>
  <si>
    <t>5-2 金銭管理</t>
    <phoneticPr fontId="7"/>
  </si>
  <si>
    <t>5-3 意思決定</t>
    <phoneticPr fontId="7"/>
  </si>
  <si>
    <t>5-4 集団不適応</t>
    <rPh sb="4" eb="9">
      <t>シュウダンフテキオウ</t>
    </rPh>
    <phoneticPr fontId="9"/>
  </si>
  <si>
    <t>5-5 買い物</t>
    <rPh sb="4" eb="5">
      <t>カ</t>
    </rPh>
    <rPh sb="6" eb="7">
      <t>モノ</t>
    </rPh>
    <phoneticPr fontId="9"/>
  </si>
  <si>
    <t>5-6 簡単な調理</t>
    <phoneticPr fontId="7"/>
  </si>
  <si>
    <t>画面右側の5群欄に
入りきらない部分を入力　⇒</t>
    <rPh sb="6" eb="8">
      <t>グンラン</t>
    </rPh>
    <rPh sb="10" eb="11">
      <t>ハイ</t>
    </rPh>
    <rPh sb="16" eb="18">
      <t>ブブン</t>
    </rPh>
    <rPh sb="19" eb="21">
      <t>ニュウリョク</t>
    </rPh>
    <phoneticPr fontId="7"/>
  </si>
  <si>
    <t>6-1 点滴</t>
    <rPh sb="4" eb="6">
      <t>テンテキ</t>
    </rPh>
    <phoneticPr fontId="9"/>
  </si>
  <si>
    <t>6-2 中心静脈栄養</t>
    <rPh sb="4" eb="10">
      <t>チュウシンジョウミャクエイヨウ</t>
    </rPh>
    <phoneticPr fontId="9"/>
  </si>
  <si>
    <t>6-3 透析</t>
    <rPh sb="4" eb="6">
      <t>トウセキ</t>
    </rPh>
    <phoneticPr fontId="9"/>
  </si>
  <si>
    <t>6-4 人工肛門</t>
    <rPh sb="4" eb="8">
      <t>ジンコウコウモン</t>
    </rPh>
    <phoneticPr fontId="9"/>
  </si>
  <si>
    <t>6-5 酸素療法</t>
    <rPh sb="4" eb="8">
      <t>サンソリョウホウ</t>
    </rPh>
    <phoneticPr fontId="9"/>
  </si>
  <si>
    <t>6-6 人工呼吸器</t>
    <rPh sb="4" eb="9">
      <t>ジンコウコキュウキ</t>
    </rPh>
    <phoneticPr fontId="9"/>
  </si>
  <si>
    <t>6-7 気管切開</t>
    <rPh sb="4" eb="8">
      <t>キカンセッカイ</t>
    </rPh>
    <phoneticPr fontId="9"/>
  </si>
  <si>
    <t>6-8 疼痛看護</t>
    <rPh sb="4" eb="8">
      <t>トウツウカンゴ</t>
    </rPh>
    <phoneticPr fontId="9"/>
  </si>
  <si>
    <t>6-9 経管栄養</t>
    <rPh sb="4" eb="8">
      <t>ケイカンエイヨウ</t>
    </rPh>
    <phoneticPr fontId="9"/>
  </si>
  <si>
    <t>6-10 モニター測定</t>
    <rPh sb="9" eb="11">
      <t>ソクテイ</t>
    </rPh>
    <phoneticPr fontId="9"/>
  </si>
  <si>
    <t>6-11 じょくそう</t>
    <phoneticPr fontId="7"/>
  </si>
  <si>
    <t>6-12 カテーテル</t>
    <phoneticPr fontId="7"/>
  </si>
  <si>
    <t>画面右側の6群欄に
入りきらない部分を入力　⇒</t>
    <rPh sb="6" eb="8">
      <t>グンラン</t>
    </rPh>
    <rPh sb="10" eb="11">
      <t>ハイ</t>
    </rPh>
    <rPh sb="16" eb="18">
      <t>ブブン</t>
    </rPh>
    <rPh sb="19" eb="21">
      <t>ニュウリョク</t>
    </rPh>
    <phoneticPr fontId="7"/>
  </si>
  <si>
    <t>7-1 障害高齢者</t>
    <rPh sb="4" eb="9">
      <t>ショウガイコウレイシャ</t>
    </rPh>
    <phoneticPr fontId="9"/>
  </si>
  <si>
    <t>7-2 認知症高齢者</t>
    <rPh sb="4" eb="10">
      <t>ニンチショウコウレイシャ</t>
    </rPh>
    <phoneticPr fontId="9"/>
  </si>
  <si>
    <t>麻痺</t>
    <rPh sb="0" eb="2">
      <t>マヒ</t>
    </rPh>
    <phoneticPr fontId="7"/>
  </si>
  <si>
    <t>拘縮</t>
    <rPh sb="0" eb="2">
      <t>コウシュク</t>
    </rPh>
    <phoneticPr fontId="7"/>
  </si>
  <si>
    <t>確認動作</t>
    <rPh sb="0" eb="4">
      <t>カクニンドウサ</t>
    </rPh>
    <phoneticPr fontId="7"/>
  </si>
  <si>
    <t>【理由】のため、規定動作は実施せず。日頃の状況を【誰】より聞き取る。</t>
    <rPh sb="1" eb="3">
      <t>リユウ</t>
    </rPh>
    <rPh sb="8" eb="10">
      <t>キテイ</t>
    </rPh>
    <phoneticPr fontId="7"/>
  </si>
  <si>
    <t>ベッド端座位で実施。</t>
    <rPh sb="3" eb="6">
      <t>タンザイ</t>
    </rPh>
    <rPh sb="7" eb="9">
      <t>ジッシ</t>
    </rPh>
    <phoneticPr fontId="7"/>
  </si>
  <si>
    <t>ベッドに仰臥位で実施。</t>
    <rPh sb="4" eb="7">
      <t>ギョウガイ</t>
    </rPh>
    <rPh sb="8" eb="10">
      <t>ジッシ</t>
    </rPh>
    <phoneticPr fontId="7"/>
  </si>
  <si>
    <t>椅子に座り実施。</t>
    <rPh sb="0" eb="2">
      <t>イス</t>
    </rPh>
    <rPh sb="3" eb="4">
      <t>スワ</t>
    </rPh>
    <rPh sb="5" eb="7">
      <t>ジッシ</t>
    </rPh>
    <phoneticPr fontId="7"/>
  </si>
  <si>
    <t>１群</t>
    <rPh sb="1" eb="2">
      <t>グン</t>
    </rPh>
    <phoneticPr fontId="7"/>
  </si>
  <si>
    <t>1-1
麻痺等の有無
【有無】
1-2 
拘縮の有無
  (有無】</t>
    <rPh sb="6" eb="7">
      <t>ナド</t>
    </rPh>
    <phoneticPr fontId="7"/>
  </si>
  <si>
    <t>ない</t>
    <phoneticPr fontId="7"/>
  </si>
  <si>
    <t xml:space="preserve">(1)(2)両上下肢とも規定動作可。各関節に可動域制限なし。
</t>
    <phoneticPr fontId="7"/>
  </si>
  <si>
    <t>左上肢</t>
    <rPh sb="0" eb="3">
      <t>ヒダリジョウシ</t>
    </rPh>
    <phoneticPr fontId="7"/>
  </si>
  <si>
    <t xml:space="preserve">(1)(2)【自動・他動】で【部位】肢は規定動作〇/〇可。【理由】により、【部位】肢は規定動作不可。その他の関節に可動域制限なし。
</t>
    <rPh sb="7" eb="9">
      <t>ジドウ</t>
    </rPh>
    <rPh sb="10" eb="12">
      <t>タドウ</t>
    </rPh>
    <rPh sb="15" eb="17">
      <t>ブイ</t>
    </rPh>
    <rPh sb="18" eb="19">
      <t>アシ</t>
    </rPh>
    <rPh sb="30" eb="32">
      <t>リユウ</t>
    </rPh>
    <rPh sb="38" eb="40">
      <t>ブイ</t>
    </rPh>
    <rPh sb="41" eb="42">
      <t>アシ</t>
    </rPh>
    <phoneticPr fontId="7"/>
  </si>
  <si>
    <t>右上肢</t>
    <rPh sb="0" eb="3">
      <t>ミギジョウシ</t>
    </rPh>
    <phoneticPr fontId="7"/>
  </si>
  <si>
    <t xml:space="preserve">(1)(2)【両上肢・両下肢】は自力で規定値まで可。【両上肢・両下肢】は自力不可、他動では〇/〇可。他関節に可動域制限なし。
</t>
    <rPh sb="7" eb="10">
      <t>リョウジョウシ</t>
    </rPh>
    <rPh sb="11" eb="14">
      <t>リョウカシ</t>
    </rPh>
    <rPh sb="16" eb="18">
      <t>ジリキ</t>
    </rPh>
    <rPh sb="19" eb="22">
      <t>キテイチ</t>
    </rPh>
    <rPh sb="24" eb="25">
      <t>カ</t>
    </rPh>
    <rPh sb="27" eb="30">
      <t>リョウジョウシ</t>
    </rPh>
    <rPh sb="31" eb="34">
      <t>リョウカシ</t>
    </rPh>
    <rPh sb="36" eb="38">
      <t>ジリキ</t>
    </rPh>
    <rPh sb="38" eb="40">
      <t>フカ</t>
    </rPh>
    <rPh sb="41" eb="43">
      <t>タドウ</t>
    </rPh>
    <rPh sb="48" eb="49">
      <t>カ</t>
    </rPh>
    <rPh sb="50" eb="51">
      <t>ホカ</t>
    </rPh>
    <rPh sb="57" eb="59">
      <t>セイゲン</t>
    </rPh>
    <phoneticPr fontId="7"/>
  </si>
  <si>
    <t>左下肢</t>
    <rPh sb="0" eb="1">
      <t>ヒダリ</t>
    </rPh>
    <rPh sb="1" eb="3">
      <t>カシ</t>
    </rPh>
    <phoneticPr fontId="7"/>
  </si>
  <si>
    <t xml:space="preserve">(1)(2)【部位】の欠損あり。【部位】肢は規定動作可。【理由】により、【部位】肢は規定動作不可。各関節に可動域制限【あり・なし】。
</t>
    <phoneticPr fontId="7"/>
  </si>
  <si>
    <t>右下肢</t>
    <rPh sb="0" eb="3">
      <t>ミギカシ</t>
    </rPh>
    <phoneticPr fontId="7"/>
  </si>
  <si>
    <t xml:space="preserve">(1)(2)
</t>
    <phoneticPr fontId="7"/>
  </si>
  <si>
    <t>その他【四肢の欠損】</t>
    <rPh sb="2" eb="3">
      <t>ホカ</t>
    </rPh>
    <rPh sb="4" eb="6">
      <t>シシ</t>
    </rPh>
    <rPh sb="7" eb="9">
      <t>ケッソン</t>
    </rPh>
    <phoneticPr fontId="7"/>
  </si>
  <si>
    <t xml:space="preserve">
</t>
    <phoneticPr fontId="7"/>
  </si>
  <si>
    <t>肩関節</t>
    <rPh sb="0" eb="3">
      <t>カタカンセツ</t>
    </rPh>
    <phoneticPr fontId="7"/>
  </si>
  <si>
    <t>股関節</t>
    <rPh sb="0" eb="3">
      <t>コカンセツ</t>
    </rPh>
    <phoneticPr fontId="7"/>
  </si>
  <si>
    <t>膝関節</t>
    <rPh sb="0" eb="3">
      <t>ヒザカンセツ</t>
    </rPh>
    <phoneticPr fontId="7"/>
  </si>
  <si>
    <t>1-3
寝返り
(能力)</t>
    <phoneticPr fontId="7"/>
  </si>
  <si>
    <t>できる</t>
    <phoneticPr fontId="7"/>
  </si>
  <si>
    <t xml:space="preserve">(3)(4)何にもつかまらずに両側寝返り可、起き上がりも自力でできる。
</t>
    <phoneticPr fontId="7"/>
  </si>
  <si>
    <t>(3)何もつかまらずに【右側のみ・左側のみ】寝返り可。</t>
    <phoneticPr fontId="7"/>
  </si>
  <si>
    <t>(3)普段は寝返りをしないが、声掛けをすれば掴まらずに寝返りができる。</t>
    <rPh sb="3" eb="5">
      <t>フダン</t>
    </rPh>
    <rPh sb="6" eb="8">
      <t>ネガエ</t>
    </rPh>
    <rPh sb="15" eb="17">
      <t>コエカ</t>
    </rPh>
    <rPh sb="22" eb="23">
      <t>ツカ</t>
    </rPh>
    <rPh sb="27" eb="29">
      <t>ネガエ</t>
    </rPh>
    <phoneticPr fontId="7"/>
  </si>
  <si>
    <t>(3)上半身だけならば、何にもつかまらないで左右どちらかに向きを変えることができる。</t>
    <phoneticPr fontId="7"/>
  </si>
  <si>
    <t>(3)</t>
    <phoneticPr fontId="7"/>
  </si>
  <si>
    <t>つかまればできる</t>
    <phoneticPr fontId="7"/>
  </si>
  <si>
    <t xml:space="preserve">(3)(4)【どこ】を持てば自力で寝返り・起き上がりできる。
</t>
    <phoneticPr fontId="7"/>
  </si>
  <si>
    <t>(3)【どこ】を持てば自力で寝返りできる。</t>
  </si>
  <si>
    <t>(3)【どこ】につかまれば、上半身のみ向きを変えられる。</t>
  </si>
  <si>
    <t>できない</t>
    <phoneticPr fontId="7"/>
  </si>
  <si>
    <t>(3)自力ではできない、日頃は【誰】が体位交換をしている。</t>
    <rPh sb="16" eb="17">
      <t>ダレ</t>
    </rPh>
    <phoneticPr fontId="7"/>
  </si>
  <si>
    <t>(3)【体位】しかとれず、寝返り不可。</t>
    <rPh sb="4" eb="6">
      <t>タイイ</t>
    </rPh>
    <rPh sb="13" eb="15">
      <t>ネガエ</t>
    </rPh>
    <rPh sb="16" eb="18">
      <t>フカ</t>
    </rPh>
    <phoneticPr fontId="7"/>
  </si>
  <si>
    <t>(3)円背のため、1度起き上がり、身体の方向を変える。「できない」を選択。</t>
    <rPh sb="3" eb="5">
      <t>エンパイ</t>
    </rPh>
    <rPh sb="34" eb="36">
      <t>センタク</t>
    </rPh>
    <phoneticPr fontId="7"/>
  </si>
  <si>
    <t>1-4
起き上がり
【能力】</t>
  </si>
  <si>
    <t>(4)身体を支える目的ではなく、習慣的に手や肘をつき起き上がる。</t>
    <phoneticPr fontId="7"/>
  </si>
  <si>
    <t>(4)何もつかまらずに起き上がる。</t>
    <phoneticPr fontId="7"/>
  </si>
  <si>
    <t>(4)常時ギャッジアップした状態から、掴まらずに起き上がれる。</t>
    <rPh sb="3" eb="5">
      <t>ジョウジ</t>
    </rPh>
    <rPh sb="14" eb="16">
      <t>ジョウタイ</t>
    </rPh>
    <rPh sb="19" eb="20">
      <t>ツカ</t>
    </rPh>
    <rPh sb="24" eb="25">
      <t>オ</t>
    </rPh>
    <rPh sb="26" eb="27">
      <t>ア</t>
    </rPh>
    <phoneticPr fontId="7"/>
  </si>
  <si>
    <t>(4)</t>
    <phoneticPr fontId="7"/>
  </si>
  <si>
    <t>(4)【どこ】につかまれば自力で起き上がる。</t>
  </si>
  <si>
    <t>(4)【どこ】に手や肘をつき加重すれば起き上がれる。</t>
  </si>
  <si>
    <t>(4)常時ギャッジアップした状態から、【どこ】に掴まって起き上がれる。</t>
  </si>
  <si>
    <t>(4)途中まで自分で起きるが、最後に【誰】が起こしている。</t>
    <rPh sb="19" eb="20">
      <t>ダレ</t>
    </rPh>
    <phoneticPr fontId="7"/>
  </si>
  <si>
    <t>(4)自分では起き上がれず、ギャッジアップを使用し起き上がる。</t>
    <phoneticPr fontId="7"/>
  </si>
  <si>
    <t>(4)自分ではできず、日頃は【誰】が起き上がらせている。</t>
    <rPh sb="15" eb="16">
      <t>ダレ</t>
    </rPh>
    <phoneticPr fontId="7"/>
  </si>
  <si>
    <t>(4)査時はベッド柵につかまり何とか自分でできたが、日頃は倦怠感が強くできない状態のことが多い。</t>
    <phoneticPr fontId="7"/>
  </si>
  <si>
    <t>1-5
座位保持
【能力】</t>
  </si>
  <si>
    <t xml:space="preserve">(5)自力で安定して10分以上座位保持できる。
</t>
    <phoneticPr fontId="7"/>
  </si>
  <si>
    <t xml:space="preserve">(5)10分程度は座れる。それ以上は背もたれが必要。
</t>
    <rPh sb="18" eb="19">
      <t>セ</t>
    </rPh>
    <phoneticPr fontId="7"/>
  </si>
  <si>
    <t xml:space="preserve">(5)車いすを使用中だが、背もたれを使わずに10分座位保持できる。
</t>
    <rPh sb="18" eb="19">
      <t>ツカ</t>
    </rPh>
    <phoneticPr fontId="7"/>
  </si>
  <si>
    <t xml:space="preserve">(5)日頃は背もたれのある椅子に座っているが、食事の時など１０分間程度は支えなく座位を保持できる。
</t>
    <rPh sb="3" eb="4">
      <t>ヒ</t>
    </rPh>
    <phoneticPr fontId="7"/>
  </si>
  <si>
    <t xml:space="preserve">(5)
</t>
    <phoneticPr fontId="7"/>
  </si>
  <si>
    <t>自分の手で支えればできる</t>
    <rPh sb="0" eb="2">
      <t>ジブン</t>
    </rPh>
    <rPh sb="3" eb="4">
      <t>テ</t>
    </rPh>
    <rPh sb="5" eb="6">
      <t>ササ</t>
    </rPh>
    <phoneticPr fontId="7"/>
  </si>
  <si>
    <t xml:space="preserve">(5)【どこ】に掴まり支えれば10分程度の座位保持ができる。
</t>
    <phoneticPr fontId="7"/>
  </si>
  <si>
    <t xml:space="preserve">(5)座面に手をつきしっかりと加重していれば10分座位保持できる。
</t>
    <rPh sb="3" eb="5">
      <t>ザメン</t>
    </rPh>
    <phoneticPr fontId="7"/>
  </si>
  <si>
    <t xml:space="preserve">(5)日頃は背もたれに寄りかかるが，10分程度であれば【どこ】に掴まり座位保持ができる。
</t>
    <phoneticPr fontId="7"/>
  </si>
  <si>
    <t xml:space="preserve">(5)円背のため、膝に手をつき座位を保持する。
</t>
    <phoneticPr fontId="7"/>
  </si>
  <si>
    <t>支えてもらえばできる</t>
    <rPh sb="0" eb="1">
      <t>ササ</t>
    </rPh>
    <phoneticPr fontId="7"/>
  </si>
  <si>
    <t xml:space="preserve">(5)背もたれがあれば10分座位保持ができる。
</t>
    <rPh sb="3" eb="4">
      <t>セ</t>
    </rPh>
    <phoneticPr fontId="7"/>
  </si>
  <si>
    <t xml:space="preserve">(5)大腿部の裏側に手を差し入れれば10分座位保持できる。
</t>
    <phoneticPr fontId="7"/>
  </si>
  <si>
    <t xml:space="preserve">(5)数分であれば自分の手で支え座位保持ができるが，10分程度となると背もたれが必要。
</t>
    <rPh sb="35" eb="36">
      <t>セ</t>
    </rPh>
    <phoneticPr fontId="7"/>
  </si>
  <si>
    <t xml:space="preserve">(5)【誰】が支えていないと10分の座位保持ができない。
</t>
    <rPh sb="4" eb="5">
      <t>ダレ</t>
    </rPh>
    <phoneticPr fontId="7"/>
  </si>
  <si>
    <t xml:space="preserve">(5)【理由】により、10分もしないうちに背もたれから体がずり落ちてしまう。
</t>
    <phoneticPr fontId="7"/>
  </si>
  <si>
    <t xml:space="preserve">(5)寝たきりであり、座位保持できず常時臥床している。
</t>
    <rPh sb="3" eb="4">
      <t>ネ</t>
    </rPh>
    <rPh sb="11" eb="15">
      <t>ザイホジ</t>
    </rPh>
    <rPh sb="18" eb="20">
      <t>ジョウジ</t>
    </rPh>
    <rPh sb="20" eb="22">
      <t>ガショウ</t>
    </rPh>
    <phoneticPr fontId="7"/>
  </si>
  <si>
    <t xml:space="preserve">(5)背骨や股関節の状態により体幹の屈曲ができない。
</t>
    <phoneticPr fontId="7"/>
  </si>
  <si>
    <t>(6)つかまらずに安定して10秒立位保持ができる。</t>
    <phoneticPr fontId="7"/>
  </si>
  <si>
    <t>(6)不安定だが10秒間であればつかまらずに立位保持できる。それ以上は～につかまる。</t>
    <phoneticPr fontId="7"/>
  </si>
  <si>
    <t>(6)</t>
    <phoneticPr fontId="7"/>
  </si>
  <si>
    <t>支えがあればできる</t>
    <rPh sb="0" eb="1">
      <t>ササ</t>
    </rPh>
    <phoneticPr fontId="7"/>
  </si>
  <si>
    <t>(6)【何】につかまれば10秒立位保持できる。</t>
    <rPh sb="4" eb="5">
      <t>ナニ</t>
    </rPh>
    <phoneticPr fontId="7"/>
  </si>
  <si>
    <t>(6)自分の両膝に、しっかりと手をつけば10秒立位保持できる。</t>
    <phoneticPr fontId="7"/>
  </si>
  <si>
    <t>(6)【理由】のため両足立位不可。常に介護者が支える必要がある。</t>
    <rPh sb="4" eb="6">
      <t>リユウ</t>
    </rPh>
    <phoneticPr fontId="7"/>
  </si>
  <si>
    <t>(6)【理由】のため、支えがあっても　秒しか立位保持できない。</t>
    <rPh sb="4" eb="6">
      <t>リユウ</t>
    </rPh>
    <phoneticPr fontId="7"/>
  </si>
  <si>
    <t>(6)【理由】のため、全く立位保持できない。</t>
    <rPh sb="4" eb="6">
      <t>リユウ</t>
    </rPh>
    <phoneticPr fontId="7"/>
  </si>
  <si>
    <t>(6)両足欠損のため、立位不可。</t>
    <rPh sb="3" eb="5">
      <t>リョウアシ</t>
    </rPh>
    <rPh sb="5" eb="7">
      <t>ケッソン</t>
    </rPh>
    <rPh sb="11" eb="13">
      <t>リツイ</t>
    </rPh>
    <rPh sb="13" eb="15">
      <t>フカ</t>
    </rPh>
    <phoneticPr fontId="7"/>
  </si>
  <si>
    <t>1-7
歩行
【能力】</t>
  </si>
  <si>
    <t>(7)自宅内・外出時とも、何にもつかまらずに連続５m以上歩行できる。</t>
    <phoneticPr fontId="7"/>
  </si>
  <si>
    <t>(7)自宅内は連続５m歩行できる。それ以上は【どこ】につかまる。</t>
  </si>
  <si>
    <t>(7)転倒防止のため、日頃【補助具名】を使っているが、連続５mであればつかまらずに歩行できる。</t>
    <rPh sb="14" eb="17">
      <t>ホジョグ</t>
    </rPh>
    <rPh sb="17" eb="18">
      <t>メイ</t>
    </rPh>
    <phoneticPr fontId="7"/>
  </si>
  <si>
    <t>(7)</t>
    <phoneticPr fontId="7"/>
  </si>
  <si>
    <t>(7)自宅内外とも、【補助具名】を使えば自力で連続５m歩行できる。</t>
    <rPh sb="6" eb="7">
      <t>ソト</t>
    </rPh>
    <rPh sb="11" eb="15">
      <t>ホジョグメイ</t>
    </rPh>
    <phoneticPr fontId="7"/>
  </si>
  <si>
    <t>(7)自宅内は家具や壁等につかまれば自力で連続５m歩行できる。外出時は杖を使用。</t>
    <rPh sb="7" eb="9">
      <t>カグ</t>
    </rPh>
    <rPh sb="10" eb="11">
      <t>カベ</t>
    </rPh>
    <rPh sb="11" eb="12">
      <t>ナド</t>
    </rPh>
    <rPh sb="35" eb="36">
      <t>ツエ</t>
    </rPh>
    <rPh sb="37" eb="39">
      <t>シヨウ</t>
    </rPh>
    <phoneticPr fontId="7"/>
  </si>
  <si>
    <t>(7)自宅内外とも、家具や壁等につかまれば自力で連続５m歩行できる。</t>
    <phoneticPr fontId="7"/>
  </si>
  <si>
    <t>(7)片方の腕を杖で、片方の腕を介護者が支えれば歩行できる。</t>
    <phoneticPr fontId="7"/>
  </si>
  <si>
    <t>(7)【理由】のため、連続５mの歩行不可。　【〇M】ごとに休むことが必要。</t>
    <rPh sb="4" eb="6">
      <t>リユウ</t>
    </rPh>
    <rPh sb="11" eb="13">
      <t>レンゾク</t>
    </rPh>
    <rPh sb="16" eb="20">
      <t>ホコウフカ</t>
    </rPh>
    <rPh sb="29" eb="30">
      <t>ヤス</t>
    </rPh>
    <rPh sb="34" eb="36">
      <t>ヒツヨウ</t>
    </rPh>
    <phoneticPr fontId="7"/>
  </si>
  <si>
    <t>(7)【理由】のため、自力では全く歩けない。日頃は【車いす・ストレッチャー】で移動。</t>
    <rPh sb="4" eb="6">
      <t>リユウ</t>
    </rPh>
    <phoneticPr fontId="7"/>
  </si>
  <si>
    <t>(7)寝たきりのため、歩行はできない。</t>
    <phoneticPr fontId="7"/>
  </si>
  <si>
    <t>(7)日頃は歩行することはない。リハビリの歩行訓練で５mほど歩くことはある。</t>
    <phoneticPr fontId="7"/>
  </si>
  <si>
    <t>1-8
立ち上がり
【能力】</t>
  </si>
  <si>
    <t>(8)軽く手をつく程度で立ちあがれる。</t>
    <rPh sb="3" eb="4">
      <t>カル</t>
    </rPh>
    <rPh sb="5" eb="6">
      <t>テ</t>
    </rPh>
    <rPh sb="9" eb="11">
      <t>テイド</t>
    </rPh>
    <rPh sb="12" eb="13">
      <t>タ</t>
    </rPh>
    <phoneticPr fontId="7"/>
  </si>
  <si>
    <t>(8)何にも掴まらずに立ち上がれる。</t>
    <rPh sb="3" eb="4">
      <t>ナニ</t>
    </rPh>
    <rPh sb="6" eb="7">
      <t>ツカ</t>
    </rPh>
    <rPh sb="11" eb="12">
      <t>タ</t>
    </rPh>
    <rPh sb="13" eb="14">
      <t>ア</t>
    </rPh>
    <phoneticPr fontId="7"/>
  </si>
  <si>
    <t>(8)</t>
    <phoneticPr fontId="7"/>
  </si>
  <si>
    <t>(8)テーブル等の家具に強く手をつき加重すれば立ち上がることができる。</t>
    <rPh sb="7" eb="8">
      <t>ナド</t>
    </rPh>
    <rPh sb="9" eb="11">
      <t>カグ</t>
    </rPh>
    <rPh sb="18" eb="20">
      <t>カジュウ</t>
    </rPh>
    <phoneticPr fontId="7"/>
  </si>
  <si>
    <t>(8)【どこ】を支えにして自分で立ち上がる。</t>
    <phoneticPr fontId="7"/>
  </si>
  <si>
    <t>(8)自分の両膝に手をついて、上肢に力を入れて立ち上がる。</t>
    <phoneticPr fontId="7"/>
  </si>
  <si>
    <t>(8)【理由】のため、自力では立ち上がり不可。【誰】が支えている。</t>
    <rPh sb="4" eb="6">
      <t>リユウ</t>
    </rPh>
    <rPh sb="24" eb="25">
      <t>ダレ</t>
    </rPh>
    <phoneticPr fontId="7"/>
  </si>
  <si>
    <t>(8)【理由】のため、自力では立ち上がり不可。【誰】が引き上げる。</t>
    <rPh sb="4" eb="6">
      <t>リユウ</t>
    </rPh>
    <rPh sb="24" eb="25">
      <t>ダレ</t>
    </rPh>
    <phoneticPr fontId="7"/>
  </si>
  <si>
    <t>(8)寝たきりのため、立ち上がりはできない。</t>
    <phoneticPr fontId="7"/>
  </si>
  <si>
    <t xml:space="preserve">(9)何にもつかまらずに１秒以上片足立位できる。
</t>
    <phoneticPr fontId="7"/>
  </si>
  <si>
    <t xml:space="preserve">(9)何にもつかまらずに１秒であれば片足立位できる。それ以上は【何】につかまる。
</t>
    <rPh sb="32" eb="33">
      <t>ナニ</t>
    </rPh>
    <phoneticPr fontId="7"/>
  </si>
  <si>
    <t xml:space="preserve">(9)
</t>
    <phoneticPr fontId="7"/>
  </si>
  <si>
    <t xml:space="preserve">(9)【何】に【つかまれば・寄りかかれば】できる。
</t>
    <rPh sb="4" eb="5">
      <t>ナニ</t>
    </rPh>
    <phoneticPr fontId="7"/>
  </si>
  <si>
    <t xml:space="preserve">(9)調査時は転倒リスク高いと判断し未実施。日頃、手すりにつかまり段差昇降できる。
</t>
    <rPh sb="3" eb="6">
      <t>チョウサジ</t>
    </rPh>
    <rPh sb="7" eb="9">
      <t>テントウ</t>
    </rPh>
    <rPh sb="12" eb="13">
      <t>タカ</t>
    </rPh>
    <rPh sb="15" eb="17">
      <t>ハンダン</t>
    </rPh>
    <rPh sb="18" eb="21">
      <t>ミジッシ</t>
    </rPh>
    <rPh sb="22" eb="24">
      <t>ヒゴロ</t>
    </rPh>
    <rPh sb="25" eb="26">
      <t>テ</t>
    </rPh>
    <rPh sb="33" eb="37">
      <t>ダンサ</t>
    </rPh>
    <phoneticPr fontId="7"/>
  </si>
  <si>
    <t xml:space="preserve">(9)【理由】のため片足立位できない。【誰】が常に支える必要がある。日頃段差を超える際は【どのように】している。
</t>
    <rPh sb="4" eb="6">
      <t>リユウ</t>
    </rPh>
    <rPh sb="20" eb="21">
      <t>ダレ</t>
    </rPh>
    <phoneticPr fontId="7"/>
  </si>
  <si>
    <t xml:space="preserve">(9)寝たきりのため、まったく片足立位はできない。
</t>
    <phoneticPr fontId="7"/>
  </si>
  <si>
    <t xml:space="preserve">(9)調査時は家具につかまり何とか可。日頃は不安定でできないと聞き取る。
</t>
    <rPh sb="3" eb="6">
      <t>チョウサジ</t>
    </rPh>
    <rPh sb="7" eb="9">
      <t>カグ</t>
    </rPh>
    <rPh sb="14" eb="15">
      <t>ナン</t>
    </rPh>
    <rPh sb="17" eb="18">
      <t>カ</t>
    </rPh>
    <rPh sb="19" eb="21">
      <t>ヒゴロ</t>
    </rPh>
    <rPh sb="22" eb="25">
      <t>フアンテイ</t>
    </rPh>
    <rPh sb="31" eb="32">
      <t>キ</t>
    </rPh>
    <rPh sb="33" eb="34">
      <t>ト</t>
    </rPh>
    <phoneticPr fontId="7"/>
  </si>
  <si>
    <t>１-10
洗身　
(介助方法】</t>
  </si>
  <si>
    <t>介助されていない</t>
    <rPh sb="0" eb="2">
      <t>カイジョ</t>
    </rPh>
    <phoneticPr fontId="7"/>
  </si>
  <si>
    <t>(10)【頻度】回/週、【シャワー浴・湯船につかる】。洗身は自力で行う。調査時不適切な状況はなし。</t>
  </si>
  <si>
    <t>(10)洗いやすい自助具を使用すれば自力で洗身できる。調査時不適切な状況なし。</t>
    <phoneticPr fontId="7"/>
  </si>
  <si>
    <t>(10)毎日湯船につかり、自身で全身の洗身を行う。</t>
    <rPh sb="4" eb="6">
      <t>マイニチ</t>
    </rPh>
    <rPh sb="6" eb="8">
      <t>ユブネ</t>
    </rPh>
    <rPh sb="13" eb="15">
      <t>ジシン</t>
    </rPh>
    <rPh sb="16" eb="18">
      <t>ゼンシン</t>
    </rPh>
    <rPh sb="19" eb="21">
      <t>センシン</t>
    </rPh>
    <rPh sb="22" eb="23">
      <t>オコナ</t>
    </rPh>
    <phoneticPr fontId="7"/>
  </si>
  <si>
    <t>(10)</t>
    <phoneticPr fontId="7"/>
  </si>
  <si>
    <t>一部介助</t>
    <rPh sb="0" eb="4">
      <t>イチブカイジョ</t>
    </rPh>
    <phoneticPr fontId="7"/>
  </si>
  <si>
    <t>(10)【頻度】回/週、【シャワー浴・湯船につかる】。【理由】のため、自力で【どこ】を洗うが、それ以外は【誰】が洗っている。調査時、不適切な状況なし。</t>
    <rPh sb="28" eb="30">
      <t>リユウ</t>
    </rPh>
    <rPh sb="53" eb="54">
      <t>ダレ</t>
    </rPh>
    <phoneticPr fontId="7"/>
  </si>
  <si>
    <t>(10)【頻度】回/週、【シャワー浴・湯船につかる】。自分で全身を洗うが、【理由】のため、十分に洗えず【誰】が洗い直している。</t>
    <rPh sb="38" eb="40">
      <t>リユウ</t>
    </rPh>
    <rPh sb="52" eb="53">
      <t>ダレ</t>
    </rPh>
    <phoneticPr fontId="7"/>
  </si>
  <si>
    <t>(10)【頻度】回/週、【シャワー浴・湯船につかる】。自分で全身を洗う。調査時、【汗疹・かゆみ・悪臭】あり。【どこ】を洗う介助が必要。</t>
  </si>
  <si>
    <t>全介助</t>
    <rPh sb="0" eb="3">
      <t>ゼンカイジョ</t>
    </rPh>
    <phoneticPr fontId="7"/>
  </si>
  <si>
    <t>(10)【頻度】回/週、【シャワー浴・機械浴】。【理由】のため、自分で洗えず、【誰】が全身を洗う。</t>
    <rPh sb="25" eb="27">
      <t>リユウ</t>
    </rPh>
    <rPh sb="40" eb="41">
      <t>ダレ</t>
    </rPh>
    <phoneticPr fontId="7"/>
  </si>
  <si>
    <t>(10)【頻度】回/週、【シャワー浴・湯船につかる】。自分で全身を洗う。調査時、【汗疹・かゆみ・悪臭】あり。全身を洗う介助が必要。</t>
  </si>
  <si>
    <t>(10)【理由】のため、日常的に洗身・清拭とも行っていない。調査時、【汗疹・かゆみ・悪臭】あり。全身を洗う介助が必要。</t>
    <rPh sb="5" eb="7">
      <t>リユウ</t>
    </rPh>
    <phoneticPr fontId="7"/>
  </si>
  <si>
    <t>行っていない</t>
    <rPh sb="0" eb="1">
      <t>オコナ</t>
    </rPh>
    <phoneticPr fontId="7"/>
  </si>
  <si>
    <t>(10)【理由】のため、日常的に洗身・清拭とも行っていない。調査時は不適切な状況なし。</t>
    <rPh sb="5" eb="7">
      <t>リユウ</t>
    </rPh>
    <phoneticPr fontId="7"/>
  </si>
  <si>
    <t>(10)【理由】ため、清拭のみ。【誰】が行っている。</t>
    <rPh sb="5" eb="7">
      <t>リユウ</t>
    </rPh>
    <rPh sb="17" eb="18">
      <t>ダレ</t>
    </rPh>
    <phoneticPr fontId="7"/>
  </si>
  <si>
    <t>1-11
つめ切り
【介助方法】</t>
    <rPh sb="7" eb="8">
      <t>キ</t>
    </rPh>
    <rPh sb="11" eb="15">
      <t>カイジョホウホウ</t>
    </rPh>
    <phoneticPr fontId="7"/>
  </si>
  <si>
    <t xml:space="preserve">(11)手足の爪切りとも自力で行う。
</t>
    <phoneticPr fontId="7"/>
  </si>
  <si>
    <t xml:space="preserve">(11)自助具を使用すれば手足とも自力で爪切りできる。
</t>
    <phoneticPr fontId="7"/>
  </si>
  <si>
    <t xml:space="preserve">(11)
</t>
    <phoneticPr fontId="7"/>
  </si>
  <si>
    <t xml:space="preserve">(11)【理由】のため、【手・足】の爪切りを自力で、【手・足】の爪切りを【誰】が行う。
</t>
    <rPh sb="5" eb="7">
      <t>リユウ</t>
    </rPh>
    <rPh sb="27" eb="28">
      <t>テ</t>
    </rPh>
    <rPh sb="29" eb="30">
      <t>アシ</t>
    </rPh>
    <rPh sb="37" eb="38">
      <t>ダレ</t>
    </rPh>
    <phoneticPr fontId="7"/>
  </si>
  <si>
    <t xml:space="preserve">(11)自分で切るが、【理由】のため、つめ切りの準備・片付けを【誰】が行う。
</t>
    <rPh sb="12" eb="14">
      <t>リユウ</t>
    </rPh>
    <rPh sb="32" eb="33">
      <t>ダレ</t>
    </rPh>
    <phoneticPr fontId="7"/>
  </si>
  <si>
    <t xml:space="preserve">(11)手足の爪切りとも自力で行うが、【手・足】の爪切りが十分にできていないため、介助が必要。
</t>
  </si>
  <si>
    <t xml:space="preserve">(11)【理由】のため、【誰】が全てのつめを切っている。
</t>
    <rPh sb="5" eb="7">
      <t>リユウ</t>
    </rPh>
    <rPh sb="13" eb="14">
      <t>ダレ</t>
    </rPh>
    <phoneticPr fontId="7"/>
  </si>
  <si>
    <t xml:space="preserve">(11)自分で切るが不十分なので【誰】が手足のすべての爪切りをやり直している。
</t>
    <rPh sb="17" eb="18">
      <t>ダレ</t>
    </rPh>
    <phoneticPr fontId="7"/>
  </si>
  <si>
    <t>1-12
視力
(能力)</t>
    <phoneticPr fontId="7"/>
  </si>
  <si>
    <t>普通【日常生活に支障がない】</t>
    <rPh sb="0" eb="2">
      <t>フツウ</t>
    </rPh>
    <rPh sb="3" eb="7">
      <t>ニチジョウセイカツ</t>
    </rPh>
    <rPh sb="8" eb="10">
      <t>シショウ</t>
    </rPh>
    <phoneticPr fontId="7"/>
  </si>
  <si>
    <t>(12)テレビや新聞・雑誌等の小文字が見え生活に支障は出ていない。</t>
    <phoneticPr fontId="7"/>
  </si>
  <si>
    <t>(12)眼鏡を使用し生活に支障は出ていない。</t>
    <phoneticPr fontId="7"/>
  </si>
  <si>
    <t>(12)見え難いことはあるが生活に支障は出ていない。</t>
    <rPh sb="4" eb="5">
      <t>ミ</t>
    </rPh>
    <phoneticPr fontId="7"/>
  </si>
  <si>
    <t>(12)</t>
    <phoneticPr fontId="7"/>
  </si>
  <si>
    <t>約1m離れた視力確認表の図が見える</t>
    <rPh sb="0" eb="1">
      <t>ヤク</t>
    </rPh>
    <rPh sb="3" eb="4">
      <t>ハナ</t>
    </rPh>
    <rPh sb="6" eb="11">
      <t>シリョクカクニンヒョウ</t>
    </rPh>
    <rPh sb="12" eb="13">
      <t>ズ</t>
    </rPh>
    <rPh sb="14" eb="15">
      <t>ミ</t>
    </rPh>
    <phoneticPr fontId="7"/>
  </si>
  <si>
    <t>(12)調査時、１m先の視力確認表の図が見えるが、テレビ等で文字をみる際には見え難さあり。</t>
    <rPh sb="4" eb="7">
      <t>チョウサジ</t>
    </rPh>
    <rPh sb="10" eb="11">
      <t>サキ</t>
    </rPh>
    <rPh sb="12" eb="16">
      <t>シリョクカクニン</t>
    </rPh>
    <rPh sb="16" eb="17">
      <t>ヒョウ</t>
    </rPh>
    <rPh sb="18" eb="19">
      <t>ズ</t>
    </rPh>
    <rPh sb="20" eb="21">
      <t>ミ</t>
    </rPh>
    <rPh sb="28" eb="29">
      <t>ナド</t>
    </rPh>
    <rPh sb="30" eb="32">
      <t>モジ</t>
    </rPh>
    <rPh sb="35" eb="36">
      <t>サイ</t>
    </rPh>
    <rPh sb="38" eb="39">
      <t>ミ</t>
    </rPh>
    <rPh sb="40" eb="41">
      <t>ムズカ</t>
    </rPh>
    <phoneticPr fontId="7"/>
  </si>
  <si>
    <t>目の前に置いた視力確認表の図が見える</t>
    <rPh sb="0" eb="1">
      <t>メ</t>
    </rPh>
    <rPh sb="2" eb="3">
      <t>マエ</t>
    </rPh>
    <rPh sb="4" eb="5">
      <t>オ</t>
    </rPh>
    <rPh sb="7" eb="12">
      <t>シリョクカクニンヒョウ</t>
    </rPh>
    <rPh sb="13" eb="14">
      <t>ズ</t>
    </rPh>
    <rPh sb="15" eb="16">
      <t>ミ</t>
    </rPh>
    <phoneticPr fontId="7"/>
  </si>
  <si>
    <t>(12)【理由】のため、生活に支障が出ていると聞き取る。調査時、目の前の視力確認表が見えた。</t>
    <rPh sb="5" eb="7">
      <t>リユウ</t>
    </rPh>
    <phoneticPr fontId="7"/>
  </si>
  <si>
    <t>ほとんど見えない</t>
    <rPh sb="4" eb="5">
      <t>ミ</t>
    </rPh>
    <phoneticPr fontId="7"/>
  </si>
  <si>
    <t>(12)【理由】のため、生活に支障が出ていると聞き取る。調査時、目の前の視力確認表も見えない。</t>
    <rPh sb="5" eb="7">
      <t>リユウ</t>
    </rPh>
    <phoneticPr fontId="7"/>
  </si>
  <si>
    <t>見えているのか判断不能</t>
    <rPh sb="0" eb="1">
      <t>ミ</t>
    </rPh>
    <rPh sb="7" eb="11">
      <t>ハンダンフノウ</t>
    </rPh>
    <phoneticPr fontId="7"/>
  </si>
  <si>
    <t>(12)【理由】のため、【開眼しているが・閉眼して】質問に反応なく、見えているのか判断できない。</t>
    <rPh sb="5" eb="7">
      <t>リユウ</t>
    </rPh>
    <rPh sb="26" eb="28">
      <t>シツモン</t>
    </rPh>
    <phoneticPr fontId="7"/>
  </si>
  <si>
    <t>(12)調査時に声掛けをすると開眼したが、焦点が合わず視力は確認できない。</t>
    <phoneticPr fontId="7"/>
  </si>
  <si>
    <t>1-13
聴力
(能力】</t>
    <rPh sb="5" eb="7">
      <t>チョウリョク</t>
    </rPh>
    <rPh sb="9" eb="11">
      <t>ノウリョク</t>
    </rPh>
    <phoneticPr fontId="7"/>
  </si>
  <si>
    <t>普通</t>
    <rPh sb="0" eb="2">
      <t>フツウ</t>
    </rPh>
    <phoneticPr fontId="7"/>
  </si>
  <si>
    <t>(13)普通の声が聞き取れる。生活に支障は出ていない。</t>
    <phoneticPr fontId="7"/>
  </si>
  <si>
    <t>(13)補聴器を使用すれば、普通の声が聞き取れる。生活に支障は出ていない。</t>
    <phoneticPr fontId="7"/>
  </si>
  <si>
    <t>(13)【左・右】耳に聞こえづらさはあるが、対面では普通の声が聞き取れ、生活に支障は出ていない。</t>
  </si>
  <si>
    <t>(13)</t>
    <phoneticPr fontId="7"/>
  </si>
  <si>
    <t>普通の声がやっと聞き取れる</t>
    <rPh sb="0" eb="2">
      <t>フツウ</t>
    </rPh>
    <rPh sb="3" eb="4">
      <t>コエ</t>
    </rPh>
    <rPh sb="8" eb="9">
      <t>キ</t>
    </rPh>
    <rPh sb="10" eb="11">
      <t>ト</t>
    </rPh>
    <phoneticPr fontId="7"/>
  </si>
  <si>
    <t>(13)やや大きめの声が聞き取れる。</t>
    <phoneticPr fontId="7"/>
  </si>
  <si>
    <t>(13)補聴器を使用して、やや大きめの声が聞き取れる。</t>
    <phoneticPr fontId="7"/>
  </si>
  <si>
    <t>(13)【左・右】耳に聞こえづらさあり。対面からはやや大きめの声が聞き取れる。健側であれば普通の声で聞き取れる。</t>
  </si>
  <si>
    <t>かなり大きな声なら何とか聞き取れる</t>
    <rPh sb="3" eb="4">
      <t>オオ</t>
    </rPh>
    <rPh sb="6" eb="7">
      <t>コエ</t>
    </rPh>
    <rPh sb="9" eb="10">
      <t>ナン</t>
    </rPh>
    <rPh sb="12" eb="13">
      <t>キ</t>
    </rPh>
    <rPh sb="14" eb="15">
      <t>ト</t>
    </rPh>
    <phoneticPr fontId="7"/>
  </si>
  <si>
    <t>(13)耳元等でかなり大きめの声であればなんとか聞き取れる。</t>
    <phoneticPr fontId="7"/>
  </si>
  <si>
    <t>(13)補聴器を使用し、耳元等でかなり大きめの声であればなんとか聞き取れる。</t>
    <phoneticPr fontId="7"/>
  </si>
  <si>
    <t>ほとんど聞こえない</t>
    <rPh sb="4" eb="5">
      <t>キ</t>
    </rPh>
    <phoneticPr fontId="7"/>
  </si>
  <si>
    <t>(13)【理由】のため、かなり大きな声でも聞き取れない。</t>
    <rPh sb="5" eb="7">
      <t>リユウ</t>
    </rPh>
    <phoneticPr fontId="7"/>
  </si>
  <si>
    <t>聞こえているのか判断不能</t>
    <rPh sb="0" eb="1">
      <t>キ</t>
    </rPh>
    <rPh sb="8" eb="12">
      <t>ハンダンフノウ</t>
    </rPh>
    <phoneticPr fontId="7"/>
  </si>
  <si>
    <t>(13)【理由】のため、質問に反応なく、聞こえているのか判断できない。</t>
    <rPh sb="5" eb="7">
      <t>リユウ</t>
    </rPh>
    <phoneticPr fontId="7"/>
  </si>
  <si>
    <t>(13)意思の疎通ができず寝たきりのため、確認できない。</t>
    <phoneticPr fontId="7"/>
  </si>
  <si>
    <t>２群</t>
    <rPh sb="1" eb="2">
      <t>グン</t>
    </rPh>
    <phoneticPr fontId="7"/>
  </si>
  <si>
    <t>2-1
移乗
【介助方法】</t>
  </si>
  <si>
    <t>(1)(2)歩いて移動でき、日頃移乗機会なし。臀部の移動を自力で行える。</t>
    <phoneticPr fontId="7"/>
  </si>
  <si>
    <t>(1)【つかまらず・～につかまって】【ベッド⇔車いす⇔いす⇔ポータブルトイレ⇔畳】の移乗を行う。</t>
    <rPh sb="39" eb="40">
      <t>タタミ</t>
    </rPh>
    <phoneticPr fontId="7"/>
  </si>
  <si>
    <t>(1)日中は【つかまらず・～につかまって】【ベッド⇔車いす⇔いす⇔ポータブルトイレ⇔畳】の移乗を行う。夜間は【理由】のため【誰】が見守り・介助を行っている。頻度で判断。</t>
    <rPh sb="42" eb="43">
      <t>タタミ</t>
    </rPh>
    <rPh sb="55" eb="57">
      <t>リユウ</t>
    </rPh>
    <rPh sb="62" eb="63">
      <t>ダレ</t>
    </rPh>
    <phoneticPr fontId="7"/>
  </si>
  <si>
    <t>(1)</t>
    <phoneticPr fontId="7"/>
  </si>
  <si>
    <t>見守り等</t>
    <rPh sb="0" eb="2">
      <t>ミマモ</t>
    </rPh>
    <rPh sb="3" eb="4">
      <t>ナド</t>
    </rPh>
    <phoneticPr fontId="7"/>
  </si>
  <si>
    <t>(1)【理由】のため、【誰】がすぐそばで【見守り・確認・声かけ】をしている。</t>
    <rPh sb="4" eb="6">
      <t>リユウ</t>
    </rPh>
    <rPh sb="12" eb="13">
      <t>ダレ</t>
    </rPh>
    <phoneticPr fontId="7"/>
  </si>
  <si>
    <t>(1)【理由】のため、【誰】が動作にあわせて椅子をお尻の下に差し入れている。</t>
    <rPh sb="4" eb="6">
      <t>リユウ</t>
    </rPh>
    <rPh sb="12" eb="13">
      <t>ダレ</t>
    </rPh>
    <rPh sb="22" eb="24">
      <t>イス</t>
    </rPh>
    <phoneticPr fontId="7"/>
  </si>
  <si>
    <t>(1)独居等で介護者がおらず、移乗時の転倒が多い。移乗時に常時の見守り等が必要と判断し、「見守り等」を選択する。</t>
    <phoneticPr fontId="7"/>
  </si>
  <si>
    <t>(1)【理由】のため、【誰】が体幹を支えて移乗している。</t>
    <rPh sb="4" eb="6">
      <t>リユウ</t>
    </rPh>
    <rPh sb="12" eb="13">
      <t>ダレ</t>
    </rPh>
    <phoneticPr fontId="7"/>
  </si>
  <si>
    <t>(1)【理由】のため、【誰】が手を引いて移乗している。</t>
    <rPh sb="12" eb="13">
      <t>ダレ</t>
    </rPh>
    <phoneticPr fontId="7"/>
  </si>
  <si>
    <t>(1)介助されていないが、転倒が頻繁にあり、体を一部支えることが必要と判断。</t>
    <rPh sb="32" eb="34">
      <t>ヒツヨウ</t>
    </rPh>
    <phoneticPr fontId="7"/>
  </si>
  <si>
    <t>(1)【理由】のため、【誰】に抱えられて移乗している。</t>
    <rPh sb="12" eb="13">
      <t>ダレ</t>
    </rPh>
    <phoneticPr fontId="7"/>
  </si>
  <si>
    <t>(1)寝たきりのため移乗機会なし。移乗・臀部を浮かせる際は抱える介助が必要と判断。</t>
    <rPh sb="3" eb="4">
      <t>ネ</t>
    </rPh>
    <phoneticPr fontId="7"/>
  </si>
  <si>
    <t>2-2
移動
【介助方法】</t>
  </si>
  <si>
    <t xml:space="preserve">(2)自宅内外を何にもつかまらずに歩行で移動する。
</t>
    <phoneticPr fontId="7"/>
  </si>
  <si>
    <t xml:space="preserve">(2)【何】を支えにして見守り・介助なく移動する。
</t>
    <rPh sb="4" eb="5">
      <t>ナニ</t>
    </rPh>
    <phoneticPr fontId="7"/>
  </si>
  <si>
    <t xml:space="preserve">(2)車いすを自分で駆動して移動しており、見守り・介助はない。
</t>
    <phoneticPr fontId="7"/>
  </si>
  <si>
    <t xml:space="preserve">(2)室内は家具・壁につかまり移動。外出時は歩行器を使用。頻度で判断。
</t>
    <rPh sb="3" eb="5">
      <t>シツナイ</t>
    </rPh>
    <rPh sb="6" eb="8">
      <t>カグ</t>
    </rPh>
    <rPh sb="9" eb="10">
      <t>カベ</t>
    </rPh>
    <rPh sb="15" eb="17">
      <t>イドウ</t>
    </rPh>
    <rPh sb="18" eb="21">
      <t>ガイシュツジ</t>
    </rPh>
    <rPh sb="22" eb="25">
      <t>ホコウキ</t>
    </rPh>
    <rPh sb="26" eb="28">
      <t>シヨウ</t>
    </rPh>
    <rPh sb="29" eb="31">
      <t>ヒンド</t>
    </rPh>
    <rPh sb="32" eb="34">
      <t>ハンダン</t>
    </rPh>
    <phoneticPr fontId="7"/>
  </si>
  <si>
    <t xml:space="preserve">(2)
</t>
    <phoneticPr fontId="7"/>
  </si>
  <si>
    <t xml:space="preserve">(2)転倒防止のため、【誰】がすぐそばで見守りをしている。
</t>
    <rPh sb="12" eb="13">
      <t>ダレ</t>
    </rPh>
    <phoneticPr fontId="7"/>
  </si>
  <si>
    <t xml:space="preserve">(2)自力で移動するが、認知症のため行く場所が分からず、【誰】がすぐそばで声掛けをしている。
</t>
    <rPh sb="29" eb="30">
      <t>ダレ</t>
    </rPh>
    <phoneticPr fontId="7"/>
  </si>
  <si>
    <t xml:space="preserve">(2)【理由】のため、【誰】が体幹を支える。
</t>
    <rPh sb="12" eb="13">
      <t>ダレ</t>
    </rPh>
    <rPh sb="15" eb="17">
      <t>タイカン</t>
    </rPh>
    <phoneticPr fontId="7"/>
  </si>
  <si>
    <t xml:space="preserve">(2)【理由】のため、【誰】が【段差を超える・曲がる】時に【車いすを押す・体を支える】。
</t>
    <rPh sb="12" eb="13">
      <t>ダレ</t>
    </rPh>
    <rPh sb="27" eb="28">
      <t>トキ</t>
    </rPh>
    <phoneticPr fontId="7"/>
  </si>
  <si>
    <t xml:space="preserve">(2)途中まで介助すると、後は自分で移動する。
</t>
    <phoneticPr fontId="7"/>
  </si>
  <si>
    <t xml:space="preserve">(2)途中で動けなくなるので、最後は【誰】が介助する。
</t>
    <rPh sb="19" eb="20">
      <t>ダレ</t>
    </rPh>
    <phoneticPr fontId="7"/>
  </si>
  <si>
    <t xml:space="preserve">(2)【理由】のため、【誰】が常に【車いす・ストレッチャー】を押して移動する。
</t>
    <rPh sb="12" eb="13">
      <t>ダレ</t>
    </rPh>
    <phoneticPr fontId="7"/>
  </si>
  <si>
    <t xml:space="preserve">(2)【理由】のため、【誰】が抱えて、移動する。
</t>
    <rPh sb="4" eb="6">
      <t>リユウ</t>
    </rPh>
    <rPh sb="12" eb="13">
      <t>ダレ</t>
    </rPh>
    <phoneticPr fontId="7"/>
  </si>
  <si>
    <t xml:space="preserve">(2)【理由】のため移動機会なし。移動を想定した際、【車いすを押す・ストレッチャー】が必要と判断する。
</t>
    <rPh sb="17" eb="19">
      <t>イドウ</t>
    </rPh>
    <rPh sb="20" eb="22">
      <t>ソウテイ</t>
    </rPh>
    <rPh sb="24" eb="25">
      <t>サイ</t>
    </rPh>
    <phoneticPr fontId="7"/>
  </si>
  <si>
    <t>2-3
えん下
【能力】</t>
  </si>
  <si>
    <t>(3)自力でえん下できる。</t>
    <rPh sb="3" eb="5">
      <t>ジリキ</t>
    </rPh>
    <phoneticPr fontId="7"/>
  </si>
  <si>
    <t>(3)【食事の形状】を【頻度】回/日摂取。えん下に問題なし。</t>
    <rPh sb="4" eb="6">
      <t>ショクジ</t>
    </rPh>
    <rPh sb="7" eb="9">
      <t>ケイジョウ</t>
    </rPh>
    <phoneticPr fontId="7"/>
  </si>
  <si>
    <t>(3)【食事の形状】を【頻度】回/日摂取。現在の食事の形態では自然に飲み込めている。</t>
    <rPh sb="4" eb="6">
      <t>ショクジ</t>
    </rPh>
    <rPh sb="7" eb="9">
      <t>ケイジョウ</t>
    </rPh>
    <phoneticPr fontId="7"/>
  </si>
  <si>
    <t>(3)自然に飲み込みにくいため、必ず【誰】が近位で見守る。</t>
    <rPh sb="19" eb="20">
      <t>ダレ</t>
    </rPh>
    <rPh sb="22" eb="24">
      <t>キンイ</t>
    </rPh>
    <phoneticPr fontId="7"/>
  </si>
  <si>
    <t>(3)口の中にため込み、飲み込まないため、【誰】が声かけをする。</t>
    <rPh sb="22" eb="23">
      <t>ダレ</t>
    </rPh>
    <phoneticPr fontId="7"/>
  </si>
  <si>
    <t>(3)以前誤嚥したことがあることから、誤嚥防止のため、【誰】が必ず見守りを行っている。</t>
    <rPh sb="28" eb="29">
      <t>ダレ</t>
    </rPh>
    <phoneticPr fontId="7"/>
  </si>
  <si>
    <t>(3)えん下ができないため、【経管栄養・経鼻・胃ろう】から栄養を注入している。</t>
    <rPh sb="5" eb="6">
      <t>シタ</t>
    </rPh>
    <phoneticPr fontId="7"/>
  </si>
  <si>
    <t>(3)えん下ができないため、【経管栄養・経鼻・胃ろう】から栄養を注入している。リハビリ時のみ数口経口摂取をしている。</t>
    <rPh sb="5" eb="6">
      <t>シタ</t>
    </rPh>
    <phoneticPr fontId="7"/>
  </si>
  <si>
    <t>２-4
食事摂取
【介助方法】</t>
  </si>
  <si>
    <t xml:space="preserve">(4)箸・スプーンを使い自力摂取できる。見守りなし。
</t>
    <rPh sb="3" eb="4">
      <t>ハシ</t>
    </rPh>
    <phoneticPr fontId="7"/>
  </si>
  <si>
    <t xml:space="preserve">(4)【理由】のため禁食。点滴からの補液のみ。
</t>
    <phoneticPr fontId="7"/>
  </si>
  <si>
    <t xml:space="preserve">(4)
</t>
    <phoneticPr fontId="7"/>
  </si>
  <si>
    <t xml:space="preserve">(4)自力で食事摂取をするが、【理由】のため、食事中は【誰】がすぐそばで【見守り・確認・指示・声掛け・皿の置き換え】をしている。
</t>
    <rPh sb="16" eb="18">
      <t>リユウ</t>
    </rPh>
    <rPh sb="28" eb="29">
      <t>ダレ</t>
    </rPh>
    <phoneticPr fontId="7"/>
  </si>
  <si>
    <t xml:space="preserve">(4)自力で食事摂取するが独居等で介助者がいないため、【見守り・確認・指示・声掛け・皿の置き換え】が必要と判断。
</t>
    <rPh sb="3" eb="5">
      <t>ジリキ</t>
    </rPh>
    <rPh sb="6" eb="10">
      <t>ショクジセッシュ</t>
    </rPh>
    <phoneticPr fontId="7"/>
  </si>
  <si>
    <t xml:space="preserve">(4)【頻度】割は自力で摂取するが、【理由】のためその後は【誰】が食べさせている。
</t>
    <rPh sb="19" eb="21">
      <t>リユウ</t>
    </rPh>
    <rPh sb="30" eb="31">
      <t>ダレ</t>
    </rPh>
    <phoneticPr fontId="7"/>
  </si>
  <si>
    <t xml:space="preserve">(4)自分で食べているが、【理由】のため、【誰】が【食卓で小さく切る・ほぐす・皮をむく・魚の骨をとる・スプーンに乗せる】ことをしている。
</t>
    <rPh sb="14" eb="16">
      <t>リユウ</t>
    </rPh>
    <rPh sb="22" eb="23">
      <t>ダレ</t>
    </rPh>
    <phoneticPr fontId="7"/>
  </si>
  <si>
    <t xml:space="preserve">(4)【理由】のため自己摂取できない。【誰】が全介助。
</t>
    <rPh sb="4" eb="6">
      <t>リユウ</t>
    </rPh>
    <rPh sb="20" eb="21">
      <t>ダレ</t>
    </rPh>
    <phoneticPr fontId="7"/>
  </si>
  <si>
    <t xml:space="preserve">(4)経口摂取は禁じられており、【誰】が経管栄養・中心静脈栄養のための注入介助をしている。
</t>
    <rPh sb="17" eb="18">
      <t>ダレ</t>
    </rPh>
    <phoneticPr fontId="7"/>
  </si>
  <si>
    <t>2-5
排尿 
【介助方法】</t>
    <rPh sb="9" eb="13">
      <t>カイジョホウホウ</t>
    </rPh>
    <phoneticPr fontId="7"/>
  </si>
  <si>
    <t xml:space="preserve">(5)(6)【下着の種類】着用。排尿は【頻度】回/日、排便は【頻度】日に１回。トイレにて一連の行為を自力で行う。
</t>
    <rPh sb="7" eb="9">
      <t>シタギ</t>
    </rPh>
    <rPh sb="10" eb="12">
      <t>シュルイ</t>
    </rPh>
    <phoneticPr fontId="7"/>
  </si>
  <si>
    <t>(5)【下着の種類】着用。排尿は【頻度】回/日。【頻度】回/週、尿【漏れ・失禁】あり。後始末は【誰】が行う。頻度で判断。</t>
    <rPh sb="48" eb="49">
      <t>ダレ</t>
    </rPh>
    <rPh sb="54" eb="56">
      <t>ヒンド</t>
    </rPh>
    <rPh sb="57" eb="59">
      <t>ハンダン</t>
    </rPh>
    <phoneticPr fontId="7"/>
  </si>
  <si>
    <t>(5)自己導尿。準備から後始末までの一連の行為を自力で行う。</t>
    <phoneticPr fontId="7"/>
  </si>
  <si>
    <t>(5)透析実施中で、排尿は全くない。「介助されていない」を選択。</t>
    <phoneticPr fontId="7"/>
  </si>
  <si>
    <t>(5)</t>
    <phoneticPr fontId="7"/>
  </si>
  <si>
    <t>(5)【下着の種類】着用。排尿は【頻度】回/日。トイレまでの誘導を【誰】が行い、一連の行為は自力で行う。</t>
    <rPh sb="34" eb="35">
      <t>ダレ</t>
    </rPh>
    <phoneticPr fontId="7"/>
  </si>
  <si>
    <t>(5)【下着の種類】着用。排尿は【頻度】回/日。排尿の手順がわからないため、【誰】が見守り・声掛けを行う。一連の行為は自力で行う。</t>
    <rPh sb="39" eb="40">
      <t>ダレ</t>
    </rPh>
    <phoneticPr fontId="7"/>
  </si>
  <si>
    <t>(5)【頻度】回/日。【誰】が見守りをしながら、ズボンの上げ下ろしや、便器からの立ち座りを確認している。声かけや見守りが必要。</t>
    <phoneticPr fontId="7"/>
  </si>
  <si>
    <t>(5)【下着の種類】着用。排尿は【頻度】回/日。【ズボンの上げ下げ・清拭・水洗・便器の掃除】を自力で行う。【ズボンの上げ下げ・清拭・水洗・便器の掃除】は【誰】が行う。</t>
    <rPh sb="77" eb="78">
      <t>ダレ</t>
    </rPh>
    <phoneticPr fontId="7"/>
  </si>
  <si>
    <t>(5)尿器を使用。排尿は【頻度】回/日。自力で採尿を行うが、尿を捨てるのは【誰】が行う。</t>
    <rPh sb="38" eb="39">
      <t>ダレ</t>
    </rPh>
    <phoneticPr fontId="7"/>
  </si>
  <si>
    <t xml:space="preserve">(5)(6)【下着の種類】着用。排尿は【頻度】回/日、排便【頻度】日に１回。 トイレにて一連の行為を【誰】が行う。
</t>
    <rPh sb="7" eb="9">
      <t>シタギ</t>
    </rPh>
    <rPh sb="10" eb="12">
      <t>シュルイ</t>
    </rPh>
    <rPh sb="27" eb="29">
      <t>ハイベン</t>
    </rPh>
    <rPh sb="30" eb="32">
      <t>ヒンド</t>
    </rPh>
    <rPh sb="33" eb="34">
      <t>ニチ</t>
    </rPh>
    <rPh sb="36" eb="37">
      <t>カイ</t>
    </rPh>
    <rPh sb="51" eb="52">
      <t>ダレ</t>
    </rPh>
    <phoneticPr fontId="7"/>
  </si>
  <si>
    <t xml:space="preserve">(5)(6)紙おむつ着用。尿意・便意なく、【誰】が【頻度】回/日おむつ交換を行う。
</t>
    <rPh sb="16" eb="18">
      <t>ベンイ</t>
    </rPh>
    <phoneticPr fontId="7"/>
  </si>
  <si>
    <t>(5)尿カテーテル挿入中。尿を捨てる行為は【誰】が行う。</t>
    <rPh sb="22" eb="23">
      <t>ダレ</t>
    </rPh>
    <phoneticPr fontId="7"/>
  </si>
  <si>
    <t>2-6
排便
 (介助方法)</t>
    <phoneticPr fontId="7"/>
  </si>
  <si>
    <t xml:space="preserve">(6)排便は【頻度】日に１回。トイレにて一連の行為を自力で行う。
</t>
  </si>
  <si>
    <t xml:space="preserve">(6)排便は【頻度】日に１回。【頻度】回/週は便【漏れ・失禁】あるが、後始末は【誰】が行う。
</t>
    <rPh sb="7" eb="9">
      <t>ヒンド</t>
    </rPh>
    <rPh sb="16" eb="18">
      <t>ヒンド</t>
    </rPh>
    <rPh sb="40" eb="41">
      <t>ダレ</t>
    </rPh>
    <phoneticPr fontId="7"/>
  </si>
  <si>
    <t xml:space="preserve">(6)ストーマを造設しており、交換・準備・後始末を自力で行う。
</t>
    <phoneticPr fontId="7"/>
  </si>
  <si>
    <t xml:space="preserve">(6)
</t>
    <phoneticPr fontId="7"/>
  </si>
  <si>
    <t xml:space="preserve">(6)排便は【頻度】日に１回。排便の手順がわからないため、【誰】が見守り・声掛けを行う。一連の行為は自力で行う。
</t>
    <rPh sb="7" eb="9">
      <t>ヒンド</t>
    </rPh>
    <rPh sb="30" eb="31">
      <t>ダレ</t>
    </rPh>
    <phoneticPr fontId="7"/>
  </si>
  <si>
    <t xml:space="preserve">(6)【頻度】回/日。【誰】が見守りをしながら、ズボンの上げ下ろしや、便器からの立ち座りを確認している。声かけや見守りが必要。
</t>
    <phoneticPr fontId="7"/>
  </si>
  <si>
    <t xml:space="preserve">(6)排便は【頻度】日に１回。【ズボンの上げ下げ・清拭・水洗・便器の掃除】を自力で行う。【ズボンの上げ下げ・拭き取り・水洗・便器の掃除】は【誰】が行う。
</t>
    <rPh sb="7" eb="9">
      <t>ヒンド</t>
    </rPh>
    <rPh sb="70" eb="71">
      <t>ダレ</t>
    </rPh>
    <phoneticPr fontId="7"/>
  </si>
  <si>
    <t xml:space="preserve">(6)排便は【頻度】日に１回。【ズボンの上げ下げ・清拭・水洗・便器の掃除】を自力で行うが不十分なため、【ズボンの上げ下げ・拭き取り・水洗・便器の掃除】を【誰】が行う。
</t>
    <rPh sb="7" eb="9">
      <t>ヒンド</t>
    </rPh>
    <rPh sb="77" eb="78">
      <t>ダレ</t>
    </rPh>
    <phoneticPr fontId="7"/>
  </si>
  <si>
    <t xml:space="preserve">(6)ストーマを造設しており、自力で【交換・準備・後始末】、【誰】が【交換・準備・後始末】を行う。
</t>
    <rPh sb="31" eb="32">
      <t>ダレ</t>
    </rPh>
    <phoneticPr fontId="7"/>
  </si>
  <si>
    <t xml:space="preserve">(6)【下着の種類】着用。排便は【頻度】日に1回。トイレにて一連の行為を【誰】が行う。
</t>
    <rPh sb="4" eb="6">
      <t>シタギ</t>
    </rPh>
    <rPh sb="7" eb="9">
      <t>シュルイ</t>
    </rPh>
    <rPh sb="10" eb="12">
      <t>チャクヨウ</t>
    </rPh>
    <rPh sb="13" eb="15">
      <t>ハイベン</t>
    </rPh>
    <rPh sb="17" eb="19">
      <t>ヒンド</t>
    </rPh>
    <rPh sb="23" eb="24">
      <t>カイ</t>
    </rPh>
    <rPh sb="37" eb="38">
      <t>ダレ</t>
    </rPh>
    <phoneticPr fontId="7"/>
  </si>
  <si>
    <t xml:space="preserve">(6)紙おむつ着用。便意なく、【誰】が定時でおむつ交換を行う。
</t>
    <rPh sb="16" eb="17">
      <t>ダレ</t>
    </rPh>
    <phoneticPr fontId="7"/>
  </si>
  <si>
    <t xml:space="preserve">(6)ストーマを造設しており、交換・準備・後始末を【誰】が行う。
</t>
    <rPh sb="26" eb="27">
      <t>ダレ</t>
    </rPh>
    <phoneticPr fontId="7"/>
  </si>
  <si>
    <t>2-7
口腔清潔
(介助方法)</t>
    <phoneticPr fontId="7"/>
  </si>
  <si>
    <t>(7)【自分の歯のみ・部分義歯・全義歯・歯茎のみ】。自分で一連の行為を行う。</t>
  </si>
  <si>
    <t>(7)【自分の歯のみ・部分義歯・全義歯・歯茎のみ】。事前に【誰】が促すと、後は自分で行っている。</t>
    <rPh sb="30" eb="31">
      <t>ダレ</t>
    </rPh>
    <rPh sb="33" eb="34">
      <t>ウナガ</t>
    </rPh>
    <phoneticPr fontId="7"/>
  </si>
  <si>
    <t>(7)【自分の歯のみ・部分義歯・全義歯・歯茎のみ】。【誰】が物品の準備をすれば、後は自分で行う。　　　</t>
    <rPh sb="27" eb="28">
      <t>ダレ</t>
    </rPh>
    <phoneticPr fontId="7"/>
  </si>
  <si>
    <t>(7)【自分の歯のみ・部分義歯・全義歯・歯茎のみ】。自力で【水の用意・歯磨き粉を歯ブラシにつける・義歯の着脱・うがい】をするが、不十分なため、【誰】が【見守り・介助・一部磨き直し】を行う。</t>
    <rPh sb="72" eb="73">
      <t>ダレ</t>
    </rPh>
    <rPh sb="83" eb="85">
      <t>イチブ</t>
    </rPh>
    <rPh sb="85" eb="86">
      <t>ミガ</t>
    </rPh>
    <rPh sb="87" eb="88">
      <t>ナオ</t>
    </rPh>
    <phoneticPr fontId="7"/>
  </si>
  <si>
    <t>(7)【自分の歯のみ・部分義歯・全義歯・歯茎のみ】。【理由】のため、うがいのみ。物品を準備すれば、自力で行える。</t>
    <rPh sb="40" eb="42">
      <t>ブッピン</t>
    </rPh>
    <rPh sb="43" eb="45">
      <t>ジュンビ</t>
    </rPh>
    <phoneticPr fontId="7"/>
  </si>
  <si>
    <t>(7)【自分の歯のみ・部分義歯・全義歯・歯茎のみ】。一連の行為を【誰】が行う。</t>
    <rPh sb="33" eb="34">
      <t>ダレ</t>
    </rPh>
    <phoneticPr fontId="7"/>
  </si>
  <si>
    <t>(7)【自分の歯のみ・部分義歯・全義歯・歯茎のみ】。一連の行為を【誰】が行う。水を吐き出すのみ本人が行う。</t>
    <rPh sb="33" eb="34">
      <t>ダレ</t>
    </rPh>
    <phoneticPr fontId="7"/>
  </si>
  <si>
    <t>2-8
洗顔
【介助方法】</t>
  </si>
  <si>
    <t>(8)毎朝、自力で一連の動作を行う。</t>
    <phoneticPr fontId="7"/>
  </si>
  <si>
    <t>(8)事前に【誰】が促すと、後は自分で行っている。</t>
    <rPh sb="7" eb="8">
      <t>ダレ</t>
    </rPh>
    <rPh sb="10" eb="11">
      <t>ウナガ</t>
    </rPh>
    <phoneticPr fontId="7"/>
  </si>
  <si>
    <t>(8)入浴時に自力で洗顔も行う。</t>
    <phoneticPr fontId="7"/>
  </si>
  <si>
    <t>(8)【誰】が物品を準備すると自分で【洗顔・顔を拭く】。</t>
    <rPh sb="4" eb="5">
      <t>ダレ</t>
    </rPh>
    <phoneticPr fontId="7"/>
  </si>
  <si>
    <t>(8)自力で【洗う・拭く】が不十分。不十分な所を【誰】が【見守り・声掛け・介助・洗い直し】をする。</t>
    <rPh sb="25" eb="26">
      <t>ダレ</t>
    </rPh>
    <phoneticPr fontId="7"/>
  </si>
  <si>
    <t>(8)【理由】のため、【誰】が洗顔を行っている。</t>
    <rPh sb="4" eb="6">
      <t>リユウ</t>
    </rPh>
    <rPh sb="12" eb="13">
      <t>ダレ</t>
    </rPh>
    <phoneticPr fontId="7"/>
  </si>
  <si>
    <t>(8)自分で洗うが、【誰】がすべて洗い直している。</t>
    <rPh sb="11" eb="12">
      <t>ダレ</t>
    </rPh>
    <phoneticPr fontId="7"/>
  </si>
  <si>
    <t>(8)本人の能力はあると思われるが、十分な清潔保持のため、【誰】が蒸しタオルで拭いている。</t>
    <rPh sb="30" eb="31">
      <t>ダレ</t>
    </rPh>
    <phoneticPr fontId="7"/>
  </si>
  <si>
    <t>2-9
整髪
【介助方法】</t>
  </si>
  <si>
    <t xml:space="preserve">(9)自力で櫛・手櫛で整髪を行う。
</t>
    <phoneticPr fontId="7"/>
  </si>
  <si>
    <t xml:space="preserve">(9)整髪行為を行っていないため、類似行為で判断。タオルで頭を拭く動作は自力で行っている。
</t>
    <phoneticPr fontId="7"/>
  </si>
  <si>
    <t xml:space="preserve">(9)【誰】が、物品を準備すれば自力で行える。
</t>
    <rPh sb="4" eb="5">
      <t>ダレ</t>
    </rPh>
    <phoneticPr fontId="7"/>
  </si>
  <si>
    <t xml:space="preserve">(9)少しは自分で行うが不十分。不十分な所を【誰】が【見守り・声掛け・介助】を行う。
</t>
    <rPh sb="23" eb="24">
      <t>ダレ</t>
    </rPh>
    <phoneticPr fontId="7"/>
  </si>
  <si>
    <t xml:space="preserve">(9)自分で整髪しているが【理由】のため不十分。後ろは介助が必要と考え「一部介助」が適切と判断。
</t>
    <rPh sb="14" eb="16">
      <t>リユウ</t>
    </rPh>
    <phoneticPr fontId="7"/>
  </si>
  <si>
    <t xml:space="preserve">(9)【誰】がすべて整髪している。
</t>
    <rPh sb="4" eb="5">
      <t>ダレ</t>
    </rPh>
    <phoneticPr fontId="7"/>
  </si>
  <si>
    <t xml:space="preserve">(9)頭髪がないため整髪行為なし。類似行為で判断。頭を拭くのは【誰】が行っている。
</t>
    <rPh sb="32" eb="33">
      <t>ダレ</t>
    </rPh>
    <phoneticPr fontId="7"/>
  </si>
  <si>
    <t>2-10
上衣の着脱
【介助方法】</t>
    <rPh sb="8" eb="10">
      <t>チャクダツ</t>
    </rPh>
    <phoneticPr fontId="7"/>
  </si>
  <si>
    <t xml:space="preserve">(10)【いつ】に更衣を行う。上衣は自力で着脱を行う。
</t>
    <phoneticPr fontId="7"/>
  </si>
  <si>
    <t xml:space="preserve">(10)自分で着るが、ボタン等の衣服を着る際は【誰】が介助するときもある。頻度で判断。
</t>
    <rPh sb="24" eb="25">
      <t>ダレ</t>
    </rPh>
    <phoneticPr fontId="7"/>
  </si>
  <si>
    <t xml:space="preserve">(10)(11)【いつ】に更衣を行う。事前に衣服の【準備・手渡し・誘導】をすると、後は自分で着脱している。
</t>
    <phoneticPr fontId="7"/>
  </si>
  <si>
    <t>(10)【いつ】に更衣を行う。【理由】のため、着脱時に常時【誰】が見守り・声掛けをしている。</t>
    <rPh sb="16" eb="18">
      <t>リユウ</t>
    </rPh>
    <rPh sb="30" eb="31">
      <t>ダレ</t>
    </rPh>
    <phoneticPr fontId="7"/>
  </si>
  <si>
    <t>(10)【いつ】に更衣を行う。【理由】のため、【誰】が１枚ずつ声かけしながら上衣を手渡している。</t>
    <rPh sb="16" eb="18">
      <t>リユウ</t>
    </rPh>
    <rPh sb="24" eb="25">
      <t>ダレ</t>
    </rPh>
    <phoneticPr fontId="7"/>
  </si>
  <si>
    <t>(10)【いつ】に更衣を行う。【誰】が上衣を構えると、【首・袖】通しは自力で行える。</t>
    <rPh sb="16" eb="17">
      <t>ダレ</t>
    </rPh>
    <phoneticPr fontId="7"/>
  </si>
  <si>
    <t>(10)【いつ】に更衣を行う。独居等で介助者がいない。自分で着脱しているが不十分。【介助方法】の介助を行うことが適切と判断。</t>
    <rPh sb="42" eb="46">
      <t>カイジョホウホウ</t>
    </rPh>
    <phoneticPr fontId="7"/>
  </si>
  <si>
    <t>(10)自力で着るが不十分なため、上衣の引き下げの介助が必要。</t>
    <rPh sb="4" eb="6">
      <t>ジリキ</t>
    </rPh>
    <rPh sb="7" eb="8">
      <t>キ</t>
    </rPh>
    <rPh sb="10" eb="13">
      <t>フジュウブン</t>
    </rPh>
    <rPh sb="17" eb="19">
      <t>ジョウイ</t>
    </rPh>
    <rPh sb="20" eb="21">
      <t>ヒ</t>
    </rPh>
    <rPh sb="22" eb="23">
      <t>サ</t>
    </rPh>
    <rPh sb="25" eb="27">
      <t>カイジョ</t>
    </rPh>
    <rPh sb="28" eb="30">
      <t>ヒツヨウ</t>
    </rPh>
    <phoneticPr fontId="7"/>
  </si>
  <si>
    <t>(10)(11)【いつ】に更衣を行う。【誰】が全介助している。</t>
    <rPh sb="20" eb="21">
      <t>ダレ</t>
    </rPh>
    <phoneticPr fontId="7"/>
  </si>
  <si>
    <t>(10)【いつ】に更衣を行う。わずかに腕を動かすが、【首・袖】通し等の協力動作が行えないため、【誰】が着脱全体の介助をしている。</t>
    <rPh sb="48" eb="49">
      <t>ダレ</t>
    </rPh>
    <phoneticPr fontId="7"/>
  </si>
  <si>
    <t>2-11
ズボン等の着脱
【介助方法】</t>
  </si>
  <si>
    <t xml:space="preserve">(11)着脱は上衣と同じ時に行う。自力でズボン等の着脱を行う。
</t>
    <rPh sb="4" eb="6">
      <t>チャクダツ</t>
    </rPh>
    <rPh sb="7" eb="9">
      <t>ジョウイ</t>
    </rPh>
    <rPh sb="10" eb="11">
      <t>オナ</t>
    </rPh>
    <rPh sb="12" eb="13">
      <t>トキ</t>
    </rPh>
    <rPh sb="14" eb="15">
      <t>オコナ</t>
    </rPh>
    <phoneticPr fontId="7"/>
  </si>
  <si>
    <t xml:space="preserve">(11)自分で着脱できる衣服のみを着用しているため、自力で着脱できている。
</t>
    <phoneticPr fontId="7"/>
  </si>
  <si>
    <t xml:space="preserve">(11)事前に衣服の【準備・手渡し・誘導】をすると、後は自分で着脱している。
</t>
  </si>
  <si>
    <t xml:space="preserve">(11)【理由】のため、着脱時に常時【誰】が見守り・声掛けをしている。
</t>
    <rPh sb="5" eb="7">
      <t>リユウ</t>
    </rPh>
    <phoneticPr fontId="7"/>
  </si>
  <si>
    <t xml:space="preserve">(11)【理由】のため、【誰】が１枚ずつ声かけしながらズボン等を手渡している。
</t>
    <rPh sb="5" eb="7">
      <t>リユウ</t>
    </rPh>
    <rPh sb="30" eb="31">
      <t>ナド</t>
    </rPh>
    <phoneticPr fontId="7"/>
  </si>
  <si>
    <t xml:space="preserve">(11)【誰】が衣服を構えると、足通しは自力で行える。
</t>
    <phoneticPr fontId="7"/>
  </si>
  <si>
    <t xml:space="preserve">(11)独居で介助者がいない。自分で着脱しているが不十分。【誰】の介助を行うことが適切と判断。
</t>
    <rPh sb="30" eb="31">
      <t>ダレ</t>
    </rPh>
    <phoneticPr fontId="7"/>
  </si>
  <si>
    <t xml:space="preserve">(11)自力で着るが不十分なため、ズボン等の引き上げの介助が必要。
</t>
    <rPh sb="20" eb="21">
      <t>ナド</t>
    </rPh>
    <rPh sb="24" eb="25">
      <t>ウエ</t>
    </rPh>
    <phoneticPr fontId="7"/>
  </si>
  <si>
    <t xml:space="preserve">(11)【誰】が全介助している。
</t>
  </si>
  <si>
    <t xml:space="preserve">(11)わずかに足を動かすが、足通し等の協力動作が行えないため、【誰】が着脱全体の介助をしている。
</t>
  </si>
  <si>
    <t>2-12
外出頻度
【有無】</t>
  </si>
  <si>
    <t>週１回以上</t>
    <rPh sb="0" eb="1">
      <t>シュウ</t>
    </rPh>
    <rPh sb="2" eb="3">
      <t>カイ</t>
    </rPh>
    <rPh sb="3" eb="5">
      <t>イジョウ</t>
    </rPh>
    <phoneticPr fontId="7"/>
  </si>
  <si>
    <t>(12)【頻度】回/週、デイサービスに送迎で外出する。</t>
    <rPh sb="5" eb="7">
      <t>ヒンド</t>
    </rPh>
    <rPh sb="10" eb="11">
      <t>シュウ</t>
    </rPh>
    <rPh sb="19" eb="21">
      <t>ソウゲイ</t>
    </rPh>
    <phoneticPr fontId="7"/>
  </si>
  <si>
    <t>(12)【頻度】回/週、【どこ】に家族の送迎で外出する。</t>
  </si>
  <si>
    <t>(12)【頻度】回/週、【どこ】に自力で【何】を使い、外出する。</t>
    <rPh sb="17" eb="19">
      <t>ジリキ</t>
    </rPh>
    <rPh sb="21" eb="22">
      <t>ナニ</t>
    </rPh>
    <rPh sb="24" eb="25">
      <t>ツカ</t>
    </rPh>
    <phoneticPr fontId="7"/>
  </si>
  <si>
    <t>月１回以上</t>
    <rPh sb="0" eb="1">
      <t>ツキ</t>
    </rPh>
    <rPh sb="2" eb="3">
      <t>カイ</t>
    </rPh>
    <rPh sb="3" eb="5">
      <t>イジョウ</t>
    </rPh>
    <phoneticPr fontId="7"/>
  </si>
  <si>
    <t>(12)【頻度】回/月、デイサービスに送迎で外出する。</t>
    <rPh sb="5" eb="7">
      <t>ヒンド</t>
    </rPh>
    <rPh sb="10" eb="11">
      <t>ツキ</t>
    </rPh>
    <rPh sb="19" eb="21">
      <t>ソウゲイ</t>
    </rPh>
    <phoneticPr fontId="7"/>
  </si>
  <si>
    <t>(12)【頻度】回/月、【どこ】に家族の送迎で外出する。</t>
    <rPh sb="10" eb="11">
      <t>ツキ</t>
    </rPh>
    <phoneticPr fontId="7"/>
  </si>
  <si>
    <t>(12)【頻度】回/月、【どこ】に自力で【何】を使い、外出する。</t>
    <rPh sb="10" eb="11">
      <t>ツキ</t>
    </rPh>
    <rPh sb="17" eb="19">
      <t>ジリキ</t>
    </rPh>
    <rPh sb="21" eb="22">
      <t>ナニ</t>
    </rPh>
    <rPh sb="24" eb="25">
      <t>ツカ</t>
    </rPh>
    <phoneticPr fontId="7"/>
  </si>
  <si>
    <t>月１回未満</t>
    <rPh sb="0" eb="1">
      <t>ツキ</t>
    </rPh>
    <rPh sb="2" eb="5">
      <t>カイミマン</t>
    </rPh>
    <phoneticPr fontId="7"/>
  </si>
  <si>
    <t>(12)直近１か月の外出はなし。</t>
    <phoneticPr fontId="7"/>
  </si>
  <si>
    <t>(12)【入院・入所】後、外出したことはない。</t>
  </si>
  <si>
    <t>３群</t>
    <rPh sb="1" eb="2">
      <t>グン</t>
    </rPh>
    <phoneticPr fontId="7"/>
  </si>
  <si>
    <t>3-1
意思伝達
【能力】</t>
    <rPh sb="4" eb="8">
      <t>イシデンタツ</t>
    </rPh>
    <rPh sb="10" eb="12">
      <t>ノウリョク</t>
    </rPh>
    <phoneticPr fontId="7"/>
  </si>
  <si>
    <t>調査対象者が意思を他者に伝達できる</t>
    <rPh sb="0" eb="2">
      <t>チョウサ</t>
    </rPh>
    <rPh sb="2" eb="5">
      <t>タイショウシャ</t>
    </rPh>
    <rPh sb="6" eb="8">
      <t>イシ</t>
    </rPh>
    <rPh sb="9" eb="11">
      <t>タシャ</t>
    </rPh>
    <rPh sb="12" eb="14">
      <t>デンタツ</t>
    </rPh>
    <phoneticPr fontId="7"/>
  </si>
  <si>
    <t xml:space="preserve">(1)常時、誰にでも意思の伝達ができる。
</t>
    <phoneticPr fontId="7"/>
  </si>
  <si>
    <t xml:space="preserve">(1)内容の整合性は合わないが、自分の意思を伝達できる。
</t>
    <phoneticPr fontId="7"/>
  </si>
  <si>
    <t xml:space="preserve">(1)発語はできないが、【身振り・筆談】で意思の伝達ができる。
</t>
  </si>
  <si>
    <t xml:space="preserve">(1)
</t>
    <phoneticPr fontId="7"/>
  </si>
  <si>
    <t>ときどき伝達できる</t>
    <rPh sb="4" eb="6">
      <t>デンタツ</t>
    </rPh>
    <phoneticPr fontId="7"/>
  </si>
  <si>
    <t xml:space="preserve">(1)内容によっては伝達できない時がある。
</t>
    <phoneticPr fontId="7"/>
  </si>
  <si>
    <t xml:space="preserve">(1)問いかけしても【頻度】割程は伝達できない時がある。
</t>
    <rPh sb="11" eb="13">
      <t>ヒンド</t>
    </rPh>
    <phoneticPr fontId="7"/>
  </si>
  <si>
    <t>ほとんど伝達できない</t>
    <rPh sb="4" eb="6">
      <t>デンタツ</t>
    </rPh>
    <phoneticPr fontId="7"/>
  </si>
  <si>
    <t xml:space="preserve">(1)ある事柄や特定の人には、まれに伝達できる。
</t>
    <phoneticPr fontId="7"/>
  </si>
  <si>
    <t xml:space="preserve">(1)痛い・腹が減った・何か食べたい等に限定されている。
</t>
    <phoneticPr fontId="7"/>
  </si>
  <si>
    <t xml:space="preserve">(1)『はい』『いいえ』で答えられるような限定された内容しか意思表示できない。
</t>
    <phoneticPr fontId="7"/>
  </si>
  <si>
    <t xml:space="preserve">(1)【理由】のため、どのような状況でも全く伝達ができない。
</t>
    <rPh sb="4" eb="6">
      <t>リユウ</t>
    </rPh>
    <phoneticPr fontId="7"/>
  </si>
  <si>
    <t xml:space="preserve">(1)呼びかけに対して少し反応がある程度で言葉にはならない。
</t>
    <phoneticPr fontId="7"/>
  </si>
  <si>
    <t>3-2
毎日の日課理解
【能力】</t>
    <rPh sb="4" eb="6">
      <t>マイニチ</t>
    </rPh>
    <rPh sb="7" eb="9">
      <t>ニッカ</t>
    </rPh>
    <rPh sb="9" eb="11">
      <t>リカイ</t>
    </rPh>
    <rPh sb="13" eb="15">
      <t>ノウリョク</t>
    </rPh>
    <phoneticPr fontId="7"/>
  </si>
  <si>
    <t>(2)１日の大まかな流れは答えることができた。</t>
    <phoneticPr fontId="7"/>
  </si>
  <si>
    <t>(2)1日のスケジュール、通院の予定、デイサービスの利用日、全て答えることが出来た。</t>
    <phoneticPr fontId="7"/>
  </si>
  <si>
    <t>(2)デイサービス利用の曜日はわからなかったが、日常のおおまかな日課は理解している。</t>
    <phoneticPr fontId="7"/>
  </si>
  <si>
    <t>(2)調査時上手く回答できなかったが、日頃はおおまかな日課を理解していると【誰】から聞き取る。</t>
    <rPh sb="38" eb="39">
      <t>ダレ</t>
    </rPh>
    <phoneticPr fontId="7"/>
  </si>
  <si>
    <t>(2)</t>
    <phoneticPr fontId="7"/>
  </si>
  <si>
    <t>(2)日課の理解ができず、【誰】の声掛けで生活している。</t>
  </si>
  <si>
    <t>(2)調査内容の聞き取りに対して、全く関係のない内容の返答しかなかった。</t>
    <phoneticPr fontId="7"/>
  </si>
  <si>
    <t>(2)調査時はなんとか回答できたが、日頃は理解できていないことが多いと【誰】から聞き取る。</t>
    <rPh sb="36" eb="37">
      <t>ダレ</t>
    </rPh>
    <phoneticPr fontId="7"/>
  </si>
  <si>
    <t>3-3
生年月日や年齢をいう
【能力】</t>
    <rPh sb="4" eb="8">
      <t>セイネンガッピ</t>
    </rPh>
    <rPh sb="9" eb="11">
      <t>ネンレイ</t>
    </rPh>
    <rPh sb="16" eb="18">
      <t>ノウリョク</t>
    </rPh>
    <phoneticPr fontId="7"/>
  </si>
  <si>
    <t xml:space="preserve">(3)生年月日・年齢を正答。
</t>
    <phoneticPr fontId="7"/>
  </si>
  <si>
    <t xml:space="preserve">(3)生年月日のみ正答。年齢を【回答内容】と誤答。
</t>
    <rPh sb="16" eb="18">
      <t>カイトウ</t>
    </rPh>
    <rPh sb="18" eb="20">
      <t>ナイヨウ</t>
    </rPh>
    <phoneticPr fontId="7"/>
  </si>
  <si>
    <t xml:space="preserve">(3)年齢のみ正答。生年月日を【回答内容】と誤答。
</t>
    <rPh sb="3" eb="5">
      <t>ネンレイ</t>
    </rPh>
    <rPh sb="10" eb="14">
      <t>セイネンガッピ</t>
    </rPh>
    <phoneticPr fontId="7"/>
  </si>
  <si>
    <t xml:space="preserve">(3)調査時は生年月日・年齢とも誤答。日頃は理解できていることが多いと【誰】より聞き取る。
</t>
    <phoneticPr fontId="7"/>
  </si>
  <si>
    <t xml:space="preserve">(3)
</t>
    <phoneticPr fontId="7"/>
  </si>
  <si>
    <t xml:space="preserve">(3)調査時は生年月日・年齢とも正答。日頃は理解できていないことが多いと【誰】より聞き取る。
</t>
  </si>
  <si>
    <t xml:space="preserve">(3)調査時・日頃とも生年月日・年齢を理解できていない。
</t>
    <phoneticPr fontId="7"/>
  </si>
  <si>
    <t xml:space="preserve">(3)分からは話すことはなく、呼びかけに対して少し反応がある程度で言葉にはならない。
</t>
    <phoneticPr fontId="7"/>
  </si>
  <si>
    <t>3-4
短期記憶
【能力】</t>
  </si>
  <si>
    <t xml:space="preserve">(4)調査時直前の行動を【回答内容】と答え正答。日頃も短期記憶ができている。
</t>
    <rPh sb="13" eb="15">
      <t>カイトウ</t>
    </rPh>
    <rPh sb="15" eb="17">
      <t>ナイヨウ</t>
    </rPh>
    <rPh sb="24" eb="26">
      <t>ヒゴロ</t>
    </rPh>
    <rPh sb="27" eb="31">
      <t>タンキキオク</t>
    </rPh>
    <phoneticPr fontId="7"/>
  </si>
  <si>
    <t xml:space="preserve">(4)調査時、直前の行動を答えられない。日頃は覚えていることが多いと聞き取る。
</t>
    <rPh sb="34" eb="35">
      <t>キ</t>
    </rPh>
    <rPh sb="36" eb="37">
      <t>ト</t>
    </rPh>
    <phoneticPr fontId="7"/>
  </si>
  <si>
    <t xml:space="preserve">(4)調査時、３品提示を正答。日頃も覚えていることが多い。
</t>
    <phoneticPr fontId="7"/>
  </si>
  <si>
    <t xml:space="preserve">(4)調査時、直前の行動を答えられない。日頃も覚えていられない。
</t>
    <phoneticPr fontId="7"/>
  </si>
  <si>
    <t xml:space="preserve">(4)調査時、調査直前の行動・３品提示をともに誤答。日頃も覚えていないことが多い。
</t>
    <rPh sb="7" eb="11">
      <t>チョウサチョクゼン</t>
    </rPh>
    <rPh sb="12" eb="14">
      <t>コウドウ</t>
    </rPh>
    <phoneticPr fontId="7"/>
  </si>
  <si>
    <t>3-5
自分の名前
【能力】</t>
    <rPh sb="4" eb="6">
      <t>ジブン</t>
    </rPh>
    <rPh sb="7" eb="9">
      <t>ナマエ</t>
    </rPh>
    <rPh sb="11" eb="13">
      <t>ノウリョク</t>
    </rPh>
    <phoneticPr fontId="7"/>
  </si>
  <si>
    <t>(5)姓・名ともに正答。</t>
    <phoneticPr fontId="7"/>
  </si>
  <si>
    <t>(5)【姓・名】のみ正答。</t>
  </si>
  <si>
    <t>(5)旧姓を答える。</t>
    <phoneticPr fontId="7"/>
  </si>
  <si>
    <t>(5)調査時は姓名を誤答するが、日頃は理解できている。</t>
    <phoneticPr fontId="7"/>
  </si>
  <si>
    <t>(5)姓名とも誤答。日頃も理解できていない。</t>
    <phoneticPr fontId="7"/>
  </si>
  <si>
    <t>(5)姓名を答えられない。日頃も理解できていない。</t>
    <phoneticPr fontId="7"/>
  </si>
  <si>
    <t>3-6
今の季節を
理解
【能力】</t>
    <rPh sb="4" eb="5">
      <t>イマ</t>
    </rPh>
    <rPh sb="6" eb="8">
      <t>キセツ</t>
    </rPh>
    <rPh sb="10" eb="12">
      <t>リカイ</t>
    </rPh>
    <rPh sb="14" eb="16">
      <t>ノウリョク</t>
    </rPh>
    <phoneticPr fontId="7"/>
  </si>
  <si>
    <t>(6)調査時、季節を正答。</t>
    <phoneticPr fontId="7"/>
  </si>
  <si>
    <t>(6)調査時、日付は答えられないが、季節は正答。</t>
    <phoneticPr fontId="7"/>
  </si>
  <si>
    <t>(6)【回答内容】と誤答。日頃はできていると聞き取り、「できる」を選択。</t>
    <rPh sb="4" eb="8">
      <t>カイトウナイヨウ</t>
    </rPh>
    <rPh sb="10" eb="12">
      <t>ゴトウ</t>
    </rPh>
    <rPh sb="13" eb="15">
      <t>ヒゴロ</t>
    </rPh>
    <rPh sb="22" eb="23">
      <t>キ</t>
    </rPh>
    <rPh sb="24" eb="25">
      <t>ト</t>
    </rPh>
    <rPh sb="33" eb="35">
      <t>センタク</t>
    </rPh>
    <phoneticPr fontId="7"/>
  </si>
  <si>
    <t>(6)調査時、季節を【回答内容】と誤答。日頃も理解できていないと聞き取る。</t>
    <rPh sb="11" eb="15">
      <t>カイトウナイヨウ</t>
    </rPh>
    <phoneticPr fontId="7"/>
  </si>
  <si>
    <t>(6)調査時、季節を【回答内容】と誤答。日頃季節を問うことがないと聞き取る。調査時の様子で判断。</t>
    <rPh sb="11" eb="15">
      <t>カイトウナイヨウ</t>
    </rPh>
    <phoneticPr fontId="7"/>
  </si>
  <si>
    <t>3-7
場所の理解
【能力】</t>
  </si>
  <si>
    <t xml:space="preserve">(7)調査時、【自宅・病院・施設】と正答。
</t>
    <rPh sb="18" eb="20">
      <t>セイトウ</t>
    </rPh>
    <phoneticPr fontId="7"/>
  </si>
  <si>
    <t xml:space="preserve">(7)
</t>
    <phoneticPr fontId="7"/>
  </si>
  <si>
    <t xml:space="preserve">(7)調査時、【自宅・病院・施設】を誤答。日頃も理解できていない。
</t>
  </si>
  <si>
    <t xml:space="preserve">(7)調査時、自宅ではないことは理解できているが、どこにいるかの理解はできていない。
</t>
    <phoneticPr fontId="7"/>
  </si>
  <si>
    <t>3-8
徘徊
【有無】</t>
    <rPh sb="4" eb="6">
      <t>ハイカイ</t>
    </rPh>
    <rPh sb="8" eb="10">
      <t>ウム</t>
    </rPh>
    <phoneticPr fontId="7"/>
  </si>
  <si>
    <t xml:space="preserve">(8)徘徊することはない。
</t>
    <phoneticPr fontId="7"/>
  </si>
  <si>
    <t xml:space="preserve">(8)以前は徘徊することがあったが、直近１か月ではない。
</t>
    <phoneticPr fontId="7"/>
  </si>
  <si>
    <t xml:space="preserve">(8)【自宅にいる際・入院中・入所中】は徘徊があったが、【退院・退所・入院・入所】後はない。
</t>
  </si>
  <si>
    <t xml:space="preserve">(8)以前は徘徊することがあったが、現在は施錠、センサーを行うことで未然に防いでいる。
</t>
    <phoneticPr fontId="7"/>
  </si>
  <si>
    <t xml:space="preserve">(8)寝たきり状態で、自ら体動することはできないため、徘徊することはない。
</t>
    <phoneticPr fontId="7"/>
  </si>
  <si>
    <t>ときどきある</t>
    <phoneticPr fontId="7"/>
  </si>
  <si>
    <t xml:space="preserve">(8)目的なく【歩き回る・動き回る】ことが直近１か月に【頻度】回あり。
</t>
    <rPh sb="28" eb="30">
      <t>ヒンド</t>
    </rPh>
    <phoneticPr fontId="7"/>
  </si>
  <si>
    <t xml:space="preserve">(8)
</t>
    <phoneticPr fontId="7"/>
  </si>
  <si>
    <t>ある</t>
    <phoneticPr fontId="7"/>
  </si>
  <si>
    <t xml:space="preserve">(8)目的なく【歩き回る・動き回る】ことが週【頻度】回あり。
</t>
    <rPh sb="23" eb="25">
      <t>ヒンド</t>
    </rPh>
    <phoneticPr fontId="7"/>
  </si>
  <si>
    <t>3-9
外出し戻れない
【有無】</t>
    <rPh sb="4" eb="6">
      <t>ガイシュツ</t>
    </rPh>
    <rPh sb="7" eb="8">
      <t>モド</t>
    </rPh>
    <rPh sb="13" eb="15">
      <t>ウム</t>
    </rPh>
    <phoneticPr fontId="7"/>
  </si>
  <si>
    <t xml:space="preserve">(9)一人で外出することはあるが、自力で戻ってこれる。
</t>
    <phoneticPr fontId="7"/>
  </si>
  <si>
    <t xml:space="preserve">(9)自力で移動できていた際は、一人で外出して戻ってこれないことがあったが、寝たきりの生活になってからはない。
</t>
    <phoneticPr fontId="7"/>
  </si>
  <si>
    <t xml:space="preserve">(9)以前は一人で外出して戻ってこれないことがあったが、直近１か月ではない。
</t>
    <phoneticPr fontId="7"/>
  </si>
  <si>
    <t xml:space="preserve">(9)以前は外出して戻れないことがあったが、現在は施錠、センサーを行うことで未然に防いでいる。
</t>
    <rPh sb="6" eb="8">
      <t>ガイシュツ</t>
    </rPh>
    <rPh sb="10" eb="11">
      <t>モド</t>
    </rPh>
    <phoneticPr fontId="7"/>
  </si>
  <si>
    <t xml:space="preserve">(9)一人で外出して戻ってこれないことが直近１か月に【頻度】回あり。
</t>
    <rPh sb="27" eb="29">
      <t>ヒンド</t>
    </rPh>
    <phoneticPr fontId="7"/>
  </si>
  <si>
    <t xml:space="preserve">(9)一人で外出して戻ってこれないことが直近１か月の間に、週【頻度】回以上あり。
</t>
    <rPh sb="26" eb="27">
      <t>アイダ</t>
    </rPh>
    <rPh sb="31" eb="33">
      <t>ヒンド</t>
    </rPh>
    <phoneticPr fontId="7"/>
  </si>
  <si>
    <t xml:space="preserve">(9)居室からトイレまで出たが、居室まで戻ってこれ職員が対応することが週【頻度】回以上あり。
</t>
    <rPh sb="3" eb="5">
      <t>キョシツ</t>
    </rPh>
    <rPh sb="12" eb="13">
      <t>デ</t>
    </rPh>
    <rPh sb="16" eb="18">
      <t>キョシツ</t>
    </rPh>
    <rPh sb="20" eb="21">
      <t>モド</t>
    </rPh>
    <rPh sb="25" eb="27">
      <t>ショクイン</t>
    </rPh>
    <rPh sb="28" eb="30">
      <t>タイオウ</t>
    </rPh>
    <rPh sb="35" eb="36">
      <t>シュウ</t>
    </rPh>
    <rPh sb="40" eb="41">
      <t>カイ</t>
    </rPh>
    <rPh sb="41" eb="43">
      <t>イジョウ</t>
    </rPh>
    <phoneticPr fontId="7"/>
  </si>
  <si>
    <t>４群</t>
    <rPh sb="1" eb="2">
      <t>グン</t>
    </rPh>
    <phoneticPr fontId="7"/>
  </si>
  <si>
    <t>４群全てが非該当の場合</t>
    <rPh sb="1" eb="2">
      <t>グン</t>
    </rPh>
    <rPh sb="2" eb="3">
      <t>スベ</t>
    </rPh>
    <rPh sb="5" eb="8">
      <t>ヒガイトウ</t>
    </rPh>
    <rPh sb="9" eb="11">
      <t>バアイ</t>
    </rPh>
    <phoneticPr fontId="12"/>
  </si>
  <si>
    <t xml:space="preserve">(1)～(15)該当する行動はないと【誰】から聞き取る。
</t>
  </si>
  <si>
    <t>4-1
被害的
【有無】</t>
  </si>
  <si>
    <t xml:space="preserve">(1)『○○がなくなった』と言うが、被害的な様子ではないので特記のみ。
</t>
    <phoneticPr fontId="7"/>
  </si>
  <si>
    <t xml:space="preserve">(1)以前は被害的になることがあったが、現在では病状が悪化し会話をすることがなくなった。
</t>
    <phoneticPr fontId="7"/>
  </si>
  <si>
    <t xml:space="preserve">(1)月【頻度】回、お金や大事な物の場所を忘れ、「なくなった、盗まれた」と言うことがあり。家族はその都度一緒に探している。
</t>
    <rPh sb="3" eb="4">
      <t>ツキ</t>
    </rPh>
    <rPh sb="8" eb="9">
      <t>カイ</t>
    </rPh>
    <phoneticPr fontId="7"/>
  </si>
  <si>
    <t xml:space="preserve">(1)月【頻度】回、食事を食べたことを忘れ、自分だけ食べさせてもらえないと訴えることがある。
</t>
    <phoneticPr fontId="7"/>
  </si>
  <si>
    <t xml:space="preserve">(1)週【頻度】回、お金や大事な物の場所を忘れ、「なくなった、盗まれた」と言うことがあり。家族はその都度一緒に探している。
</t>
    <rPh sb="3" eb="4">
      <t>シュウ</t>
    </rPh>
    <phoneticPr fontId="7"/>
  </si>
  <si>
    <t xml:space="preserve">(1)週【頻度】回、食事を食べたことを忘れ、自分だけ食べさせてもらえないと訴えることがある。
</t>
    <phoneticPr fontId="7"/>
  </si>
  <si>
    <t xml:space="preserve">(1)週【頻度】回、
</t>
    <phoneticPr fontId="7"/>
  </si>
  <si>
    <t>4-2
作話
【有無】</t>
  </si>
  <si>
    <t xml:space="preserve">(2)月【頻度】回、実際は行なっていないが「家事は全て自分が行っている」と言うことがある。
</t>
    <rPh sb="3" eb="4">
      <t>ツキ</t>
    </rPh>
    <rPh sb="5" eb="7">
      <t>ヒンド</t>
    </rPh>
    <rPh sb="8" eb="9">
      <t>カイ</t>
    </rPh>
    <phoneticPr fontId="7"/>
  </si>
  <si>
    <t xml:space="preserve">(2)月【頻度】回、自分の失敗を認めることなく、「あの人のせいで失敗した」と他人のせいにすることがある。
</t>
    <phoneticPr fontId="7"/>
  </si>
  <si>
    <t xml:space="preserve">(2)週【頻度】回、実際は行なっていないが「家事は全て自分が行っている」と言うことがある。
</t>
    <phoneticPr fontId="7"/>
  </si>
  <si>
    <t xml:space="preserve">(2)週【頻度】回、自分の失敗を認めることなく、「あの人のせいで失敗した」と他人のせいにすることがある。
</t>
    <phoneticPr fontId="7"/>
  </si>
  <si>
    <t xml:space="preserve">(2)週【頻度】回、
</t>
    <phoneticPr fontId="7"/>
  </si>
  <si>
    <t>4-3
感情不安定
【有無】</t>
    <rPh sb="4" eb="6">
      <t>カンジョウ</t>
    </rPh>
    <rPh sb="6" eb="9">
      <t>フアンテイ</t>
    </rPh>
    <rPh sb="11" eb="13">
      <t>ウム</t>
    </rPh>
    <phoneticPr fontId="7"/>
  </si>
  <si>
    <t xml:space="preserve">(3)思い通りにならないと興奮して怒り出すことがあるが、相応の理由があり常軌を逸脱しているとまでは言えないので『ない』を選択。
</t>
    <phoneticPr fontId="7"/>
  </si>
  <si>
    <t xml:space="preserve">(3)うつ傾向にあり、落ち込んで表情にとぼしいが、感情が不安定になるわけではない。
</t>
    <phoneticPr fontId="7"/>
  </si>
  <si>
    <t xml:space="preserve">(3)月【頻度】回。理由もなく怒り出すことがある。その際、周囲は距離を置くようにしている。
</t>
    <rPh sb="29" eb="31">
      <t>シュウイ</t>
    </rPh>
    <phoneticPr fontId="7"/>
  </si>
  <si>
    <t xml:space="preserve">(3)月【頻度】回。うつ症状があり『死にたい』と訴えることがある。その都度、家族は落ち着くまで話を傾聴している。
</t>
    <rPh sb="3" eb="4">
      <t>ツキ</t>
    </rPh>
    <rPh sb="5" eb="7">
      <t>ヒンド</t>
    </rPh>
    <rPh sb="8" eb="9">
      <t>カイ</t>
    </rPh>
    <phoneticPr fontId="7"/>
  </si>
  <si>
    <t xml:space="preserve">(3)週【頻度】回。理由もなく怒り出すことがある。その際、周囲は距離を置くようにしている。
</t>
    <rPh sb="29" eb="31">
      <t>シュウイ</t>
    </rPh>
    <phoneticPr fontId="7"/>
  </si>
  <si>
    <t xml:space="preserve">(3)週【頻度】回。うつ症状があり『死にたい』と訴えることがある。その都度、家族は落ち着くまで話を傾聴している。
</t>
    <rPh sb="3" eb="4">
      <t>シュウ</t>
    </rPh>
    <rPh sb="5" eb="7">
      <t>ヒンド</t>
    </rPh>
    <rPh sb="8" eb="9">
      <t>カイ</t>
    </rPh>
    <phoneticPr fontId="7"/>
  </si>
  <si>
    <t xml:space="preserve">(3)週【頻度】回、
</t>
    <phoneticPr fontId="7"/>
  </si>
  <si>
    <t>4-4
昼夜逆転
【有無】</t>
  </si>
  <si>
    <t xml:space="preserve">(4)1日中覚醒していることはあるが、日中の生活に支障はないため、特記のみ。
</t>
    <phoneticPr fontId="7"/>
  </si>
  <si>
    <t xml:space="preserve">(4)【夜間何度も覚醒する・入眠が遅い】ときはあるが、日中の生活に支障はないため、特記のみ。
</t>
  </si>
  <si>
    <t xml:space="preserve">(4)月【頻度】回あり。
</t>
    <phoneticPr fontId="7"/>
  </si>
  <si>
    <t xml:space="preserve">(4)週【頻度】回あり。
</t>
    <phoneticPr fontId="7"/>
  </si>
  <si>
    <t>4-5
同じ話
 (有無)</t>
    <phoneticPr fontId="7"/>
  </si>
  <si>
    <t xml:space="preserve">(5)同じ話をすることがあるが、短時間に何度もするわけではないので『ない』を選択。
</t>
    <rPh sb="3" eb="4">
      <t>オナ</t>
    </rPh>
    <phoneticPr fontId="7"/>
  </si>
  <si>
    <t xml:space="preserve">(5)月【頻度】回あり。
</t>
    <phoneticPr fontId="7"/>
  </si>
  <si>
    <t xml:space="preserve">(5)週【頻度】回、昔の話を何回も家族に話す。周囲はその都度聞いている。
</t>
    <rPh sb="23" eb="25">
      <t>シュウイ</t>
    </rPh>
    <phoneticPr fontId="7"/>
  </si>
  <si>
    <t>4-6
大声を出す
【有無】</t>
    <rPh sb="4" eb="6">
      <t>オオゴエ</t>
    </rPh>
    <rPh sb="7" eb="8">
      <t>ダ</t>
    </rPh>
    <rPh sb="11" eb="13">
      <t>ウム</t>
    </rPh>
    <phoneticPr fontId="7"/>
  </si>
  <si>
    <t xml:space="preserve">(6)難聴の為、人を呼ぶときは大声になるが、習慣的なものであるため「ない」を選択。
</t>
    <phoneticPr fontId="7"/>
  </si>
  <si>
    <t xml:space="preserve">(6)自宅で大声を出すことが時々あるが、独居であり特段の対応もしていないため「ない」を選択
</t>
    <phoneticPr fontId="7"/>
  </si>
  <si>
    <t xml:space="preserve">(6)月【頻度】回、周囲の迷惑になるほどの大声を急に出すことがあり。
</t>
    <rPh sb="10" eb="12">
      <t>シュウイ</t>
    </rPh>
    <rPh sb="13" eb="15">
      <t>メイワク</t>
    </rPh>
    <rPh sb="21" eb="23">
      <t>オオゴエ</t>
    </rPh>
    <rPh sb="24" eb="25">
      <t>キュウ</t>
    </rPh>
    <rPh sb="26" eb="27">
      <t>ダ</t>
    </rPh>
    <phoneticPr fontId="7"/>
  </si>
  <si>
    <t xml:space="preserve">(6)月【頻度】回、介護者が介助しようとすると『痛い！』『やめろ』などと大声を出すことがある。
</t>
    <phoneticPr fontId="7"/>
  </si>
  <si>
    <t xml:space="preserve">(6)月【頻度】回、理由もなく突然大声を出すことがある。
</t>
    <rPh sb="10" eb="12">
      <t>リユウ</t>
    </rPh>
    <rPh sb="15" eb="17">
      <t>トツゼン</t>
    </rPh>
    <rPh sb="17" eb="19">
      <t>オオゴエ</t>
    </rPh>
    <rPh sb="20" eb="21">
      <t>ダ</t>
    </rPh>
    <phoneticPr fontId="7"/>
  </si>
  <si>
    <t xml:space="preserve">(6)週【頻度】回、周囲の迷惑になるほどの大声を急に出すことがあり。
</t>
    <rPh sb="10" eb="12">
      <t>シュウイ</t>
    </rPh>
    <rPh sb="13" eb="15">
      <t>メイワク</t>
    </rPh>
    <rPh sb="21" eb="23">
      <t>オオゴエ</t>
    </rPh>
    <rPh sb="24" eb="25">
      <t>キュウ</t>
    </rPh>
    <rPh sb="26" eb="27">
      <t>ダ</t>
    </rPh>
    <phoneticPr fontId="7"/>
  </si>
  <si>
    <t xml:space="preserve">(6)週【頻度】回、介護者が介助しようとすると『痛い！』『やめろ』などと大声を出すことがある。
</t>
    <phoneticPr fontId="7"/>
  </si>
  <si>
    <t xml:space="preserve">(6)週【頻度】回、理由もなく突然大声を出すことがある。
</t>
    <rPh sb="10" eb="12">
      <t>リユウ</t>
    </rPh>
    <rPh sb="15" eb="17">
      <t>トツゼン</t>
    </rPh>
    <rPh sb="17" eb="19">
      <t>オオゴエ</t>
    </rPh>
    <rPh sb="20" eb="21">
      <t>ダ</t>
    </rPh>
    <phoneticPr fontId="7"/>
  </si>
  <si>
    <t>4-7
介護抵抗
【有無】</t>
    <rPh sb="4" eb="8">
      <t>カイゴテイコウ</t>
    </rPh>
    <rPh sb="10" eb="12">
      <t>ウム</t>
    </rPh>
    <phoneticPr fontId="7"/>
  </si>
  <si>
    <t xml:space="preserve">(7)家族や職員の助言や指示には従わないことが多いが、介護に対する抵抗とまでは言えない。「ない」を選択。
</t>
    <phoneticPr fontId="7"/>
  </si>
  <si>
    <t xml:space="preserve">(7)紙おむつの使用を勧めているが、『必要ない』と言って拒否。介護に対する抵抗とまでは言えない。
</t>
    <phoneticPr fontId="7"/>
  </si>
  <si>
    <t xml:space="preserve">(7)月【頻度】回、入浴の洗身やオムツ交換の際に介助者の手をたたいたり、払いのけたりすることがある。
</t>
    <phoneticPr fontId="7"/>
  </si>
  <si>
    <t xml:space="preserve">(7)月【頻度】回、介護中に暴言や暴行を頻繁に繰り返すことがある。
</t>
    <phoneticPr fontId="7"/>
  </si>
  <si>
    <t xml:space="preserve">(7)週【頻度】回、入浴の洗身やオムツ交換の際に介助者の手をたたいたり、払いのけたりすることがある。
</t>
    <phoneticPr fontId="7"/>
  </si>
  <si>
    <t xml:space="preserve">(7)週【頻度】回、介護中に暴言や暴行を頻繁に繰り返すことがある。
</t>
    <phoneticPr fontId="7"/>
  </si>
  <si>
    <t>4-8
落ち着きなし
【有無】</t>
    <rPh sb="4" eb="5">
      <t>オ</t>
    </rPh>
    <rPh sb="6" eb="7">
      <t>ツ</t>
    </rPh>
    <rPh sb="12" eb="14">
      <t>ウム</t>
    </rPh>
    <phoneticPr fontId="7"/>
  </si>
  <si>
    <t xml:space="preserve">(8)【頻度】、「家に帰りたい」と話すが、歩き回ったり落ち着きがないということはないので「ない」を選択。
</t>
    <phoneticPr fontId="7"/>
  </si>
  <si>
    <t xml:space="preserve">(8)【頻度】、歩き回ることはあるが、「家に帰りたい」意思表示はないため、「ない」を選択。
</t>
    <rPh sb="8" eb="9">
      <t>アル</t>
    </rPh>
    <rPh sb="10" eb="11">
      <t>マワ</t>
    </rPh>
    <rPh sb="20" eb="21">
      <t>イエ</t>
    </rPh>
    <rPh sb="22" eb="23">
      <t>カエ</t>
    </rPh>
    <rPh sb="27" eb="31">
      <t>イシヒョウジ</t>
    </rPh>
    <rPh sb="42" eb="44">
      <t>センタク</t>
    </rPh>
    <phoneticPr fontId="7"/>
  </si>
  <si>
    <t xml:space="preserve">(8)月【頻度】回、自宅に帰ると言って荷物をまとめて、部屋から出て行こうとすることがある。
</t>
    <phoneticPr fontId="7"/>
  </si>
  <si>
    <t xml:space="preserve">(8)月【頻度】回、『家に帰る』と言って出口を探し、廊下を歩き回ることがある。
</t>
    <phoneticPr fontId="7"/>
  </si>
  <si>
    <t xml:space="preserve">(8)週【頻度】回、自宅に帰ると言って荷物をまとめて、部屋から出て行こうとすることがある。
</t>
    <phoneticPr fontId="7"/>
  </si>
  <si>
    <t xml:space="preserve">(8)週【頻度】回、『家に帰る』と言って出口を探し、廊下を歩き回ることがある。
</t>
    <phoneticPr fontId="7"/>
  </si>
  <si>
    <t>4-9
1人で出たがる
【有無】</t>
    <rPh sb="4" eb="6">
      <t>ヒトリ</t>
    </rPh>
    <rPh sb="7" eb="8">
      <t>デ</t>
    </rPh>
    <rPh sb="13" eb="15">
      <t>ウム</t>
    </rPh>
    <phoneticPr fontId="7"/>
  </si>
  <si>
    <t xml:space="preserve">(9)以前は外に出ていこうとすることが頻繁にあったが、現在では筋力も低下して自分で外出することはできない。
</t>
    <phoneticPr fontId="7"/>
  </si>
  <si>
    <t xml:space="preserve">(9)暖かい時期は一人で外出することがあったが、最近は寒いため外に出たがらない。直近1カ月ではない。
</t>
    <phoneticPr fontId="7"/>
  </si>
  <si>
    <t xml:space="preserve">(9)以前は外に出ていこうとすることがあったが、現在は施錠やセンサー等の対策をとることで未然に防いでいる。
</t>
    <phoneticPr fontId="7"/>
  </si>
  <si>
    <t xml:space="preserve">(9)月【頻度】回、玄関から荷物を持って外出しようとすることがある。
</t>
    <phoneticPr fontId="7"/>
  </si>
  <si>
    <t xml:space="preserve">(9)月【頻度】回、無断で外出し、家に帰れなくなることがある。家族が探して連れ戻したり、警察に保護されたこともある。
</t>
    <phoneticPr fontId="7"/>
  </si>
  <si>
    <t xml:space="preserve">(9)週【頻度】回、玄関から荷物を持って外出しようとすることがある。
</t>
    <phoneticPr fontId="7"/>
  </si>
  <si>
    <t xml:space="preserve">(9)週【頻度】回、無断で外出し、家に帰れなくなることがある。家族が探して連れ戻したり、警察に保護されたこともある。
</t>
    <phoneticPr fontId="7"/>
  </si>
  <si>
    <t xml:space="preserve">(9)
</t>
  </si>
  <si>
    <t>4-10
収集癖
【有無】</t>
    <rPh sb="5" eb="8">
      <t>シュウシュウヘキ</t>
    </rPh>
    <rPh sb="10" eb="12">
      <t>ウム</t>
    </rPh>
    <phoneticPr fontId="7"/>
  </si>
  <si>
    <t xml:space="preserve">(10)物を捨てれないため、不要な物であふれているが、習慣的なもので集めてくるわけではないため「ない」を選択。
</t>
    <rPh sb="34" eb="35">
      <t>アツ</t>
    </rPh>
    <rPh sb="52" eb="54">
      <t>センタク</t>
    </rPh>
    <phoneticPr fontId="7"/>
  </si>
  <si>
    <t xml:space="preserve">(10)
</t>
    <phoneticPr fontId="7"/>
  </si>
  <si>
    <t xml:space="preserve">(10)月【頻度】回、施設の備品（ティッシュ・タオル等)を自分の部屋に持って来てタンスにしまい込むことがある。
</t>
    <phoneticPr fontId="7"/>
  </si>
  <si>
    <t xml:space="preserve">(10)月【頻度】回、外出して、雑誌や古い日用品などを集めて持って帰ってくることがある。
</t>
    <phoneticPr fontId="7"/>
  </si>
  <si>
    <t xml:space="preserve">(10)週【頻度】回、施設の備品（ティッシュ・タオル等)を自分の部屋に持って来てタンスにしまい込むことがある。
</t>
    <phoneticPr fontId="7"/>
  </si>
  <si>
    <t xml:space="preserve">(10)週【頻度】回、外出して、雑誌や古い日用品などを集めて持って帰ってくることがある。
</t>
    <phoneticPr fontId="7"/>
  </si>
  <si>
    <t>4-11
ものを壊す
【有無】</t>
    <rPh sb="8" eb="9">
      <t>コワ</t>
    </rPh>
    <rPh sb="12" eb="14">
      <t>ウム</t>
    </rPh>
    <phoneticPr fontId="7"/>
  </si>
  <si>
    <t xml:space="preserve">(11)以前は部屋のものを投げたり破ったりすることがあったが、部屋に物を置かないようにしたため今はない。
</t>
    <phoneticPr fontId="7"/>
  </si>
  <si>
    <t xml:space="preserve">(11)月【頻度】回、物や衣類を壊したり破ったりすることがある。
</t>
    <phoneticPr fontId="7"/>
  </si>
  <si>
    <t xml:space="preserve">(11)月【頻度】回、物を叩いたり投げつけたりすることがある。
</t>
    <phoneticPr fontId="7"/>
  </si>
  <si>
    <t xml:space="preserve">(11)週【頻度】回、物や衣類を壊したり破ったりすることがある。
</t>
    <phoneticPr fontId="7"/>
  </si>
  <si>
    <t xml:space="preserve">(11)週【頻度】回、物を叩いたり投げつけたりすることがある。
</t>
    <phoneticPr fontId="7"/>
  </si>
  <si>
    <t>4-12
ひどい物忘れ
【有無】</t>
    <rPh sb="8" eb="10">
      <t>モノワス</t>
    </rPh>
    <rPh sb="13" eb="15">
      <t>ウム</t>
    </rPh>
    <phoneticPr fontId="7"/>
  </si>
  <si>
    <t xml:space="preserve">(12)年相応の物忘れはあるが、周りが対応しているわけではないので「ない」を選択。
</t>
    <phoneticPr fontId="7"/>
  </si>
  <si>
    <t xml:space="preserve">(12)独居でときどき物を無くしたりすることがあるが、自分で探し見つけているので「ない」を選択。
</t>
    <phoneticPr fontId="7"/>
  </si>
  <si>
    <t xml:space="preserve">(12)
</t>
    <phoneticPr fontId="7"/>
  </si>
  <si>
    <t xml:space="preserve">(12)月【頻度】回、ものがなくなったと家族を巻き込んで探しまわることがある。
</t>
    <phoneticPr fontId="7"/>
  </si>
  <si>
    <t xml:space="preserve">(12)月【頻度】回、聞いたことを忘れ、何度も聞いてくるため、その都度説明している。
</t>
    <phoneticPr fontId="7"/>
  </si>
  <si>
    <t xml:space="preserve">(12)週【頻度】回、ものがなくなったと家族を巻き込んで探しまわることがある。
</t>
    <phoneticPr fontId="7"/>
  </si>
  <si>
    <t xml:space="preserve">(12)週【頻度】回、聞いたことを忘れ、何度も聞いてくるため、その都度説明している。
</t>
    <phoneticPr fontId="7"/>
  </si>
  <si>
    <t>4-13
独語・
独り笑い
【有無】</t>
    <rPh sb="5" eb="7">
      <t>ドクゴ</t>
    </rPh>
    <rPh sb="9" eb="10">
      <t>ヒト</t>
    </rPh>
    <rPh sb="11" eb="12">
      <t>ワラ</t>
    </rPh>
    <rPh sb="15" eb="17">
      <t>ウム</t>
    </rPh>
    <phoneticPr fontId="7"/>
  </si>
  <si>
    <t xml:space="preserve">(13)時々独り言を言っているが習慣的なものなので「ない」を選択。
</t>
    <phoneticPr fontId="7"/>
  </si>
  <si>
    <t xml:space="preserve">(13)
</t>
    <phoneticPr fontId="7"/>
  </si>
  <si>
    <t xml:space="preserve">(13)月【頻度】回、誰もいないのに小声でぶつぶつと意味不明の内容を話していることがある。
</t>
    <rPh sb="4" eb="5">
      <t>ツキ</t>
    </rPh>
    <phoneticPr fontId="7"/>
  </si>
  <si>
    <t xml:space="preserve">(13)週【頻度】回、誰もいないのに小声でぶつぶつと意味不明の内容を話していることがある。
</t>
    <phoneticPr fontId="7"/>
  </si>
  <si>
    <t>4-14
自分勝手
【有無】</t>
    <rPh sb="5" eb="9">
      <t>ジブンカッテ</t>
    </rPh>
    <rPh sb="11" eb="13">
      <t>ウム</t>
    </rPh>
    <phoneticPr fontId="7"/>
  </si>
  <si>
    <t xml:space="preserve">(14)以前は自分勝手に外出したり、その場から離れることがあったが、現在は筋力や体力が低下し自分勝手な行動をとることはない。
</t>
    <phoneticPr fontId="7"/>
  </si>
  <si>
    <t xml:space="preserve">(14)
</t>
    <phoneticPr fontId="7"/>
  </si>
  <si>
    <t xml:space="preserve">(14)月【頻度】回、転倒の危険性があり、移動時必ず職員を呼ぶよう指示しているが、1人で立ち上がり移動しようとすることがある。
</t>
    <rPh sb="21" eb="23">
      <t>イドウ</t>
    </rPh>
    <rPh sb="23" eb="24">
      <t>ジ</t>
    </rPh>
    <rPh sb="24" eb="25">
      <t>カナラ</t>
    </rPh>
    <rPh sb="26" eb="28">
      <t>ショクイン</t>
    </rPh>
    <rPh sb="29" eb="30">
      <t>ヨ</t>
    </rPh>
    <phoneticPr fontId="7"/>
  </si>
  <si>
    <t xml:space="preserve">(14)月【頻度】回、勝手に他の利用者の居室に入ろうとすることがあるため、見守り、声かけ、誘導している。
</t>
    <phoneticPr fontId="7"/>
  </si>
  <si>
    <t xml:space="preserve">(14)週【頻度】回、転倒の危険性があり、移動時必ず職員を呼ぶよう指示しているが、1人で立ち上がり移動しようとすることがある。
</t>
    <rPh sb="21" eb="23">
      <t>イドウ</t>
    </rPh>
    <rPh sb="23" eb="24">
      <t>ジ</t>
    </rPh>
    <rPh sb="24" eb="25">
      <t>カナラ</t>
    </rPh>
    <rPh sb="26" eb="28">
      <t>ショクイン</t>
    </rPh>
    <rPh sb="29" eb="30">
      <t>ヨ</t>
    </rPh>
    <phoneticPr fontId="7"/>
  </si>
  <si>
    <t xml:space="preserve">(14)週【頻度】回、勝手に他の利用者の居室に入ろうとすることがあるため、見守り、声かけ、誘導している。
</t>
    <phoneticPr fontId="7"/>
  </si>
  <si>
    <t>4-15
話が
まとまらない【有無】</t>
    <rPh sb="5" eb="6">
      <t>ハナシ</t>
    </rPh>
    <rPh sb="15" eb="17">
      <t>ウム</t>
    </rPh>
    <phoneticPr fontId="7"/>
  </si>
  <si>
    <t xml:space="preserve">(15)一方的に話すが性格的なもので『話がまとまらない』わけではない。調査の質問には的確に答えることが出来た。
</t>
    <phoneticPr fontId="7"/>
  </si>
  <si>
    <t xml:space="preserve">(15)
</t>
    <phoneticPr fontId="7"/>
  </si>
  <si>
    <t xml:space="preserve">(15)月【頻度】回、会話の途中で、話題がコロコロと変わり話がまとまらなくなることがある。
</t>
    <phoneticPr fontId="7"/>
  </si>
  <si>
    <t xml:space="preserve">(15)月【頻度】回、一方的に話し続けるため、話題を修正しようと質問しても、全く違う内容を一方的に話し続ける。
</t>
    <phoneticPr fontId="7"/>
  </si>
  <si>
    <t xml:space="preserve">(15)週【頻度】回、会話の途中で、話題がコロコロと変わり話がまとまらなくなることがある。
</t>
    <phoneticPr fontId="7"/>
  </si>
  <si>
    <t xml:space="preserve">(15)週【頻度】回、一方的に話し続けるため、話題を修正しようと質問しても、全く違う内容を一方的に話し続ける。
</t>
    <phoneticPr fontId="7"/>
  </si>
  <si>
    <t>５群</t>
    <rPh sb="1" eb="2">
      <t>グン</t>
    </rPh>
    <phoneticPr fontId="7"/>
  </si>
  <si>
    <t>5-1
薬の内服
【介助方法】</t>
  </si>
  <si>
    <t>(1)内服【頻度】回/日。自己管理で飲み忘れなし。</t>
    <rPh sb="6" eb="8">
      <t>ヒンド</t>
    </rPh>
    <phoneticPr fontId="7"/>
  </si>
  <si>
    <t>(1)内服【頻度】回/日。あらかじめ薬局で分包されており、自己管理で飲み忘れなし。</t>
    <rPh sb="6" eb="8">
      <t>ヒンド</t>
    </rPh>
    <phoneticPr fontId="7"/>
  </si>
  <si>
    <t>(1)内服なし。処方された場合を想定。自己管理・内服できると聞き取る。</t>
    <phoneticPr fontId="7"/>
  </si>
  <si>
    <t>(1)内服【頻度】回/日。【理由】のため、【誰】が【水・薬の準備・内服確認】をしている。</t>
    <rPh sb="6" eb="8">
      <t>ヒンド</t>
    </rPh>
    <rPh sb="14" eb="16">
      <t>リユウ</t>
    </rPh>
    <phoneticPr fontId="7"/>
  </si>
  <si>
    <t>(1)内服【頻度】回/日。飲み忘れが多く自己管理できていないため、【誰】が内服確認が必要と判断。</t>
    <rPh sb="6" eb="8">
      <t>ヒンド</t>
    </rPh>
    <phoneticPr fontId="7"/>
  </si>
  <si>
    <t>(1)内服なし。処方された場合を想定。【誰】が【水・薬の準備・内服確認】をする必要があると判断。</t>
    <phoneticPr fontId="7"/>
  </si>
  <si>
    <t>(1)【誰】が水・薬を準備し本人の口に入れている。</t>
  </si>
  <si>
    <t>(1)内服なし。処方された場合を想定。【誰】が薬を口に入れる必要があると判断。</t>
    <phoneticPr fontId="7"/>
  </si>
  <si>
    <t>5-2
金銭管理
(介助方法)</t>
    <phoneticPr fontId="7"/>
  </si>
  <si>
    <t xml:space="preserve">(2)支出入の把握・管理を全て自分で行っている。
</t>
    <phoneticPr fontId="7"/>
  </si>
  <si>
    <t xml:space="preserve">(2)支出入の把握・管理は自分でしているが、金融機関からのお金の出し入れは家族に依頼している。
</t>
    <phoneticPr fontId="7"/>
  </si>
  <si>
    <t xml:space="preserve">(2)手元に現金等を所持していないが、年金、預貯金、生活保護等は自分で管理。
</t>
    <phoneticPr fontId="7"/>
  </si>
  <si>
    <t xml:space="preserve">(2)小遣い程度の少額のみ管理できる。他は【誰】が介助。
</t>
  </si>
  <si>
    <t xml:space="preserve">(2)本人がすべて管理。時々使った金額を忘れる。計算間違いをするので、【誰】が確認している。
</t>
  </si>
  <si>
    <t xml:space="preserve">(2)本人が管理するが、【誰】が精算等の介助をしている。
</t>
  </si>
  <si>
    <t xml:space="preserve">(2)【誰】がすべて管理。
</t>
  </si>
  <si>
    <t xml:space="preserve">(2)自分で小銭程度を所持しているが、管理はできない。【誰】が全て管理している。
</t>
  </si>
  <si>
    <t xml:space="preserve">(2)入院前は自分で管理できていたが、体調が悪化し入院後は家族がお金の管理をしている。
</t>
    <phoneticPr fontId="7"/>
  </si>
  <si>
    <t>5-3
日常の
意思決定
【能力】</t>
  </si>
  <si>
    <t xml:space="preserve">(3)常に自分で意思決定できる。サービス利用も周囲の提案を受け自分の意思で決めている。
</t>
    <rPh sb="20" eb="22">
      <t>リヨウ</t>
    </rPh>
    <rPh sb="23" eb="25">
      <t>シュウイ</t>
    </rPh>
    <rPh sb="26" eb="28">
      <t>テイアン</t>
    </rPh>
    <rPh sb="29" eb="30">
      <t>ウ</t>
    </rPh>
    <rPh sb="31" eb="33">
      <t>ジブン</t>
    </rPh>
    <rPh sb="34" eb="36">
      <t>イシ</t>
    </rPh>
    <rPh sb="37" eb="38">
      <t>キ</t>
    </rPh>
    <phoneticPr fontId="7"/>
  </si>
  <si>
    <t xml:space="preserve">(3)特別なことは周囲に自ら相談し、最終判断は自分で行う。
</t>
    <phoneticPr fontId="7"/>
  </si>
  <si>
    <t>特別な場合を除いてできる</t>
    <rPh sb="0" eb="2">
      <t>トクベツ</t>
    </rPh>
    <rPh sb="3" eb="5">
      <t>バアイ</t>
    </rPh>
    <rPh sb="6" eb="7">
      <t>ノゾ</t>
    </rPh>
    <phoneticPr fontId="7"/>
  </si>
  <si>
    <t xml:space="preserve">(3)日常的な意思決定は自分で行うが、ケアプランや医療方針等は【誰】の支援が必要。
</t>
    <rPh sb="25" eb="29">
      <t>イリョウホウシン</t>
    </rPh>
    <rPh sb="29" eb="30">
      <t>ナド</t>
    </rPh>
    <phoneticPr fontId="7"/>
  </si>
  <si>
    <t>日常的に困難</t>
    <rPh sb="0" eb="3">
      <t>ニチジョウテキ</t>
    </rPh>
    <rPh sb="4" eb="6">
      <t>コンナン</t>
    </rPh>
    <phoneticPr fontId="7"/>
  </si>
  <si>
    <t xml:space="preserve">(3)日常的なことでもほとんど意思決定できないが、２択等の選択を行うことができる。
</t>
    <phoneticPr fontId="7"/>
  </si>
  <si>
    <t xml:space="preserve">(3)自力では全く意思決定できない。周囲が全て決定している。
</t>
    <phoneticPr fontId="7"/>
  </si>
  <si>
    <t>5-4
集団不適応
【有無】</t>
    <rPh sb="4" eb="9">
      <t>シュウダンフテキオウ</t>
    </rPh>
    <rPh sb="11" eb="13">
      <t>ウム</t>
    </rPh>
    <phoneticPr fontId="7"/>
  </si>
  <si>
    <t xml:space="preserve">(4)拒否などもなく、集まりにも参加している。
</t>
    <phoneticPr fontId="7"/>
  </si>
  <si>
    <t xml:space="preserve">(4)集団に参加する機会がない。
</t>
    <phoneticPr fontId="7"/>
  </si>
  <si>
    <t xml:space="preserve">(4)【どこ】で、【不適応行動】をするため、【誰】が【対応】することが【頻度】回/月ある。
</t>
    <rPh sb="10" eb="13">
      <t>フテキオウ</t>
    </rPh>
    <rPh sb="13" eb="15">
      <t>コウドウ</t>
    </rPh>
    <rPh sb="36" eb="38">
      <t>ヒンド</t>
    </rPh>
    <rPh sb="41" eb="42">
      <t>ツキ</t>
    </rPh>
    <phoneticPr fontId="7"/>
  </si>
  <si>
    <t xml:space="preserve">(4)【どこ】で、【不適応行動】をするため、【誰】が【対応】することが【頻度】回/週ある。
</t>
    <rPh sb="10" eb="13">
      <t>フテキオウ</t>
    </rPh>
    <rPh sb="13" eb="15">
      <t>コウドウ</t>
    </rPh>
    <rPh sb="23" eb="24">
      <t>ダレ</t>
    </rPh>
    <rPh sb="27" eb="29">
      <t>タイオウ</t>
    </rPh>
    <rPh sb="36" eb="38">
      <t>ヒンド</t>
    </rPh>
    <rPh sb="41" eb="42">
      <t>シュウ</t>
    </rPh>
    <phoneticPr fontId="7"/>
  </si>
  <si>
    <t>5-5
買い物
【介助方法】</t>
    <rPh sb="4" eb="5">
      <t>カ</t>
    </rPh>
    <rPh sb="6" eb="7">
      <t>モノ</t>
    </rPh>
    <rPh sb="9" eb="11">
      <t>カイジョ</t>
    </rPh>
    <rPh sb="11" eb="13">
      <t>ホウホウ</t>
    </rPh>
    <phoneticPr fontId="7"/>
  </si>
  <si>
    <t>(5)介助なく買い物の一連の行為を行う。</t>
    <phoneticPr fontId="7"/>
  </si>
  <si>
    <t>(5)【宅配・通販】を自分で注文し、自宅へ届けてもらっている。</t>
  </si>
  <si>
    <t>(5)重いものなどは【誰】に買い物を頼むが、その他の買い物は自分で行っている。頻度で判断。</t>
  </si>
  <si>
    <t>(5)自分で買い物に行くが、不必要なものまで買うため、指示・見守りが必要と判断。</t>
    <phoneticPr fontId="7"/>
  </si>
  <si>
    <t>(5)日用品や食品などの必要なものの買い物を【誰】に依頼し買ってきてもらう。</t>
  </si>
  <si>
    <t>(5)自分で【商品を選ぶ・商品を取る・支払う】ことをし、【誰】が、【商品を選ぶ・商品を取る・支払う】ことをしている。</t>
  </si>
  <si>
    <t>(5)自分で買い物に行くが、不必要なものまで買い、【誰】が返品し手間になっている。</t>
    <rPh sb="26" eb="27">
      <t>ダレ</t>
    </rPh>
    <phoneticPr fontId="7"/>
  </si>
  <si>
    <t>(5)日用品や食品などの必要なものを【誰】に依頼して買ってきてもらっている。</t>
    <rPh sb="3" eb="6">
      <t>ニチヨウヒン</t>
    </rPh>
    <rPh sb="7" eb="9">
      <t>ショクヒン</t>
    </rPh>
    <rPh sb="12" eb="14">
      <t>ヒツヨウ</t>
    </rPh>
    <rPh sb="22" eb="24">
      <t>イライ</t>
    </rPh>
    <rPh sb="26" eb="27">
      <t>カ</t>
    </rPh>
    <phoneticPr fontId="7"/>
  </si>
  <si>
    <t>(5)すべて【誰】が買い物に行く。</t>
    <rPh sb="7" eb="8">
      <t>ダレ</t>
    </rPh>
    <phoneticPr fontId="7"/>
  </si>
  <si>
    <t>(5)自分で、嗜好品を買うことはあるが、日用品や食品は【誰】がすべて購入している。</t>
  </si>
  <si>
    <t>(5)(6)すべて【誰】が物品・食事を用意している。</t>
    <rPh sb="10" eb="11">
      <t>ダレ</t>
    </rPh>
    <phoneticPr fontId="7"/>
  </si>
  <si>
    <t>5-6
簡単な調理
  (介助方法)</t>
    <phoneticPr fontId="7"/>
  </si>
  <si>
    <t>(6)総菜を買ってきており、温め直しは全て本人が行っている。</t>
    <phoneticPr fontId="7"/>
  </si>
  <si>
    <t>(6)【点滴・経管栄養】のみ。温めの介助も行われていない。</t>
    <phoneticPr fontId="7"/>
  </si>
  <si>
    <t>(6)調理は家族が行うが、自身で温め直しを行っている。</t>
    <phoneticPr fontId="7"/>
  </si>
  <si>
    <t>(6)調理は全て本人が行っている。</t>
    <phoneticPr fontId="7"/>
  </si>
  <si>
    <t>(6)レンジの操作がわからないため、【誰】が声掛け・確認をしている。</t>
    <phoneticPr fontId="7"/>
  </si>
  <si>
    <t>(6)炊飯の米研ぎは本人が行うが、水加減がわからないためそのあとは家族が行っている。</t>
    <phoneticPr fontId="7"/>
  </si>
  <si>
    <t>(6)【施設・病院】が用意したものをそのまま食べている。</t>
  </si>
  <si>
    <t>(6)家族が用意したものをそのまま食べている。</t>
    <rPh sb="3" eb="5">
      <t>カゾク</t>
    </rPh>
    <phoneticPr fontId="7"/>
  </si>
  <si>
    <t>(6)日中独居のため，昼のみ家族が作った物を電子レンジで温めている。朝夜は家族が調理する。</t>
    <phoneticPr fontId="7"/>
  </si>
  <si>
    <t>６群</t>
  </si>
  <si>
    <t>1.点滴の管理</t>
  </si>
  <si>
    <t xml:space="preserve">(1)【いつ】から、【誰】が管理しており、継続予定あり。
</t>
    <rPh sb="11" eb="12">
      <t>ダレ</t>
    </rPh>
    <rPh sb="14" eb="16">
      <t>カンリ</t>
    </rPh>
    <rPh sb="21" eb="25">
      <t>ケイゾクヨテイ</t>
    </rPh>
    <phoneticPr fontId="7"/>
  </si>
  <si>
    <t>2.中心静脈栄養</t>
  </si>
  <si>
    <t xml:space="preserve">(2)【いつ】から、【誰】が管理しており、継続予定あり。
</t>
    <phoneticPr fontId="7"/>
  </si>
  <si>
    <t>3.透析</t>
  </si>
  <si>
    <t xml:space="preserve">(3)【いつ】から、【誰】が管理しており、継続予定あり。
</t>
    <phoneticPr fontId="7"/>
  </si>
  <si>
    <t>4.人工肛門</t>
  </si>
  <si>
    <t xml:space="preserve">(4)【いつ】から、【誰】が管理しており、継続予定あり。
</t>
    <phoneticPr fontId="7"/>
  </si>
  <si>
    <t>5.酸素療法</t>
  </si>
  <si>
    <t xml:space="preserve">(5)【いつ】から、【誰】が管理しており、継続予定あり。
</t>
    <phoneticPr fontId="7"/>
  </si>
  <si>
    <t xml:space="preserve">(6)【いつ】から、【誰】が管理しており、継続予定あり。
</t>
    <phoneticPr fontId="7"/>
  </si>
  <si>
    <t>7.気管切開</t>
  </si>
  <si>
    <t xml:space="preserve">(7)【いつ】から、【誰】が管理しており、継続予定あり。
</t>
    <phoneticPr fontId="7"/>
  </si>
  <si>
    <t>8.疼痛看護</t>
  </si>
  <si>
    <t xml:space="preserve">(8)【いつ】から、【誰】が管理しており、継続予定あり。
</t>
    <phoneticPr fontId="7"/>
  </si>
  <si>
    <t>9.経管栄養</t>
  </si>
  <si>
    <t xml:space="preserve">(9)【いつ】から、【誰】が管理しており、継続予定あり。
</t>
    <phoneticPr fontId="7"/>
  </si>
  <si>
    <t>1.モニター測定</t>
  </si>
  <si>
    <t xml:space="preserve">(10)【いつ】から、【誰】が管理しており、継続予定あり。
</t>
    <phoneticPr fontId="7"/>
  </si>
  <si>
    <t>11.じょくそう</t>
  </si>
  <si>
    <t xml:space="preserve">(11)【いつ】から、【誰】が管理しており、継続予定あり。
</t>
    <phoneticPr fontId="7"/>
  </si>
  <si>
    <t>12.カテーテル</t>
  </si>
  <si>
    <t xml:space="preserve">(12)【いつ】から、【誰】が管理しており、継続予定あり。
</t>
    <phoneticPr fontId="7"/>
  </si>
  <si>
    <t>日常生活自立度</t>
  </si>
  <si>
    <t>障害高齢者の日常生活自立度</t>
  </si>
  <si>
    <t>自立</t>
  </si>
  <si>
    <t>(1)【理由】ことから「自立」を選択。</t>
    <rPh sb="4" eb="6">
      <t>リユウ</t>
    </rPh>
    <phoneticPr fontId="7"/>
  </si>
  <si>
    <t>J１</t>
  </si>
  <si>
    <t>(1)【理由】ことから「J1」を選択。</t>
    <rPh sb="4" eb="6">
      <t>リユウ</t>
    </rPh>
    <phoneticPr fontId="7"/>
  </si>
  <si>
    <t>J２</t>
  </si>
  <si>
    <t>(1)【理由】ことから「J2」を選択。</t>
  </si>
  <si>
    <t>A１</t>
  </si>
  <si>
    <t>(1)【理由】ことから「A1」を選択。</t>
  </si>
  <si>
    <t>A２</t>
  </si>
  <si>
    <t>(1)【理由】ことから「A2」を選択。</t>
  </si>
  <si>
    <t>B１</t>
  </si>
  <si>
    <t>(1)【理由】ことから「B1」を選択。</t>
  </si>
  <si>
    <t>B２</t>
  </si>
  <si>
    <t>(1)【理由】ことから「B2」を選択。</t>
  </si>
  <si>
    <t>C１</t>
  </si>
  <si>
    <t>(1)【理由】ことから「C1」を選択。</t>
  </si>
  <si>
    <t>C２</t>
  </si>
  <si>
    <t>(1)【理由】ことから「C2」を選択。</t>
  </si>
  <si>
    <t>認知症高齢者の日常生活自立度</t>
  </si>
  <si>
    <t>(2)【理由】ことから「自立」を選択。</t>
  </si>
  <si>
    <t>Ⅰ</t>
  </si>
  <si>
    <t>(2)【理由】ことから「Ⅰ」を選択。</t>
  </si>
  <si>
    <t>Ⅱa</t>
  </si>
  <si>
    <t>(2)【理由】ことから「Ⅱa」を選択。</t>
  </si>
  <si>
    <t>Ⅱb</t>
  </si>
  <si>
    <t>(2)【理由】ことから「Ⅱb」を選択。</t>
  </si>
  <si>
    <t>Ⅲa</t>
  </si>
  <si>
    <t>(2)【理由】ことから「Ⅲa」を選択。</t>
  </si>
  <si>
    <t>Ⅲb</t>
  </si>
  <si>
    <t>(2)【理由】ことから「Ⅲb」を選択。</t>
  </si>
  <si>
    <t>Ⅳ</t>
  </si>
  <si>
    <t>(2)【理由】ことから「Ⅳ」を選択。</t>
  </si>
  <si>
    <t>M</t>
  </si>
  <si>
    <t>(2)【理由】ことから「M」を選択。</t>
  </si>
  <si>
    <t>1-9
片足立位
【能力】</t>
    <rPh sb="4" eb="6">
      <t>カタアシ</t>
    </rPh>
    <rPh sb="6" eb="8">
      <t>リツイ</t>
    </rPh>
    <phoneticPr fontId="7"/>
  </si>
  <si>
    <t>6.人工呼吸器</t>
    <rPh sb="2" eb="7">
      <t>ジンコウコキュウキ</t>
    </rPh>
    <phoneticPr fontId="7"/>
  </si>
  <si>
    <t>1-6
両足立位
【能力】</t>
    <phoneticPr fontId="7"/>
  </si>
  <si>
    <t>特記事項　</t>
    <phoneticPr fontId="7"/>
  </si>
  <si>
    <t>【自宅・病院・施設】調査。【戸建て・集合住宅】に【誰】と生活。現在のサービス利用は、。既往歴：。立会：、聞き取り：。</t>
    <rPh sb="25" eb="26">
      <t>だれ</t>
    </rPh>
    <phoneticPr fontId="7" type="Hiragana"/>
  </si>
  <si>
    <t>(8)つかまっても１度では立ち上がることができない。何度か繰り返せば立ち上がることができる。</t>
    <rPh sb="10" eb="11">
      <t>ド</t>
    </rPh>
    <rPh sb="13" eb="14">
      <t>タ</t>
    </rPh>
    <rPh sb="15" eb="16">
      <t>ア</t>
    </rPh>
    <rPh sb="26" eb="28">
      <t>ナンド</t>
    </rPh>
    <rPh sb="29" eb="30">
      <t>ク</t>
    </rPh>
    <rPh sb="31" eb="32">
      <t>カエ</t>
    </rPh>
    <rPh sb="34" eb="35">
      <t>タ</t>
    </rPh>
    <rPh sb="36" eb="37">
      <t>ア</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</si>
</sst>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emmdd"/>
    <numFmt numFmtId="177" formatCode="[$-411]ggge&quot;年&quot;m&quot;月&quot;d&quot;日&quot;;@"/>
    <numFmt numFmtId="178" formatCode="0&quot;品目&quot;"/>
    <numFmt numFmtId="179" formatCode="0&quot;回/月&quot;"/>
    <numFmt numFmtId="180" formatCode="0&quot;日/月&quot;"/>
    <numFmt numFmtId="181" formatCode="[$-411]&quot;令和&quot;e&quot;年&quot;m&quot;月&quot;d&quot;日&quot;;@"/>
    <numFmt numFmtId="182" formatCode="yy"/>
    <numFmt numFmtId="183" formatCode="[$-411]ge\.m\.d;@"/>
  </numFmts>
  <fonts count="49"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游ゴシック"/>
      <family val="3"/>
      <charset val="128"/>
      <scheme val="minor"/>
    </font>
    <font>
      <sz val="11"/>
      <color theme="1"/>
      <name val="UD デジタル 教科書体 NK-R"/>
      <family val="1"/>
      <charset val="128"/>
    </font>
    <font>
      <sz val="6"/>
      <name val="游ゴシック"/>
      <family val="3"/>
      <charset val="128"/>
      <scheme val="minor"/>
    </font>
    <font>
      <sz val="11"/>
      <color theme="1"/>
      <name val="游ゴシック"/>
      <family val="3"/>
      <charset val="128"/>
      <scheme val="minor"/>
    </font>
    <font>
      <sz val="8"/>
      <color theme="1"/>
      <name val="BIZ UDPゴシック"/>
      <family val="3"/>
      <charset val="128"/>
    </font>
    <font>
      <sz val="9"/>
      <color theme="1"/>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8"/>
      <color theme="1"/>
      <name val="UD デジタル 教科書体 NP-R"/>
      <family val="1"/>
      <charset val="128"/>
    </font>
    <font>
      <sz val="10"/>
      <color theme="1"/>
      <name val="UD デジタル 教科書体 NP-R"/>
      <family val="1"/>
      <charset val="128"/>
    </font>
    <font>
      <sz val="14"/>
      <color theme="1"/>
      <name val="UD デジタル 教科書体 NP-R"/>
      <family val="1"/>
      <charset val="128"/>
    </font>
    <font>
      <sz val="16"/>
      <color theme="1"/>
      <name val="UD デジタル 教科書体 NP-R"/>
      <family val="1"/>
      <charset val="128"/>
    </font>
    <font>
      <sz val="10"/>
      <color theme="1"/>
      <name val="游ゴシック"/>
      <family val="3"/>
      <charset val="128"/>
      <scheme val="minor"/>
    </font>
    <font>
      <sz val="8"/>
      <color theme="1"/>
      <name val="UD デジタル 教科書体 NP-R"/>
      <family val="1"/>
      <charset val="128"/>
    </font>
    <font>
      <sz val="10.5"/>
      <color theme="1"/>
      <name val="游ゴシック"/>
      <family val="3"/>
      <charset val="128"/>
    </font>
    <font>
      <sz val="10.5"/>
      <color theme="1"/>
      <name val="游ゴシック"/>
      <family val="3"/>
      <charset val="128"/>
      <scheme val="minor"/>
    </font>
    <font>
      <b/>
      <sz val="16"/>
      <color theme="1"/>
      <name val="UD デジタル 教科書体 NP-R"/>
      <family val="1"/>
      <charset val="128"/>
    </font>
    <font>
      <b/>
      <sz val="14"/>
      <color theme="1"/>
      <name val="UD デジタル 教科書体 NP-R"/>
      <family val="1"/>
      <charset val="128"/>
    </font>
    <font>
      <b/>
      <sz val="14"/>
      <color rgb="FFFF0000"/>
      <name val="UD デジタル 教科書体 NP-R"/>
      <family val="1"/>
      <charset val="128"/>
    </font>
    <font>
      <b/>
      <sz val="16"/>
      <color rgb="FFFF0000"/>
      <name val="UD デジタル 教科書体 NP-R"/>
      <family val="1"/>
      <charset val="128"/>
    </font>
    <font>
      <b/>
      <sz val="12"/>
      <color rgb="FFFF0000"/>
      <name val="UD デジタル 教科書体 NP-R"/>
      <family val="1"/>
      <charset val="128"/>
    </font>
    <font>
      <b/>
      <sz val="11"/>
      <color rgb="FFFF0000"/>
      <name val="UD デジタル 教科書体 NP-R"/>
      <family val="1"/>
      <charset val="128"/>
    </font>
    <font>
      <sz val="24"/>
      <color theme="1"/>
      <name val="UD デジタル 教科書体 NP-R"/>
      <family val="1"/>
      <charset val="128"/>
    </font>
    <font>
      <sz val="9"/>
      <name val="UD デジタル 教科書体 NP-R"/>
      <family val="1"/>
      <charset val="128"/>
    </font>
    <font>
      <sz val="11"/>
      <color rgb="FFFF0000"/>
      <name val="UD デジタル 教科書体 NP-R"/>
      <family val="1"/>
      <charset val="128"/>
    </font>
    <font>
      <sz val="12"/>
      <color theme="1"/>
      <name val="游ゴシック"/>
      <family val="3"/>
      <charset val="128"/>
      <scheme val="minor"/>
    </font>
    <font>
      <b/>
      <sz val="9"/>
      <color theme="1"/>
      <name val="UD デジタル 教科書体 NP-R"/>
      <family val="1"/>
      <charset val="128"/>
    </font>
    <font>
      <b/>
      <sz val="9"/>
      <color rgb="FFFF0000"/>
      <name val="UD デジタル 教科書体 NP-R"/>
      <family val="1"/>
      <charset val="128"/>
    </font>
    <font>
      <sz val="8"/>
      <name val="HGPｺﾞｼｯｸM"/>
      <family val="3"/>
      <charset val="128"/>
    </font>
    <font>
      <sz val="10"/>
      <name val="HGSｺﾞｼｯｸM"/>
      <family val="3"/>
      <charset val="128"/>
    </font>
    <font>
      <sz val="8.5"/>
      <color theme="1"/>
      <name val="HGPｺﾞｼｯｸM"/>
      <family val="3"/>
      <charset val="128"/>
    </font>
    <font>
      <b/>
      <sz val="18"/>
      <color theme="1"/>
      <name val="UD デジタル 教科書体 NP-R"/>
      <family val="1"/>
      <charset val="128"/>
    </font>
    <font>
      <sz val="10"/>
      <name val="UD デジタル 教科書体 NP-R"/>
      <family val="1"/>
      <charset val="128"/>
    </font>
    <font>
      <sz val="10"/>
      <name val="HGPｺﾞｼｯｸM"/>
      <family val="3"/>
      <charset val="128"/>
    </font>
    <font>
      <sz val="11"/>
      <name val="UD デジタル 教科書体 NP-R"/>
      <family val="1"/>
      <charset val="128"/>
    </font>
    <font>
      <sz val="9"/>
      <color indexed="81"/>
      <name val="UD デジタル 教科書体 NP-R"/>
      <family val="1"/>
      <charset val="128"/>
    </font>
    <font>
      <b/>
      <sz val="9"/>
      <color theme="1"/>
      <name val="BIZ UDPゴシック"/>
      <family val="3"/>
      <charset val="128"/>
    </font>
    <font>
      <b/>
      <sz val="11"/>
      <color theme="1"/>
      <name val="BIZ UDPゴシック"/>
      <family val="3"/>
      <charset val="128"/>
    </font>
    <font>
      <sz val="9"/>
      <color theme="1"/>
      <name val="UD デジタル 教科書体 NK-R"/>
      <family val="1"/>
      <charset val="128"/>
    </font>
    <font>
      <sz val="9"/>
      <color theme="1"/>
      <name val="游ゴシック"/>
      <family val="3"/>
      <charset val="128"/>
      <scheme val="minor"/>
    </font>
    <font>
      <b/>
      <sz val="8"/>
      <color rgb="FFFF0000"/>
      <name val="UD デジタル 教科書体 NP-R"/>
      <family val="1"/>
      <charset val="128"/>
    </font>
    <font>
      <sz val="9"/>
      <color rgb="FF000000"/>
      <name val="Meiryo UI"/>
      <family val="3"/>
      <charset val="128"/>
    </font>
    <font>
      <sz val="9"/>
      <color rgb="FFFF0000"/>
      <name val="UD デジタル 教科書体 NP-R"/>
      <family val="1"/>
      <charset val="128"/>
    </font>
    <font>
      <sz val="10"/>
      <color rgb="FFFF0000"/>
      <name val="UD デジタル 教科書体 NP-R"/>
      <family val="1"/>
      <charset val="128"/>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FEFC9A"/>
        <bgColor indexed="64"/>
      </patternFill>
    </fill>
  </fills>
  <borders count="58">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12">
    <xf numFmtId="0" fontId="0" fillId="0" borderId="0">
      <alignment vertical="center"/>
    </xf>
    <xf numFmtId="0" fontId="4" fillId="0" borderId="0">
      <alignment vertical="center"/>
    </xf>
    <xf numFmtId="0" fontId="6" fillId="0" borderId="0">
      <alignment vertical="center"/>
    </xf>
    <xf numFmtId="0" fontId="5" fillId="0" borderId="0"/>
    <xf numFmtId="0" fontId="8" fillId="0" borderId="0">
      <alignment vertical="center"/>
    </xf>
    <xf numFmtId="0" fontId="4" fillId="0" borderId="0">
      <alignment vertical="center"/>
    </xf>
    <xf numFmtId="0" fontId="3" fillId="0" borderId="0">
      <alignment vertical="center"/>
    </xf>
    <xf numFmtId="0" fontId="4" fillId="0" borderId="0">
      <alignment vertical="center"/>
    </xf>
    <xf numFmtId="0" fontId="2" fillId="0" borderId="0">
      <alignment vertical="center"/>
    </xf>
    <xf numFmtId="0" fontId="4" fillId="0" borderId="0"/>
    <xf numFmtId="0" fontId="1" fillId="0" borderId="0">
      <alignment vertical="center"/>
    </xf>
    <xf numFmtId="0" fontId="1" fillId="0" borderId="0">
      <alignment vertical="center"/>
    </xf>
  </cellStyleXfs>
  <cellXfs count="310">
    <xf numFmtId="0" fontId="0" fillId="0" borderId="0" xfId="0">
      <alignment vertical="center"/>
    </xf>
    <xf numFmtId="0" fontId="10" fillId="0" borderId="0" xfId="5" applyFont="1" applyAlignment="1">
      <alignment horizontal="center" vertical="center"/>
    </xf>
    <xf numFmtId="0" fontId="12" fillId="0" borderId="0" xfId="5" applyFont="1">
      <alignment vertical="center"/>
    </xf>
    <xf numFmtId="0" fontId="12" fillId="0" borderId="0" xfId="5" applyFont="1" applyAlignment="1">
      <alignment vertical="top"/>
    </xf>
    <xf numFmtId="0" fontId="14" fillId="3" borderId="2" xfId="0" applyFont="1" applyFill="1" applyBorder="1" applyAlignment="1">
      <alignment horizontal="left" vertical="center" wrapText="1"/>
    </xf>
    <xf numFmtId="0" fontId="18" fillId="0" borderId="0" xfId="0" applyFont="1" applyAlignment="1">
      <alignment vertical="center" wrapText="1"/>
    </xf>
    <xf numFmtId="0" fontId="20" fillId="0" borderId="0" xfId="5" applyFont="1" applyAlignment="1">
      <alignment vertical="top" wrapText="1"/>
    </xf>
    <xf numFmtId="0" fontId="18" fillId="0" borderId="0" xfId="0" applyFont="1" applyAlignment="1">
      <alignment horizontal="left" vertical="center" wrapText="1"/>
    </xf>
    <xf numFmtId="0" fontId="10" fillId="0" borderId="0" xfId="5" applyFont="1" applyAlignment="1">
      <alignment horizontal="left" vertical="center"/>
    </xf>
    <xf numFmtId="0" fontId="18" fillId="0" borderId="0" xfId="0" applyFont="1" applyAlignment="1" applyProtection="1">
      <alignment horizontal="left" vertical="center" wrapText="1"/>
      <protection locked="0"/>
    </xf>
    <xf numFmtId="0" fontId="10" fillId="0" borderId="0" xfId="5" applyFont="1" applyAlignment="1">
      <alignment horizontal="center"/>
    </xf>
    <xf numFmtId="0" fontId="10" fillId="0" borderId="0" xfId="5" applyFont="1" applyAlignment="1">
      <alignment horizontal="center" vertical="top"/>
    </xf>
    <xf numFmtId="0" fontId="10" fillId="0" borderId="0" xfId="5" applyFont="1" applyAlignment="1">
      <alignment vertical="top"/>
    </xf>
    <xf numFmtId="49" fontId="10" fillId="0" borderId="3" xfId="0" applyNumberFormat="1" applyFont="1" applyBorder="1" applyAlignment="1" applyProtection="1">
      <alignment horizontal="left" vertical="center" wrapText="1"/>
      <protection locked="0"/>
    </xf>
    <xf numFmtId="49" fontId="16" fillId="0" borderId="2"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wrapText="1"/>
      <protection locked="0"/>
    </xf>
    <xf numFmtId="180" fontId="16" fillId="0" borderId="2" xfId="0" applyNumberFormat="1" applyFont="1" applyBorder="1" applyAlignment="1" applyProtection="1">
      <alignment horizontal="left" vertical="center" wrapText="1"/>
      <protection locked="0"/>
    </xf>
    <xf numFmtId="178" fontId="16" fillId="0" borderId="2" xfId="0" applyNumberFormat="1" applyFont="1" applyBorder="1" applyAlignment="1" applyProtection="1">
      <alignment horizontal="left" vertical="center" wrapText="1"/>
      <protection locked="0"/>
    </xf>
    <xf numFmtId="179" fontId="16" fillId="0" borderId="2" xfId="0" applyNumberFormat="1" applyFont="1" applyBorder="1" applyAlignment="1" applyProtection="1">
      <alignment horizontal="left" vertical="center" wrapText="1"/>
      <protection locked="0"/>
    </xf>
    <xf numFmtId="0" fontId="15" fillId="3" borderId="9"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2" xfId="0" applyFont="1" applyFill="1" applyBorder="1" applyAlignment="1">
      <alignment horizontal="left" vertical="center"/>
    </xf>
    <xf numFmtId="49" fontId="16" fillId="0" borderId="3" xfId="0" applyNumberFormat="1" applyFont="1" applyBorder="1" applyAlignment="1" applyProtection="1">
      <alignment horizontal="left" vertical="center"/>
      <protection locked="0"/>
    </xf>
    <xf numFmtId="0" fontId="11" fillId="3" borderId="9" xfId="0" applyFont="1" applyFill="1" applyBorder="1" applyAlignment="1">
      <alignment horizontal="left" vertical="center" wrapText="1"/>
    </xf>
    <xf numFmtId="49" fontId="16" fillId="0" borderId="5" xfId="0" applyNumberFormat="1" applyFont="1" applyBorder="1" applyAlignment="1" applyProtection="1">
      <alignment horizontal="left" vertical="center" wrapText="1"/>
      <protection locked="0"/>
    </xf>
    <xf numFmtId="0" fontId="15" fillId="3" borderId="9" xfId="0" applyFont="1" applyFill="1" applyBorder="1" applyAlignment="1">
      <alignment horizontal="left" vertical="center"/>
    </xf>
    <xf numFmtId="0" fontId="15" fillId="3" borderId="8"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2" fillId="3" borderId="15" xfId="0" applyFont="1" applyFill="1" applyBorder="1" applyAlignment="1">
      <alignment horizontal="left" vertical="center"/>
    </xf>
    <xf numFmtId="0" fontId="12" fillId="3" borderId="9" xfId="0" applyFont="1" applyFill="1" applyBorder="1" applyAlignment="1">
      <alignment horizontal="left" vertical="center"/>
    </xf>
    <xf numFmtId="0" fontId="11" fillId="3" borderId="8"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2" fillId="3" borderId="2" xfId="0" applyFont="1" applyFill="1" applyBorder="1" applyAlignment="1">
      <alignment horizontal="left" vertical="center"/>
    </xf>
    <xf numFmtId="0" fontId="10"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6"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49" fontId="16" fillId="0" borderId="6" xfId="0" applyNumberFormat="1" applyFont="1" applyBorder="1" applyAlignment="1" applyProtection="1">
      <alignment horizontal="left" vertical="center" wrapText="1"/>
      <protection locked="0"/>
    </xf>
    <xf numFmtId="0" fontId="16" fillId="0" borderId="0" xfId="5" applyFont="1" applyAlignment="1">
      <alignment vertical="top"/>
    </xf>
    <xf numFmtId="0" fontId="14" fillId="0" borderId="0" xfId="5" applyFont="1" applyAlignment="1">
      <alignment vertical="top"/>
    </xf>
    <xf numFmtId="0" fontId="14" fillId="0" borderId="0" xfId="5" applyFont="1" applyAlignment="1">
      <alignment wrapText="1"/>
    </xf>
    <xf numFmtId="0" fontId="11" fillId="3" borderId="6" xfId="0" applyFont="1" applyFill="1" applyBorder="1" applyAlignment="1">
      <alignment horizontal="left" vertical="center"/>
    </xf>
    <xf numFmtId="0" fontId="19" fillId="0" borderId="0" xfId="5" applyFont="1" applyAlignment="1">
      <alignment vertical="top" wrapText="1"/>
    </xf>
    <xf numFmtId="0" fontId="12" fillId="3" borderId="1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1" fillId="3" borderId="11" xfId="0" applyFont="1" applyFill="1" applyBorder="1" applyAlignment="1">
      <alignment horizontal="left" vertical="center"/>
    </xf>
    <xf numFmtId="0" fontId="15" fillId="3" borderId="6" xfId="0" applyFont="1" applyFill="1" applyBorder="1" applyAlignment="1">
      <alignment horizontal="left" vertical="center"/>
    </xf>
    <xf numFmtId="0" fontId="10" fillId="3" borderId="6" xfId="0" applyFont="1" applyFill="1" applyBorder="1" applyAlignment="1">
      <alignment horizontal="left" vertical="center"/>
    </xf>
    <xf numFmtId="0" fontId="11" fillId="3" borderId="5" xfId="0" applyFont="1" applyFill="1" applyBorder="1" applyAlignment="1">
      <alignment horizontal="left" vertical="center"/>
    </xf>
    <xf numFmtId="0" fontId="11" fillId="3" borderId="2" xfId="0" applyFont="1" applyFill="1" applyBorder="1" applyAlignment="1">
      <alignment horizontal="left" vertical="center"/>
    </xf>
    <xf numFmtId="0" fontId="14" fillId="3" borderId="2" xfId="0" applyFont="1" applyFill="1" applyBorder="1" applyAlignment="1">
      <alignment horizontal="left" vertical="center"/>
    </xf>
    <xf numFmtId="0" fontId="11" fillId="0" borderId="0" xfId="5" applyFont="1">
      <alignment vertical="center"/>
    </xf>
    <xf numFmtId="0" fontId="11" fillId="0" borderId="0" xfId="5" applyFont="1" applyAlignment="1">
      <alignment vertical="top"/>
    </xf>
    <xf numFmtId="49" fontId="35" fillId="2" borderId="2" xfId="0" applyNumberFormat="1" applyFont="1" applyFill="1" applyBorder="1" applyAlignment="1">
      <alignment horizontal="left" vertical="center" wrapText="1"/>
    </xf>
    <xf numFmtId="0" fontId="14" fillId="0" borderId="0" xfId="5" applyFont="1" applyAlignment="1">
      <alignment horizontal="center" vertical="center"/>
    </xf>
    <xf numFmtId="0" fontId="11" fillId="3" borderId="15" xfId="0" applyFont="1" applyFill="1" applyBorder="1" applyAlignment="1">
      <alignment horizontal="left" vertical="center"/>
    </xf>
    <xf numFmtId="0" fontId="12" fillId="3" borderId="1" xfId="0" applyFont="1" applyFill="1" applyBorder="1" applyAlignment="1">
      <alignment horizontal="left" vertical="center"/>
    </xf>
    <xf numFmtId="0" fontId="15" fillId="3" borderId="5" xfId="0" applyFont="1" applyFill="1" applyBorder="1" applyAlignment="1">
      <alignment horizontal="left" vertical="center"/>
    </xf>
    <xf numFmtId="0" fontId="36" fillId="4" borderId="22" xfId="0" applyFont="1" applyFill="1" applyBorder="1" applyAlignment="1">
      <alignment horizontal="centerContinuous" vertical="center"/>
    </xf>
    <xf numFmtId="0" fontId="15" fillId="4" borderId="23" xfId="0" applyFont="1" applyFill="1" applyBorder="1" applyAlignment="1">
      <alignment horizontal="centerContinuous" vertical="center"/>
    </xf>
    <xf numFmtId="0" fontId="15" fillId="4" borderId="24" xfId="0" applyFont="1" applyFill="1" applyBorder="1" applyAlignment="1">
      <alignment horizontal="centerContinuous" vertical="center"/>
    </xf>
    <xf numFmtId="0" fontId="21" fillId="4" borderId="43" xfId="5" applyFont="1" applyFill="1" applyBorder="1">
      <alignment vertical="center"/>
    </xf>
    <xf numFmtId="0" fontId="21" fillId="4" borderId="44" xfId="5" applyFont="1" applyFill="1" applyBorder="1">
      <alignment vertical="center"/>
    </xf>
    <xf numFmtId="0" fontId="21" fillId="4" borderId="45" xfId="5" applyFont="1" applyFill="1" applyBorder="1">
      <alignment vertical="center"/>
    </xf>
    <xf numFmtId="0" fontId="11" fillId="3" borderId="2" xfId="0" applyFont="1" applyFill="1" applyBorder="1" applyAlignment="1">
      <alignment vertical="center" wrapText="1"/>
    </xf>
    <xf numFmtId="49" fontId="11" fillId="5" borderId="3" xfId="0" applyNumberFormat="1" applyFont="1" applyFill="1" applyBorder="1" applyAlignment="1">
      <alignment horizontal="left" vertical="center" wrapText="1"/>
    </xf>
    <xf numFmtId="49" fontId="16" fillId="5" borderId="3" xfId="0" applyNumberFormat="1" applyFont="1" applyFill="1" applyBorder="1" applyAlignment="1" applyProtection="1">
      <alignment horizontal="left" vertical="center" wrapText="1"/>
      <protection locked="0"/>
    </xf>
    <xf numFmtId="49" fontId="10" fillId="5" borderId="5" xfId="0" applyNumberFormat="1" applyFont="1" applyFill="1" applyBorder="1" applyAlignment="1" applyProtection="1">
      <alignment horizontal="left" vertical="center" wrapText="1"/>
      <protection locked="0"/>
    </xf>
    <xf numFmtId="49" fontId="14" fillId="5" borderId="2" xfId="0" applyNumberFormat="1" applyFont="1" applyFill="1" applyBorder="1" applyAlignment="1" applyProtection="1">
      <alignment horizontal="left" vertical="center" wrapText="1"/>
      <protection locked="0"/>
    </xf>
    <xf numFmtId="0" fontId="31" fillId="0" borderId="0" xfId="5" applyFont="1" applyAlignment="1">
      <alignment horizontal="center" vertical="center"/>
    </xf>
    <xf numFmtId="0" fontId="31" fillId="0" borderId="0" xfId="5" applyFont="1" applyAlignment="1">
      <alignment horizontal="center" vertical="top"/>
    </xf>
    <xf numFmtId="0" fontId="31" fillId="0" borderId="0" xfId="5" applyFont="1" applyAlignment="1">
      <alignment horizontal="center"/>
    </xf>
    <xf numFmtId="0" fontId="22" fillId="0" borderId="0" xfId="5" applyFont="1">
      <alignment vertical="center"/>
    </xf>
    <xf numFmtId="0" fontId="31" fillId="0" borderId="0" xfId="5" applyFont="1" applyAlignment="1">
      <alignment horizontal="left"/>
    </xf>
    <xf numFmtId="0" fontId="22" fillId="0" borderId="0" xfId="5" applyFont="1" applyAlignment="1">
      <alignment vertical="top"/>
    </xf>
    <xf numFmtId="49" fontId="16" fillId="5" borderId="3" xfId="0" applyNumberFormat="1" applyFont="1" applyFill="1" applyBorder="1" applyAlignment="1" applyProtection="1">
      <alignment horizontal="left" vertical="center"/>
      <protection locked="0"/>
    </xf>
    <xf numFmtId="179" fontId="16" fillId="5" borderId="2" xfId="0" applyNumberFormat="1" applyFont="1" applyFill="1" applyBorder="1" applyAlignment="1" applyProtection="1">
      <alignment horizontal="left" vertical="center" wrapText="1"/>
      <protection locked="0"/>
    </xf>
    <xf numFmtId="0" fontId="30" fillId="0" borderId="0" xfId="7" applyFont="1" applyAlignment="1" applyProtection="1">
      <alignment vertical="center" wrapText="1"/>
      <protection locked="0"/>
    </xf>
    <xf numFmtId="0" fontId="17" fillId="0" borderId="0" xfId="7" applyFont="1" applyProtection="1">
      <alignment vertical="center"/>
      <protection locked="0"/>
    </xf>
    <xf numFmtId="0" fontId="10" fillId="0" borderId="0" xfId="7" applyFont="1" applyAlignment="1" applyProtection="1">
      <alignment vertical="center" wrapText="1"/>
      <protection locked="0"/>
    </xf>
    <xf numFmtId="0" fontId="4" fillId="0" borderId="0" xfId="7" applyProtection="1">
      <alignment vertical="center"/>
      <protection locked="0"/>
    </xf>
    <xf numFmtId="0" fontId="18" fillId="0" borderId="0" xfId="8" applyFont="1" applyAlignment="1" applyProtection="1">
      <alignment vertical="center" wrapText="1"/>
      <protection locked="0"/>
    </xf>
    <xf numFmtId="0" fontId="12" fillId="0" borderId="48" xfId="8" applyFont="1" applyBorder="1" applyAlignment="1" applyProtection="1">
      <alignment vertical="top" wrapText="1"/>
      <protection locked="0"/>
    </xf>
    <xf numFmtId="0" fontId="12" fillId="0" borderId="0" xfId="8" applyFont="1" applyAlignment="1" applyProtection="1">
      <alignment vertical="center" wrapText="1"/>
      <protection locked="0"/>
    </xf>
    <xf numFmtId="0" fontId="11" fillId="4" borderId="22" xfId="1" applyFont="1" applyFill="1" applyBorder="1" applyAlignment="1" applyProtection="1">
      <alignment vertical="center" wrapText="1"/>
      <protection locked="0"/>
    </xf>
    <xf numFmtId="0" fontId="12" fillId="4" borderId="23" xfId="1" applyFont="1" applyFill="1" applyBorder="1" applyAlignment="1" applyProtection="1">
      <alignment vertical="center" wrapText="1"/>
      <protection locked="0"/>
    </xf>
    <xf numFmtId="0" fontId="12" fillId="4" borderId="24" xfId="1" applyFont="1" applyFill="1" applyBorder="1" applyAlignment="1" applyProtection="1">
      <alignment vertical="center" wrapText="1"/>
      <protection locked="0"/>
    </xf>
    <xf numFmtId="0" fontId="15" fillId="2" borderId="35" xfId="7" applyFont="1" applyFill="1" applyBorder="1" applyAlignment="1" applyProtection="1">
      <alignment vertical="center" wrapText="1"/>
      <protection locked="0"/>
    </xf>
    <xf numFmtId="0" fontId="12" fillId="0" borderId="35" xfId="7" applyFont="1" applyBorder="1" applyAlignment="1" applyProtection="1">
      <alignment vertical="top" wrapText="1"/>
      <protection locked="0"/>
    </xf>
    <xf numFmtId="0" fontId="15" fillId="2" borderId="48" xfId="7" applyFont="1" applyFill="1" applyBorder="1" applyAlignment="1" applyProtection="1">
      <alignment vertical="center" wrapText="1"/>
      <protection locked="0"/>
    </xf>
    <xf numFmtId="0" fontId="14" fillId="2" borderId="49" xfId="7" applyFont="1" applyFill="1" applyBorder="1" applyAlignment="1" applyProtection="1">
      <alignment vertical="center" wrapText="1"/>
      <protection locked="0"/>
    </xf>
    <xf numFmtId="0" fontId="14" fillId="2" borderId="47" xfId="7" applyFont="1" applyFill="1" applyBorder="1" applyAlignment="1" applyProtection="1">
      <alignment vertical="center" wrapText="1"/>
      <protection locked="0"/>
    </xf>
    <xf numFmtId="0" fontId="12" fillId="0" borderId="19" xfId="7" applyFont="1" applyBorder="1" applyAlignment="1" applyProtection="1">
      <alignment vertical="top" wrapText="1"/>
      <protection locked="0"/>
    </xf>
    <xf numFmtId="0" fontId="12" fillId="0" borderId="21" xfId="7" applyFont="1" applyBorder="1" applyAlignment="1" applyProtection="1">
      <alignment vertical="top" wrapText="1"/>
      <protection locked="0"/>
    </xf>
    <xf numFmtId="49" fontId="12" fillId="0" borderId="21" xfId="7" applyNumberFormat="1" applyFont="1" applyBorder="1" applyAlignment="1" applyProtection="1">
      <alignment vertical="top" wrapText="1"/>
      <protection locked="0"/>
    </xf>
    <xf numFmtId="49" fontId="12" fillId="0" borderId="27" xfId="7" applyNumberFormat="1" applyFont="1" applyBorder="1" applyAlignment="1" applyProtection="1">
      <alignment vertical="top" wrapText="1"/>
      <protection locked="0"/>
    </xf>
    <xf numFmtId="0" fontId="12" fillId="0" borderId="16" xfId="7" applyFont="1" applyBorder="1" applyAlignment="1" applyProtection="1">
      <alignment vertical="top" wrapText="1"/>
      <protection locked="0"/>
    </xf>
    <xf numFmtId="49" fontId="12" fillId="0" borderId="30" xfId="7" applyNumberFormat="1" applyFont="1" applyBorder="1" applyAlignment="1" applyProtection="1">
      <alignment vertical="top" wrapText="1"/>
      <protection locked="0"/>
    </xf>
    <xf numFmtId="0" fontId="12" fillId="4" borderId="24" xfId="1" applyFont="1" applyFill="1" applyBorder="1" applyAlignment="1" applyProtection="1">
      <alignment vertical="top" wrapText="1"/>
      <protection locked="0"/>
    </xf>
    <xf numFmtId="0" fontId="12" fillId="0" borderId="27" xfId="7" applyFont="1" applyBorder="1" applyAlignment="1" applyProtection="1">
      <alignment vertical="top" wrapText="1"/>
      <protection locked="0"/>
    </xf>
    <xf numFmtId="0" fontId="12" fillId="0" borderId="30" xfId="7" applyFont="1" applyBorder="1" applyAlignment="1" applyProtection="1">
      <alignment vertical="top" wrapText="1"/>
      <protection locked="0"/>
    </xf>
    <xf numFmtId="49" fontId="12" fillId="0" borderId="21" xfId="7" applyNumberFormat="1" applyFont="1" applyBorder="1" applyAlignment="1" applyProtection="1">
      <alignment horizontal="left" vertical="top" wrapText="1"/>
      <protection locked="0"/>
    </xf>
    <xf numFmtId="0" fontId="14" fillId="2" borderId="3" xfId="7" applyFont="1" applyFill="1" applyBorder="1" applyAlignment="1" applyProtection="1">
      <alignment horizontal="center" vertical="center" wrapText="1"/>
      <protection locked="0"/>
    </xf>
    <xf numFmtId="0" fontId="12" fillId="0" borderId="53" xfId="1" applyFont="1" applyBorder="1" applyAlignment="1" applyProtection="1">
      <alignment horizontal="left" vertical="top" wrapText="1"/>
      <protection locked="0"/>
    </xf>
    <xf numFmtId="0" fontId="12" fillId="0" borderId="54" xfId="7" applyFont="1" applyBorder="1" applyAlignment="1" applyProtection="1">
      <alignment vertical="top" wrapText="1"/>
      <protection locked="0"/>
    </xf>
    <xf numFmtId="0" fontId="12" fillId="0" borderId="56" xfId="7" applyFont="1" applyBorder="1" applyAlignment="1" applyProtection="1">
      <alignment vertical="top" wrapText="1"/>
      <protection locked="0"/>
    </xf>
    <xf numFmtId="0" fontId="12" fillId="0" borderId="55" xfId="7" applyFont="1" applyBorder="1" applyAlignment="1" applyProtection="1">
      <alignment vertical="top" wrapText="1"/>
      <protection locked="0"/>
    </xf>
    <xf numFmtId="0" fontId="11" fillId="4" borderId="22" xfId="7" applyFont="1" applyFill="1" applyBorder="1" applyProtection="1">
      <alignment vertical="center"/>
      <protection locked="0"/>
    </xf>
    <xf numFmtId="0" fontId="11" fillId="4" borderId="23" xfId="7" applyFont="1" applyFill="1" applyBorder="1" applyAlignment="1" applyProtection="1">
      <alignment vertical="center" wrapText="1"/>
      <protection locked="0"/>
    </xf>
    <xf numFmtId="0" fontId="12" fillId="4" borderId="24" xfId="7" applyFont="1" applyFill="1" applyBorder="1" applyAlignment="1" applyProtection="1">
      <alignment vertical="top" wrapText="1"/>
      <protection locked="0"/>
    </xf>
    <xf numFmtId="0" fontId="11" fillId="3" borderId="25" xfId="7" applyFont="1" applyFill="1" applyBorder="1" applyAlignment="1" applyProtection="1">
      <alignment horizontal="left" vertical="center" wrapText="1"/>
      <protection locked="0"/>
    </xf>
    <xf numFmtId="0" fontId="11" fillId="3" borderId="26" xfId="7" applyFont="1" applyFill="1" applyBorder="1" applyAlignment="1" applyProtection="1">
      <alignment horizontal="left" vertical="center" wrapText="1"/>
      <protection locked="0"/>
    </xf>
    <xf numFmtId="0" fontId="11" fillId="3" borderId="28" xfId="7" applyFont="1" applyFill="1" applyBorder="1" applyAlignment="1" applyProtection="1">
      <alignment horizontal="left" vertical="center" wrapText="1"/>
      <protection locked="0"/>
    </xf>
    <xf numFmtId="0" fontId="14" fillId="2" borderId="40" xfId="7" applyFont="1" applyFill="1" applyBorder="1" applyAlignment="1" applyProtection="1">
      <alignment horizontal="center" vertical="center" wrapText="1"/>
      <protection locked="0"/>
    </xf>
    <xf numFmtId="0" fontId="39" fillId="0" borderId="19" xfId="7" applyFont="1" applyBorder="1" applyAlignment="1" applyProtection="1">
      <alignment vertical="top" wrapText="1"/>
      <protection locked="0"/>
    </xf>
    <xf numFmtId="0" fontId="14" fillId="2" borderId="46" xfId="7" applyFont="1" applyFill="1" applyBorder="1" applyAlignment="1" applyProtection="1">
      <alignment horizontal="center" vertical="center" wrapText="1"/>
      <protection locked="0"/>
    </xf>
    <xf numFmtId="0" fontId="12" fillId="0" borderId="33" xfId="7" applyFont="1" applyBorder="1" applyAlignment="1" applyProtection="1">
      <alignment vertical="top" wrapText="1"/>
      <protection locked="0"/>
    </xf>
    <xf numFmtId="49" fontId="12" fillId="5" borderId="21" xfId="7" applyNumberFormat="1" applyFont="1" applyFill="1" applyBorder="1" applyAlignment="1" applyProtection="1">
      <alignment vertical="top" wrapText="1"/>
      <protection locked="0"/>
    </xf>
    <xf numFmtId="0" fontId="12" fillId="5" borderId="48" xfId="7" applyFont="1" applyFill="1" applyBorder="1" applyAlignment="1" applyProtection="1">
      <alignment vertical="top" wrapText="1"/>
      <protection locked="0"/>
    </xf>
    <xf numFmtId="0" fontId="12" fillId="5" borderId="49" xfId="7" applyFont="1" applyFill="1" applyBorder="1" applyAlignment="1" applyProtection="1">
      <alignment vertical="top" wrapText="1"/>
      <protection locked="0"/>
    </xf>
    <xf numFmtId="0" fontId="12" fillId="5" borderId="19" xfId="7" applyFont="1" applyFill="1" applyBorder="1" applyAlignment="1" applyProtection="1">
      <alignment vertical="top" wrapText="1"/>
      <protection locked="0"/>
    </xf>
    <xf numFmtId="0" fontId="12" fillId="5" borderId="21" xfId="7" applyFont="1" applyFill="1" applyBorder="1" applyAlignment="1" applyProtection="1">
      <alignment vertical="top" wrapText="1"/>
      <protection locked="0"/>
    </xf>
    <xf numFmtId="49" fontId="12" fillId="5" borderId="27" xfId="7" applyNumberFormat="1" applyFont="1" applyFill="1" applyBorder="1" applyAlignment="1" applyProtection="1">
      <alignment vertical="top" wrapText="1"/>
      <protection locked="0"/>
    </xf>
    <xf numFmtId="0" fontId="12" fillId="5" borderId="16" xfId="7" applyFont="1" applyFill="1" applyBorder="1" applyAlignment="1" applyProtection="1">
      <alignment vertical="top" wrapText="1"/>
      <protection locked="0"/>
    </xf>
    <xf numFmtId="49" fontId="12" fillId="5" borderId="30" xfId="7" applyNumberFormat="1" applyFont="1" applyFill="1" applyBorder="1" applyAlignment="1" applyProtection="1">
      <alignment vertical="top" wrapText="1"/>
      <protection locked="0"/>
    </xf>
    <xf numFmtId="0" fontId="12" fillId="5" borderId="19" xfId="8" applyFont="1" applyFill="1" applyBorder="1" applyAlignment="1" applyProtection="1">
      <alignment horizontal="left" vertical="top" wrapText="1"/>
      <protection locked="0"/>
    </xf>
    <xf numFmtId="0" fontId="12" fillId="5" borderId="21" xfId="8" applyFont="1" applyFill="1" applyBorder="1" applyAlignment="1" applyProtection="1">
      <alignment horizontal="left" vertical="top" wrapText="1"/>
      <protection locked="0"/>
    </xf>
    <xf numFmtId="49" fontId="10" fillId="0" borderId="0" xfId="5" applyNumberFormat="1" applyFont="1" applyAlignment="1">
      <alignment horizontal="center" vertical="center"/>
    </xf>
    <xf numFmtId="0" fontId="18" fillId="3" borderId="2" xfId="0" applyFont="1" applyFill="1" applyBorder="1" applyAlignment="1">
      <alignment horizontal="left" vertical="center" wrapText="1"/>
    </xf>
    <xf numFmtId="0" fontId="14" fillId="3" borderId="3" xfId="0" applyFont="1" applyFill="1" applyBorder="1" applyAlignment="1">
      <alignment vertical="center" wrapText="1"/>
    </xf>
    <xf numFmtId="0" fontId="41" fillId="2" borderId="8" xfId="0" applyFont="1" applyFill="1" applyBorder="1" applyAlignment="1">
      <alignment horizontal="centerContinuous" vertical="center" wrapText="1"/>
    </xf>
    <xf numFmtId="0" fontId="41" fillId="2" borderId="6" xfId="0" applyFont="1" applyFill="1" applyBorder="1" applyAlignment="1">
      <alignment horizontal="centerContinuous" vertical="center" wrapText="1"/>
    </xf>
    <xf numFmtId="49" fontId="35" fillId="2" borderId="2" xfId="0" applyNumberFormat="1" applyFont="1" applyFill="1" applyBorder="1" applyAlignment="1">
      <alignment horizontal="centerContinuous" vertical="center" wrapText="1"/>
    </xf>
    <xf numFmtId="0" fontId="42" fillId="2" borderId="8" xfId="0" applyFont="1" applyFill="1" applyBorder="1" applyAlignment="1">
      <alignment horizontal="left" vertical="center"/>
    </xf>
    <xf numFmtId="0" fontId="44" fillId="0" borderId="0" xfId="5" applyFont="1" applyAlignment="1">
      <alignment horizontal="center" vertical="center"/>
    </xf>
    <xf numFmtId="0" fontId="12" fillId="0" borderId="57" xfId="8" applyFont="1" applyBorder="1" applyAlignment="1" applyProtection="1">
      <alignment vertical="top" wrapText="1"/>
      <protection locked="0"/>
    </xf>
    <xf numFmtId="0" fontId="10" fillId="0" borderId="0" xfId="5" applyFont="1" applyAlignment="1">
      <alignment horizontal="right" vertical="center"/>
    </xf>
    <xf numFmtId="0" fontId="31" fillId="0" borderId="0" xfId="5" applyFont="1" applyAlignment="1">
      <alignment horizontal="right" vertical="center"/>
    </xf>
    <xf numFmtId="0" fontId="10" fillId="0" borderId="0" xfId="5" applyFont="1" applyAlignment="1">
      <alignment horizontal="right" vertical="top"/>
    </xf>
    <xf numFmtId="0" fontId="31" fillId="0" borderId="0" xfId="5" applyFont="1" applyAlignment="1">
      <alignment horizontal="left" vertical="top"/>
    </xf>
    <xf numFmtId="0" fontId="22" fillId="0" borderId="0" xfId="5" applyFont="1" applyAlignment="1">
      <alignment horizontal="left" vertical="top"/>
    </xf>
    <xf numFmtId="0" fontId="31" fillId="0" borderId="0" xfId="5" applyFont="1" applyAlignment="1">
      <alignment horizontal="left" vertical="center"/>
    </xf>
    <xf numFmtId="49" fontId="35" fillId="2" borderId="2" xfId="0" applyNumberFormat="1" applyFont="1" applyFill="1" applyBorder="1" applyAlignment="1" applyProtection="1">
      <alignment horizontal="left" vertical="center" wrapText="1"/>
      <protection locked="0"/>
    </xf>
    <xf numFmtId="49" fontId="33" fillId="2" borderId="2" xfId="0" applyNumberFormat="1" applyFont="1" applyFill="1" applyBorder="1" applyAlignment="1" applyProtection="1">
      <alignment horizontal="left" vertical="top" wrapText="1"/>
      <protection locked="0"/>
    </xf>
    <xf numFmtId="0" fontId="16" fillId="6" borderId="5" xfId="0" applyFont="1" applyFill="1" applyBorder="1" applyProtection="1">
      <alignment vertical="center"/>
      <protection locked="0"/>
    </xf>
    <xf numFmtId="49" fontId="16" fillId="6" borderId="2" xfId="0" applyNumberFormat="1" applyFont="1" applyFill="1" applyBorder="1" applyProtection="1">
      <alignment vertical="center"/>
      <protection locked="0"/>
    </xf>
    <xf numFmtId="49" fontId="16" fillId="6" borderId="2" xfId="0" applyNumberFormat="1"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177" fontId="16" fillId="6" borderId="3" xfId="0" applyNumberFormat="1" applyFont="1" applyFill="1" applyBorder="1" applyAlignment="1" applyProtection="1">
      <alignment horizontal="left" vertical="center" wrapText="1"/>
      <protection locked="0"/>
    </xf>
    <xf numFmtId="181" fontId="16" fillId="6" borderId="2" xfId="0" applyNumberFormat="1" applyFont="1" applyFill="1" applyBorder="1" applyAlignment="1" applyProtection="1">
      <alignment horizontal="left" vertical="center" wrapText="1"/>
      <protection locked="0"/>
    </xf>
    <xf numFmtId="0" fontId="13" fillId="6" borderId="3" xfId="0" applyFont="1" applyFill="1" applyBorder="1" applyAlignment="1" applyProtection="1">
      <alignment horizontal="left" vertical="center" wrapText="1"/>
      <protection locked="0"/>
    </xf>
    <xf numFmtId="176" fontId="12" fillId="6" borderId="4" xfId="0" applyNumberFormat="1" applyFont="1" applyFill="1" applyBorder="1" applyAlignment="1" applyProtection="1">
      <alignment horizontal="left" vertical="center" wrapText="1"/>
      <protection locked="0"/>
    </xf>
    <xf numFmtId="177" fontId="16" fillId="6" borderId="2" xfId="0" applyNumberFormat="1" applyFont="1" applyFill="1" applyBorder="1" applyAlignment="1" applyProtection="1">
      <alignment horizontal="left" vertical="center"/>
      <protection locked="0"/>
    </xf>
    <xf numFmtId="49" fontId="10" fillId="6" borderId="3" xfId="0" applyNumberFormat="1" applyFont="1" applyFill="1" applyBorder="1" applyAlignment="1" applyProtection="1">
      <alignment horizontal="left" vertical="center" wrapText="1"/>
      <protection locked="0"/>
    </xf>
    <xf numFmtId="49" fontId="16" fillId="6" borderId="3" xfId="0" applyNumberFormat="1" applyFont="1" applyFill="1" applyBorder="1" applyAlignment="1" applyProtection="1">
      <alignment horizontal="left" vertical="center" wrapText="1"/>
      <protection locked="0"/>
    </xf>
    <xf numFmtId="49" fontId="16" fillId="6" borderId="5" xfId="0" applyNumberFormat="1" applyFont="1" applyFill="1" applyBorder="1" applyAlignment="1" applyProtection="1">
      <alignment horizontal="left" vertical="center" wrapText="1"/>
      <protection locked="0"/>
    </xf>
    <xf numFmtId="49" fontId="33" fillId="5" borderId="2" xfId="0" applyNumberFormat="1" applyFont="1" applyFill="1" applyBorder="1" applyAlignment="1" applyProtection="1">
      <alignment horizontal="left" vertical="top" wrapText="1"/>
      <protection locked="0"/>
    </xf>
    <xf numFmtId="0" fontId="33" fillId="5" borderId="2" xfId="0" applyFont="1" applyFill="1" applyBorder="1" applyAlignment="1" applyProtection="1">
      <alignment horizontal="left" vertical="top" wrapText="1"/>
      <protection locked="0"/>
    </xf>
    <xf numFmtId="49" fontId="35" fillId="2" borderId="2" xfId="0" applyNumberFormat="1" applyFont="1" applyFill="1" applyBorder="1" applyAlignment="1" applyProtection="1">
      <alignment horizontal="left" vertical="top" wrapText="1"/>
      <protection locked="0"/>
    </xf>
    <xf numFmtId="0" fontId="35" fillId="2" borderId="2" xfId="0" applyFont="1" applyFill="1" applyBorder="1" applyAlignment="1" applyProtection="1">
      <alignment horizontal="left" vertical="center" wrapText="1"/>
      <protection locked="0"/>
    </xf>
    <xf numFmtId="0" fontId="47" fillId="0" borderId="0" xfId="5" applyFont="1" applyAlignment="1">
      <alignment horizontal="center" vertical="center"/>
    </xf>
    <xf numFmtId="0" fontId="47" fillId="0" borderId="0" xfId="5" applyFont="1" applyAlignment="1">
      <alignment horizontal="left" vertical="center"/>
    </xf>
    <xf numFmtId="0" fontId="47" fillId="0" borderId="0" xfId="5" applyFont="1" applyAlignment="1">
      <alignment horizontal="center" vertical="top"/>
    </xf>
    <xf numFmtId="0" fontId="48" fillId="0" borderId="0" xfId="5" applyFont="1" applyAlignment="1">
      <alignment wrapText="1"/>
    </xf>
    <xf numFmtId="0" fontId="48" fillId="0" borderId="0" xfId="5" applyFont="1" applyAlignment="1">
      <alignment vertical="top"/>
    </xf>
    <xf numFmtId="0" fontId="47" fillId="0" borderId="0" xfId="5" applyFont="1" applyAlignment="1">
      <alignment horizontal="center"/>
    </xf>
    <xf numFmtId="49" fontId="35" fillId="5" borderId="2" xfId="5" applyNumberFormat="1" applyFont="1" applyFill="1" applyBorder="1" applyAlignment="1" applyProtection="1">
      <alignment horizontal="left" vertical="center" wrapText="1"/>
      <protection locked="0"/>
    </xf>
    <xf numFmtId="49" fontId="35" fillId="5" borderId="2" xfId="0" applyNumberFormat="1" applyFont="1" applyFill="1" applyBorder="1" applyAlignment="1" applyProtection="1">
      <alignment horizontal="left" vertical="center" wrapText="1"/>
      <protection locked="0"/>
    </xf>
    <xf numFmtId="49" fontId="35" fillId="5" borderId="3" xfId="5" applyNumberFormat="1" applyFont="1" applyFill="1" applyBorder="1" applyAlignment="1" applyProtection="1">
      <alignment horizontal="left" vertical="center" wrapText="1"/>
      <protection locked="0"/>
    </xf>
    <xf numFmtId="0" fontId="14" fillId="0" borderId="0" xfId="5" applyFont="1" applyAlignment="1">
      <alignment horizontal="center" vertical="center"/>
    </xf>
    <xf numFmtId="0" fontId="11" fillId="0" borderId="0" xfId="5" applyFont="1" applyAlignment="1">
      <alignment horizontal="center"/>
    </xf>
    <xf numFmtId="0" fontId="15" fillId="0" borderId="0" xfId="5" applyFont="1" applyAlignment="1">
      <alignment horizontal="center" vertical="top"/>
    </xf>
    <xf numFmtId="0" fontId="11" fillId="0" borderId="0" xfId="5" applyFont="1" applyAlignment="1">
      <alignment horizontal="center" vertical="top"/>
    </xf>
    <xf numFmtId="0" fontId="10" fillId="0" borderId="0" xfId="5" applyFont="1" applyAlignment="1">
      <alignment horizontal="center" vertical="top"/>
    </xf>
    <xf numFmtId="182" fontId="14" fillId="0" borderId="0" xfId="5" applyNumberFormat="1" applyFont="1" applyAlignment="1">
      <alignment horizontal="center" vertical="center"/>
    </xf>
    <xf numFmtId="0" fontId="15" fillId="3" borderId="9" xfId="0" applyFont="1" applyFill="1" applyBorder="1" applyAlignment="1">
      <alignment horizontal="left" vertical="center"/>
    </xf>
    <xf numFmtId="0" fontId="15" fillId="3" borderId="11"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1" xfId="0" applyFont="1" applyFill="1" applyBorder="1" applyAlignment="1">
      <alignment horizontal="left" vertical="center"/>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22" fillId="0" borderId="0" xfId="5" applyFont="1" applyAlignment="1">
      <alignment horizontal="center"/>
    </xf>
    <xf numFmtId="0" fontId="15" fillId="3" borderId="8"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3" fillId="0" borderId="0" xfId="5" applyFont="1" applyAlignment="1">
      <alignment horizontal="center" vertical="center"/>
    </xf>
    <xf numFmtId="0" fontId="16" fillId="3" borderId="2" xfId="0" applyFont="1" applyFill="1" applyBorder="1" applyAlignment="1">
      <alignment horizontal="left" vertical="center"/>
    </xf>
    <xf numFmtId="0" fontId="12" fillId="0" borderId="0" xfId="5" applyFont="1" applyAlignment="1">
      <alignment horizontal="left" vertical="top"/>
    </xf>
    <xf numFmtId="0" fontId="14" fillId="0" borderId="0" xfId="5" applyFont="1" applyAlignment="1">
      <alignment horizontal="left" wrapText="1" readingOrder="1"/>
    </xf>
    <xf numFmtId="0" fontId="27" fillId="0" borderId="0" xfId="5" applyFont="1" applyAlignment="1">
      <alignment horizontal="center" vertical="center"/>
    </xf>
    <xf numFmtId="0" fontId="12" fillId="0" borderId="0" xfId="5" applyFont="1" applyAlignment="1">
      <alignment horizontal="center" vertical="top"/>
    </xf>
    <xf numFmtId="0" fontId="12" fillId="0" borderId="0" xfId="5" applyFont="1" applyAlignment="1">
      <alignment horizontal="center" vertical="center"/>
    </xf>
    <xf numFmtId="0" fontId="16" fillId="0" borderId="0" xfId="5" applyFont="1" applyAlignment="1">
      <alignment horizontal="center" vertical="center"/>
    </xf>
    <xf numFmtId="0" fontId="15" fillId="3" borderId="5" xfId="0" applyFont="1" applyFill="1" applyBorder="1" applyAlignment="1">
      <alignment horizontal="left" vertical="center"/>
    </xf>
    <xf numFmtId="0" fontId="15" fillId="3" borderId="2" xfId="0" applyFont="1" applyFill="1" applyBorder="1" applyAlignment="1">
      <alignment horizontal="left" vertical="center" wrapText="1"/>
    </xf>
    <xf numFmtId="0" fontId="11" fillId="3" borderId="2" xfId="0" applyFont="1" applyFill="1" applyBorder="1" applyAlignment="1">
      <alignment horizontal="left" vertical="center"/>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5" fillId="0" borderId="0" xfId="5" applyFont="1" applyAlignment="1">
      <alignment horizontal="center" vertical="center"/>
    </xf>
    <xf numFmtId="0" fontId="10" fillId="0" borderId="0" xfId="5" applyFont="1" applyAlignment="1">
      <alignment horizontal="center" vertical="center"/>
    </xf>
    <xf numFmtId="0" fontId="14" fillId="0" borderId="0" xfId="5" applyFont="1" applyAlignment="1">
      <alignment horizontal="left" vertical="center" wrapText="1"/>
    </xf>
    <xf numFmtId="0" fontId="14" fillId="0" borderId="0" xfId="5" applyFont="1" applyAlignment="1">
      <alignment horizontal="center" wrapText="1"/>
    </xf>
    <xf numFmtId="0" fontId="10" fillId="3"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1" fillId="0" borderId="0" xfId="5" applyFont="1" applyAlignment="1">
      <alignment horizontal="center" vertical="center"/>
    </xf>
    <xf numFmtId="0" fontId="12" fillId="0" borderId="0" xfId="5" applyFont="1" applyAlignment="1">
      <alignment horizontal="left" vertical="center"/>
    </xf>
    <xf numFmtId="0" fontId="22" fillId="0" borderId="0" xfId="5" applyFont="1" applyAlignment="1">
      <alignment horizontal="center" vertical="top"/>
    </xf>
    <xf numFmtId="0" fontId="11" fillId="3" borderId="8"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0" fillId="3" borderId="6" xfId="0" applyFont="1" applyFill="1" applyBorder="1" applyAlignment="1">
      <alignment horizontal="left" vertical="center"/>
    </xf>
    <xf numFmtId="0" fontId="10" fillId="3" borderId="11" xfId="0" applyFont="1" applyFill="1" applyBorder="1" applyAlignment="1">
      <alignment horizontal="left" vertical="center" wrapText="1"/>
    </xf>
    <xf numFmtId="0" fontId="22" fillId="0" borderId="0" xfId="5" applyFont="1" applyAlignment="1">
      <alignment horizontal="center" vertical="center"/>
    </xf>
    <xf numFmtId="0" fontId="11" fillId="0" borderId="0" xfId="5" applyFont="1" applyAlignment="1">
      <alignment horizontal="left" vertical="top"/>
    </xf>
    <xf numFmtId="0" fontId="11" fillId="3" borderId="6" xfId="0" applyFont="1" applyFill="1" applyBorder="1" applyAlignment="1">
      <alignment horizontal="left" vertical="center"/>
    </xf>
    <xf numFmtId="0" fontId="12" fillId="3" borderId="8"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6" xfId="0" applyFont="1" applyFill="1" applyBorder="1" applyAlignment="1">
      <alignment horizontal="left" vertical="center"/>
    </xf>
    <xf numFmtId="0" fontId="14" fillId="3" borderId="6"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xf numFmtId="49" fontId="34" fillId="2" borderId="2" xfId="0" applyNumberFormat="1" applyFont="1" applyFill="1" applyBorder="1" applyAlignment="1" applyProtection="1">
      <alignment horizontal="left" vertical="top" wrapText="1"/>
      <protection locked="0"/>
    </xf>
    <xf numFmtId="0" fontId="28" fillId="6" borderId="8" xfId="7" applyFont="1" applyFill="1" applyBorder="1" applyAlignment="1" applyProtection="1">
      <alignment horizontal="center" vertical="center" wrapText="1"/>
      <protection locked="0"/>
    </xf>
    <xf numFmtId="0" fontId="28" fillId="6" borderId="6" xfId="7" applyFont="1" applyFill="1" applyBorder="1" applyAlignment="1" applyProtection="1">
      <alignment horizontal="center" vertical="center" wrapText="1"/>
      <protection locked="0"/>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47"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37" fillId="5" borderId="14" xfId="7" applyNumberFormat="1" applyFont="1" applyFill="1" applyBorder="1" applyAlignment="1" applyProtection="1">
      <alignment horizontal="left" vertical="top" wrapText="1"/>
      <protection locked="0"/>
    </xf>
    <xf numFmtId="49" fontId="37" fillId="5" borderId="7" xfId="7" applyNumberFormat="1" applyFont="1" applyFill="1" applyBorder="1" applyAlignment="1" applyProtection="1">
      <alignment horizontal="left" vertical="top" wrapText="1"/>
      <protection locked="0"/>
    </xf>
    <xf numFmtId="49" fontId="37" fillId="5" borderId="15" xfId="7" applyNumberFormat="1" applyFont="1" applyFill="1" applyBorder="1" applyAlignment="1" applyProtection="1">
      <alignment horizontal="left" vertical="top" wrapText="1"/>
      <protection locked="0"/>
    </xf>
    <xf numFmtId="49" fontId="37" fillId="5" borderId="1" xfId="7" applyNumberFormat="1" applyFont="1" applyFill="1" applyBorder="1" applyAlignment="1" applyProtection="1">
      <alignment horizontal="left" vertical="top" wrapText="1"/>
      <protection locked="0"/>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49" fontId="38" fillId="0" borderId="9" xfId="0" applyNumberFormat="1" applyFont="1" applyBorder="1" applyAlignment="1" applyProtection="1">
      <alignment horizontal="left" vertical="top" wrapText="1"/>
      <protection locked="0"/>
    </xf>
    <xf numFmtId="49" fontId="38" fillId="0" borderId="11" xfId="0" applyNumberFormat="1" applyFont="1" applyBorder="1" applyAlignment="1" applyProtection="1">
      <alignment horizontal="left" vertical="top" wrapText="1"/>
      <protection locked="0"/>
    </xf>
    <xf numFmtId="0" fontId="15" fillId="0" borderId="0" xfId="5" applyFont="1" applyAlignment="1">
      <alignment horizontal="center"/>
    </xf>
    <xf numFmtId="49" fontId="43" fillId="0" borderId="0" xfId="5" applyNumberFormat="1" applyFont="1" applyAlignment="1">
      <alignment horizontal="left" vertical="top" wrapText="1"/>
    </xf>
    <xf numFmtId="0" fontId="43" fillId="0" borderId="0" xfId="5" applyFont="1" applyAlignment="1">
      <alignment horizontal="left" vertical="top" wrapText="1"/>
    </xf>
    <xf numFmtId="0" fontId="14" fillId="0" borderId="0" xfId="5" applyFont="1" applyAlignment="1">
      <alignment horizontal="right" vertical="center"/>
    </xf>
    <xf numFmtId="183" fontId="10" fillId="0" borderId="0" xfId="5" applyNumberFormat="1" applyFont="1" applyAlignment="1">
      <alignment horizontal="center" vertical="top"/>
    </xf>
    <xf numFmtId="0" fontId="14" fillId="0" borderId="0" xfId="5" applyFont="1" applyAlignment="1">
      <alignment horizontal="left" vertical="center"/>
    </xf>
    <xf numFmtId="0" fontId="14" fillId="0" borderId="0" xfId="5" applyFont="1" applyAlignment="1">
      <alignment horizontal="center" vertical="top"/>
    </xf>
    <xf numFmtId="0" fontId="22" fillId="0" borderId="0" xfId="5" applyFont="1" applyAlignment="1">
      <alignment horizontal="left" vertical="top"/>
    </xf>
    <xf numFmtId="0" fontId="44" fillId="0" borderId="0" xfId="5" applyFont="1" applyAlignment="1">
      <alignment horizontal="left" vertical="top" wrapText="1"/>
    </xf>
    <xf numFmtId="49" fontId="44" fillId="0" borderId="0" xfId="5" applyNumberFormat="1" applyFont="1" applyAlignment="1">
      <alignment horizontal="left" vertical="top" wrapText="1"/>
    </xf>
    <xf numFmtId="0" fontId="44" fillId="0" borderId="0" xfId="5" applyFont="1" applyAlignment="1">
      <alignment horizontal="left" wrapText="1"/>
    </xf>
    <xf numFmtId="0" fontId="12" fillId="5" borderId="50" xfId="7" applyFont="1" applyFill="1" applyBorder="1" applyAlignment="1" applyProtection="1">
      <alignment horizontal="center" vertical="top" wrapText="1"/>
      <protection locked="0"/>
    </xf>
    <xf numFmtId="0" fontId="12" fillId="5" borderId="51" xfId="7" applyFont="1" applyFill="1" applyBorder="1" applyAlignment="1" applyProtection="1">
      <alignment horizontal="center" vertical="top" wrapText="1"/>
      <protection locked="0"/>
    </xf>
    <xf numFmtId="0" fontId="12" fillId="5" borderId="52" xfId="7" applyFont="1" applyFill="1" applyBorder="1" applyAlignment="1" applyProtection="1">
      <alignment horizontal="center" vertical="top" wrapText="1"/>
      <protection locked="0"/>
    </xf>
    <xf numFmtId="0" fontId="16" fillId="4" borderId="17" xfId="8" applyFont="1" applyFill="1" applyBorder="1" applyAlignment="1" applyProtection="1">
      <alignment horizontal="center" vertical="center" wrapText="1"/>
      <protection locked="0"/>
    </xf>
    <xf numFmtId="0" fontId="16" fillId="4" borderId="35" xfId="8" applyFont="1" applyFill="1" applyBorder="1" applyAlignment="1" applyProtection="1">
      <alignment horizontal="center" vertical="center" wrapText="1"/>
      <protection locked="0"/>
    </xf>
    <xf numFmtId="0" fontId="16" fillId="4" borderId="20" xfId="8" applyFont="1" applyFill="1" applyBorder="1" applyAlignment="1" applyProtection="1">
      <alignment horizontal="center" vertical="center" wrapText="1"/>
      <protection locked="0"/>
    </xf>
    <xf numFmtId="0" fontId="16" fillId="4" borderId="48" xfId="8" applyFont="1" applyFill="1" applyBorder="1" applyAlignment="1" applyProtection="1">
      <alignment horizontal="center" vertical="center" wrapText="1"/>
      <protection locked="0"/>
    </xf>
    <xf numFmtId="0" fontId="16" fillId="4" borderId="31" xfId="8" applyFont="1" applyFill="1" applyBorder="1" applyAlignment="1" applyProtection="1">
      <alignment horizontal="center" vertical="center" wrapText="1"/>
      <protection locked="0"/>
    </xf>
    <xf numFmtId="0" fontId="16" fillId="4" borderId="47" xfId="8" applyFont="1" applyFill="1" applyBorder="1" applyAlignment="1" applyProtection="1">
      <alignment horizontal="center" vertical="center" wrapText="1"/>
      <protection locked="0"/>
    </xf>
    <xf numFmtId="0" fontId="11" fillId="3" borderId="25" xfId="1" applyFont="1" applyFill="1" applyBorder="1" applyAlignment="1" applyProtection="1">
      <alignment horizontal="center" vertical="center" wrapText="1"/>
      <protection locked="0"/>
    </xf>
    <xf numFmtId="0" fontId="11" fillId="3" borderId="26" xfId="1" applyFont="1" applyFill="1" applyBorder="1" applyAlignment="1" applyProtection="1">
      <alignment horizontal="center" vertical="center" wrapText="1"/>
      <protection locked="0"/>
    </xf>
    <xf numFmtId="0" fontId="11" fillId="3" borderId="28" xfId="1" applyFont="1" applyFill="1" applyBorder="1" applyAlignment="1" applyProtection="1">
      <alignment horizontal="center" vertical="center" wrapText="1"/>
      <protection locked="0"/>
    </xf>
    <xf numFmtId="0" fontId="15" fillId="2" borderId="18" xfId="7" applyFont="1" applyFill="1" applyBorder="1" applyAlignment="1" applyProtection="1">
      <alignment horizontal="center" vertical="center" wrapText="1"/>
      <protection locked="0"/>
    </xf>
    <xf numFmtId="0" fontId="15" fillId="2" borderId="0" xfId="7" applyFont="1" applyFill="1" applyAlignment="1" applyProtection="1">
      <alignment horizontal="center" vertical="center" wrapText="1"/>
      <protection locked="0"/>
    </xf>
    <xf numFmtId="0" fontId="15" fillId="2" borderId="13" xfId="7" applyFont="1" applyFill="1" applyBorder="1" applyAlignment="1" applyProtection="1">
      <alignment horizontal="center" vertical="center" wrapText="1"/>
      <protection locked="0"/>
    </xf>
    <xf numFmtId="0" fontId="11" fillId="2" borderId="12" xfId="7" applyFont="1" applyFill="1" applyBorder="1" applyAlignment="1" applyProtection="1">
      <alignment horizontal="center" vertical="center" wrapText="1"/>
      <protection locked="0"/>
    </xf>
    <xf numFmtId="0" fontId="11" fillId="2" borderId="0" xfId="7" applyFont="1" applyFill="1" applyAlignment="1" applyProtection="1">
      <alignment horizontal="center" vertical="center" wrapText="1"/>
      <protection locked="0"/>
    </xf>
    <xf numFmtId="0" fontId="11" fillId="2" borderId="13" xfId="7" applyFont="1" applyFill="1" applyBorder="1" applyAlignment="1" applyProtection="1">
      <alignment horizontal="center" vertical="center" wrapText="1"/>
      <protection locked="0"/>
    </xf>
    <xf numFmtId="0" fontId="15" fillId="2" borderId="12" xfId="7" applyFont="1" applyFill="1" applyBorder="1" applyAlignment="1" applyProtection="1">
      <alignment horizontal="center" vertical="center" wrapText="1"/>
      <protection locked="0"/>
    </xf>
    <xf numFmtId="0" fontId="15" fillId="2" borderId="29" xfId="7" applyFont="1" applyFill="1" applyBorder="1" applyAlignment="1" applyProtection="1">
      <alignment horizontal="center" vertical="center" wrapText="1"/>
      <protection locked="0"/>
    </xf>
    <xf numFmtId="56" fontId="11" fillId="3" borderId="25" xfId="1" applyNumberFormat="1" applyFont="1" applyFill="1" applyBorder="1" applyAlignment="1" applyProtection="1">
      <alignment horizontal="center" vertical="center" wrapText="1"/>
      <protection locked="0"/>
    </xf>
    <xf numFmtId="56" fontId="11" fillId="3" borderId="26" xfId="1" applyNumberFormat="1" applyFont="1" applyFill="1" applyBorder="1" applyAlignment="1" applyProtection="1">
      <alignment horizontal="center" vertical="center" wrapText="1"/>
      <protection locked="0"/>
    </xf>
    <xf numFmtId="56" fontId="11" fillId="3" borderId="28" xfId="1" applyNumberFormat="1" applyFont="1" applyFill="1" applyBorder="1" applyAlignment="1" applyProtection="1">
      <alignment horizontal="center" vertical="center" wrapText="1"/>
      <protection locked="0"/>
    </xf>
    <xf numFmtId="0" fontId="14" fillId="2" borderId="18" xfId="7" applyFont="1" applyFill="1" applyBorder="1" applyAlignment="1" applyProtection="1">
      <alignment horizontal="center" vertical="center" wrapText="1"/>
      <protection locked="0"/>
    </xf>
    <xf numFmtId="0" fontId="14" fillId="2" borderId="0" xfId="7" applyFont="1" applyFill="1" applyAlignment="1" applyProtection="1">
      <alignment horizontal="center" vertical="center" wrapText="1"/>
      <protection locked="0"/>
    </xf>
    <xf numFmtId="0" fontId="14" fillId="2" borderId="13" xfId="7" applyFont="1" applyFill="1" applyBorder="1" applyAlignment="1" applyProtection="1">
      <alignment horizontal="center" vertical="center" wrapText="1"/>
      <protection locked="0"/>
    </xf>
    <xf numFmtId="0" fontId="14" fillId="2" borderId="12" xfId="7" applyFont="1" applyFill="1" applyBorder="1" applyAlignment="1" applyProtection="1">
      <alignment horizontal="center" vertical="center" wrapText="1"/>
      <protection locked="0"/>
    </xf>
    <xf numFmtId="0" fontId="14" fillId="2" borderId="29" xfId="7" applyFont="1" applyFill="1" applyBorder="1" applyAlignment="1" applyProtection="1">
      <alignment horizontal="center" vertical="center" wrapText="1"/>
      <protection locked="0"/>
    </xf>
    <xf numFmtId="0" fontId="14" fillId="2" borderId="3" xfId="7" applyFont="1" applyFill="1" applyBorder="1" applyAlignment="1" applyProtection="1">
      <alignment horizontal="center" vertical="center" wrapText="1"/>
      <protection locked="0"/>
    </xf>
    <xf numFmtId="0" fontId="14" fillId="2" borderId="4" xfId="7" applyFont="1" applyFill="1" applyBorder="1" applyAlignment="1" applyProtection="1">
      <alignment horizontal="center" vertical="center" wrapText="1"/>
      <protection locked="0"/>
    </xf>
    <xf numFmtId="0" fontId="14" fillId="2" borderId="5" xfId="7" applyFont="1" applyFill="1" applyBorder="1" applyAlignment="1" applyProtection="1">
      <alignment horizontal="center" vertical="center" wrapText="1"/>
      <protection locked="0"/>
    </xf>
    <xf numFmtId="0" fontId="14" fillId="2" borderId="11" xfId="7" applyFont="1" applyFill="1" applyBorder="1" applyAlignment="1" applyProtection="1">
      <alignment horizontal="center" vertical="center" wrapText="1"/>
      <protection locked="0"/>
    </xf>
    <xf numFmtId="0" fontId="14" fillId="2" borderId="7" xfId="7" applyFont="1" applyFill="1" applyBorder="1" applyAlignment="1" applyProtection="1">
      <alignment horizontal="center" vertical="center" wrapText="1"/>
      <protection locked="0"/>
    </xf>
    <xf numFmtId="0" fontId="14" fillId="2" borderId="1" xfId="7" applyFont="1" applyFill="1" applyBorder="1" applyAlignment="1" applyProtection="1">
      <alignment horizontal="center" vertical="center" wrapText="1"/>
      <protection locked="0"/>
    </xf>
    <xf numFmtId="0" fontId="14" fillId="2" borderId="32" xfId="7" applyFont="1" applyFill="1" applyBorder="1" applyAlignment="1" applyProtection="1">
      <alignment horizontal="center" vertical="center" wrapText="1"/>
      <protection locked="0"/>
    </xf>
    <xf numFmtId="0" fontId="12" fillId="2" borderId="31" xfId="1" applyFont="1" applyFill="1" applyBorder="1" applyAlignment="1" applyProtection="1">
      <alignment horizontal="left" vertical="center" wrapText="1"/>
      <protection locked="0"/>
    </xf>
    <xf numFmtId="0" fontId="12" fillId="2" borderId="29" xfId="1" applyFont="1" applyFill="1" applyBorder="1" applyAlignment="1" applyProtection="1">
      <alignment horizontal="left" vertical="center" wrapText="1"/>
      <protection locked="0"/>
    </xf>
    <xf numFmtId="0" fontId="12" fillId="0" borderId="34" xfId="7" applyFont="1" applyBorder="1" applyAlignment="1" applyProtection="1">
      <alignment horizontal="left" vertical="center" wrapText="1"/>
      <protection locked="0"/>
    </xf>
    <xf numFmtId="0" fontId="12" fillId="0" borderId="35" xfId="7" applyFont="1" applyBorder="1" applyAlignment="1" applyProtection="1">
      <alignment horizontal="left" vertical="center" wrapText="1"/>
      <protection locked="0"/>
    </xf>
    <xf numFmtId="0" fontId="12" fillId="0" borderId="9" xfId="7" applyFont="1" applyBorder="1" applyAlignment="1" applyProtection="1">
      <alignment horizontal="left" vertical="center" wrapText="1"/>
      <protection locked="0"/>
    </xf>
    <xf numFmtId="0" fontId="12" fillId="0" borderId="36" xfId="7" applyFont="1" applyBorder="1" applyAlignment="1" applyProtection="1">
      <alignment horizontal="left" vertical="center" wrapText="1"/>
      <protection locked="0"/>
    </xf>
    <xf numFmtId="0" fontId="11" fillId="3" borderId="39" xfId="7" applyFont="1" applyFill="1" applyBorder="1" applyAlignment="1" applyProtection="1">
      <alignment horizontal="center" vertical="center" textRotation="255" wrapText="1"/>
      <protection locked="0"/>
    </xf>
    <xf numFmtId="0" fontId="11" fillId="3" borderId="41" xfId="7" applyFont="1" applyFill="1" applyBorder="1" applyAlignment="1" applyProtection="1">
      <alignment horizontal="center" vertical="center" textRotation="255" wrapText="1"/>
      <protection locked="0"/>
    </xf>
    <xf numFmtId="0" fontId="11" fillId="3" borderId="42" xfId="7" applyFont="1" applyFill="1" applyBorder="1" applyAlignment="1" applyProtection="1">
      <alignment horizontal="center" vertical="center" textRotation="255" wrapText="1"/>
      <protection locked="0"/>
    </xf>
    <xf numFmtId="0" fontId="12" fillId="0" borderId="37" xfId="7" applyFont="1" applyBorder="1" applyAlignment="1" applyProtection="1">
      <alignment horizontal="left" vertical="center" wrapText="1"/>
      <protection locked="0"/>
    </xf>
    <xf numFmtId="0" fontId="12" fillId="0" borderId="38" xfId="7" applyFont="1" applyBorder="1" applyAlignment="1" applyProtection="1">
      <alignment horizontal="left" vertical="center" wrapText="1"/>
      <protection locked="0"/>
    </xf>
  </cellXfs>
  <cellStyles count="12">
    <cellStyle name="標準" xfId="0" builtinId="0"/>
    <cellStyle name="標準 2" xfId="2" xr:uid="{00000000-0005-0000-0000-000001000000}"/>
    <cellStyle name="標準 2 2" xfId="7" xr:uid="{00000000-0005-0000-0000-000002000000}"/>
    <cellStyle name="標準 3" xfId="3" xr:uid="{00000000-0005-0000-0000-000003000000}"/>
    <cellStyle name="標準 3 2" xfId="9" xr:uid="{ADB8B65B-E179-4B23-BBCE-9F648ABE37FA}"/>
    <cellStyle name="標準 4" xfId="1" xr:uid="{00000000-0005-0000-0000-000004000000}"/>
    <cellStyle name="標準 4 2" xfId="4" xr:uid="{00000000-0005-0000-0000-000005000000}"/>
    <cellStyle name="標準 4 2 2" xfId="5" xr:uid="{00000000-0005-0000-0000-000006000000}"/>
    <cellStyle name="標準 5" xfId="6" xr:uid="{00000000-0005-0000-0000-000007000000}"/>
    <cellStyle name="標準 5 2" xfId="10" xr:uid="{ED98AA5B-2E48-4977-9EA8-95E574B0C863}"/>
    <cellStyle name="標準 6" xfId="8" xr:uid="{00000000-0005-0000-0000-000008000000}"/>
    <cellStyle name="標準 6 2" xfId="11" xr:uid="{E3CB3023-A908-46F8-B4CD-576C62EF9A92}"/>
  </cellStyles>
  <dxfs count="132">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EFC9A"/>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A$152" noThreeD="1"/>
</file>

<file path=xl/ctrlProps/ctrlProp10.xml><?xml version="1.0" encoding="utf-8"?>
<formControlPr xmlns="http://schemas.microsoft.com/office/spreadsheetml/2009/9/main" objectType="CheckBox" fmlaLink="$B$156" noThreeD="1"/>
</file>

<file path=xl/ctrlProps/ctrlProp11.xml><?xml version="1.0" encoding="utf-8"?>
<formControlPr xmlns="http://schemas.microsoft.com/office/spreadsheetml/2009/9/main" objectType="CheckBox" fmlaLink="$B$155" noThreeD="1"/>
</file>

<file path=xl/ctrlProps/ctrlProp2.xml><?xml version="1.0" encoding="utf-8"?>
<formControlPr xmlns="http://schemas.microsoft.com/office/spreadsheetml/2009/9/main" objectType="CheckBox" fmlaLink="$A$153" noThreeD="1"/>
</file>

<file path=xl/ctrlProps/ctrlProp3.xml><?xml version="1.0" encoding="utf-8"?>
<formControlPr xmlns="http://schemas.microsoft.com/office/spreadsheetml/2009/9/main" objectType="CheckBox" fmlaLink="$A$154" noThreeD="1"/>
</file>

<file path=xl/ctrlProps/ctrlProp4.xml><?xml version="1.0" encoding="utf-8"?>
<formControlPr xmlns="http://schemas.microsoft.com/office/spreadsheetml/2009/9/main" objectType="CheckBox" fmlaLink="$A$157" noThreeD="1"/>
</file>

<file path=xl/ctrlProps/ctrlProp5.xml><?xml version="1.0" encoding="utf-8"?>
<formControlPr xmlns="http://schemas.microsoft.com/office/spreadsheetml/2009/9/main" objectType="CheckBox" fmlaLink="$A$155" noThreeD="1"/>
</file>

<file path=xl/ctrlProps/ctrlProp6.xml><?xml version="1.0" encoding="utf-8"?>
<formControlPr xmlns="http://schemas.microsoft.com/office/spreadsheetml/2009/9/main" objectType="CheckBox" fmlaLink="$A$156" noThreeD="1"/>
</file>

<file path=xl/ctrlProps/ctrlProp7.xml><?xml version="1.0" encoding="utf-8"?>
<formControlPr xmlns="http://schemas.microsoft.com/office/spreadsheetml/2009/9/main" objectType="CheckBox" fmlaLink="$B$152" noThreeD="1"/>
</file>

<file path=xl/ctrlProps/ctrlProp8.xml><?xml version="1.0" encoding="utf-8"?>
<formControlPr xmlns="http://schemas.microsoft.com/office/spreadsheetml/2009/9/main" objectType="CheckBox" fmlaLink="$B$153" noThreeD="1"/>
</file>

<file path=xl/ctrlProps/ctrlProp9.xml><?xml version="1.0" encoding="utf-8"?>
<formControlPr xmlns="http://schemas.microsoft.com/office/spreadsheetml/2009/9/main" objectType="CheckBox" fmlaLink="$B$154" noThreeD="1"/>
</file>

<file path=xl/drawings/_rels/drawing1.xml.rels><?xml version="1.0" encoding="UTF-8" standalone="yes"?>
<Relationships xmlns="http://schemas.openxmlformats.org/package/2006/relationships"><Relationship Id="rId8" Type="http://schemas.microsoft.com/office/2007/relationships/hdphoto" Target="../media/hdphoto4.wdp"/><Relationship Id="rId3" Type="http://schemas.openxmlformats.org/officeDocument/2006/relationships/image" Target="../media/image2.png"/><Relationship Id="rId7"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10" Type="http://schemas.openxmlformats.org/officeDocument/2006/relationships/image" Target="../media/image6.png"/><Relationship Id="rId4" Type="http://schemas.microsoft.com/office/2007/relationships/hdphoto" Target="../media/hdphoto2.wdp"/><Relationship Id="rId9"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70</xdr:row>
          <xdr:rowOff>730250</xdr:rowOff>
        </xdr:from>
        <xdr:to>
          <xdr:col>1</xdr:col>
          <xdr:colOff>590550</xdr:colOff>
          <xdr:row>71</xdr:row>
          <xdr:rowOff>234950</xdr:rowOff>
        </xdr:to>
        <xdr:sp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527050</xdr:colOff>
          <xdr:row>70</xdr:row>
          <xdr:rowOff>730250</xdr:rowOff>
        </xdr:from>
        <xdr:to>
          <xdr:col>2</xdr:col>
          <xdr:colOff>260350</xdr:colOff>
          <xdr:row>71</xdr:row>
          <xdr:rowOff>234950</xdr:rowOff>
        </xdr:to>
        <xdr:sp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左上肢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70</xdr:row>
          <xdr:rowOff>730250</xdr:rowOff>
        </xdr:from>
        <xdr:to>
          <xdr:col>2</xdr:col>
          <xdr:colOff>857250</xdr:colOff>
          <xdr:row>71</xdr:row>
          <xdr:rowOff>234950</xdr:rowOff>
        </xdr:to>
        <xdr:sp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右上肢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2222500</xdr:colOff>
          <xdr:row>70</xdr:row>
          <xdr:rowOff>730250</xdr:rowOff>
        </xdr:from>
        <xdr:to>
          <xdr:col>2</xdr:col>
          <xdr:colOff>3333750</xdr:colOff>
          <xdr:row>71</xdr:row>
          <xdr:rowOff>234950</xdr:rowOff>
        </xdr:to>
        <xdr:sp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その他（四肢の欠損）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70</xdr:row>
          <xdr:rowOff>730250</xdr:rowOff>
        </xdr:from>
        <xdr:to>
          <xdr:col>2</xdr:col>
          <xdr:colOff>1479550</xdr:colOff>
          <xdr:row>71</xdr:row>
          <xdr:rowOff>234950</xdr:rowOff>
        </xdr:to>
        <xdr:sp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左下肢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70</xdr:row>
          <xdr:rowOff>730250</xdr:rowOff>
        </xdr:from>
        <xdr:to>
          <xdr:col>2</xdr:col>
          <xdr:colOff>2108200</xdr:colOff>
          <xdr:row>71</xdr:row>
          <xdr:rowOff>234950</xdr:rowOff>
        </xdr:to>
        <xdr:sp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右下肢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72</xdr:row>
          <xdr:rowOff>19050</xdr:rowOff>
        </xdr:from>
        <xdr:to>
          <xdr:col>1</xdr:col>
          <xdr:colOff>647700</xdr:colOff>
          <xdr:row>73</xdr:row>
          <xdr:rowOff>0</xdr:rowOff>
        </xdr:to>
        <xdr:sp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660400</xdr:colOff>
          <xdr:row>72</xdr:row>
          <xdr:rowOff>19050</xdr:rowOff>
        </xdr:from>
        <xdr:to>
          <xdr:col>2</xdr:col>
          <xdr:colOff>393700</xdr:colOff>
          <xdr:row>73</xdr:row>
          <xdr:rowOff>0</xdr:rowOff>
        </xdr:to>
        <xdr:sp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肩関節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72</xdr:row>
          <xdr:rowOff>19050</xdr:rowOff>
        </xdr:from>
        <xdr:to>
          <xdr:col>2</xdr:col>
          <xdr:colOff>1155700</xdr:colOff>
          <xdr:row>73</xdr:row>
          <xdr:rowOff>0</xdr:rowOff>
        </xdr:to>
        <xdr:sp textlink="">
          <xdr:nvSpPr>
            <xdr:cNvPr id="21513" name="Check Box 9"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股関節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2165350</xdr:colOff>
          <xdr:row>72</xdr:row>
          <xdr:rowOff>19050</xdr:rowOff>
        </xdr:from>
        <xdr:to>
          <xdr:col>2</xdr:col>
          <xdr:colOff>3276600</xdr:colOff>
          <xdr:row>73</xdr:row>
          <xdr:rowOff>0</xdr:rowOff>
        </xdr:to>
        <xdr:sp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その他（四肢の欠損）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1441450</xdr:colOff>
          <xdr:row>72</xdr:row>
          <xdr:rowOff>19050</xdr:rowOff>
        </xdr:from>
        <xdr:to>
          <xdr:col>2</xdr:col>
          <xdr:colOff>1981200</xdr:colOff>
          <xdr:row>73</xdr:row>
          <xdr:rowOff>0</xdr:rowOff>
        </xdr:to>
        <xdr:sp textlink="">
          <xdr:nvSpPr>
            <xdr:cNvPr id="21515" name="Check Box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膝関節</a:t>
              </a:r>
            </a:p>
          </xdr:txBody>
        </xdr:sp>
        <xdr:clientData fLocksWithSheet="0"/>
      </xdr:twoCellAnchor>
    </mc:Choice>
    <mc:Fallback/>
  </mc:AlternateContent>
  <xdr:twoCellAnchor editAs="absolute">
    <xdr:from>
      <xdr:col>3</xdr:col>
      <xdr:colOff>114300</xdr:colOff>
      <xdr:row>0</xdr:row>
      <xdr:rowOff>57150</xdr:rowOff>
    </xdr:from>
    <xdr:to>
      <xdr:col>184</xdr:col>
      <xdr:colOff>25400</xdr:colOff>
      <xdr:row>36</xdr:row>
      <xdr:rowOff>76200</xdr:rowOff>
    </xdr:to>
    <xdr:grpSp>
      <xdr:nvGrpSpPr>
        <xdr:cNvPr id="20" name="グループ化 19">
          <a:extLst>
            <a:ext uri="{FF2B5EF4-FFF2-40B4-BE49-F238E27FC236}">
              <a16:creationId xmlns:a16="http://schemas.microsoft.com/office/drawing/2014/main" id="{6FA75372-B051-4409-A908-EE20B2E743D5}"/>
            </a:ext>
          </a:extLst>
        </xdr:cNvPr>
        <xdr:cNvGrpSpPr/>
      </xdr:nvGrpSpPr>
      <xdr:grpSpPr>
        <a:xfrm>
          <a:off x="7804150" y="57150"/>
          <a:ext cx="6934200" cy="9925050"/>
          <a:chOff x="0" y="82134"/>
          <a:chExt cx="6979005" cy="10001666"/>
        </a:xfrm>
      </xdr:grpSpPr>
      <xdr:pic>
        <xdr:nvPicPr>
          <xdr:cNvPr id="21" name="図 20">
            <a:extLst>
              <a:ext uri="{FF2B5EF4-FFF2-40B4-BE49-F238E27FC236}">
                <a16:creationId xmlns:a16="http://schemas.microsoft.com/office/drawing/2014/main" id="{FB0E2D9D-A0BC-13FB-2463-8D127604C2EF}"/>
              </a:ext>
            </a:extLst>
          </xdr:cNvPr>
          <xdr:cNvPicPr>
            <a:picLocks noChangeAspect="1"/>
          </xdr:cNvPicPr>
        </xdr:nvPicPr>
        <xdr:blipFill rotWithShape="1">
          <a:blip xmlns:r="http://schemas.openxmlformats.org/officeDocument/2006/relationships" r:embed="rId1" cstate="screen">
            <a:alphaModFix amt="85000"/>
            <a:extLst>
              <a:ext uri="{BEBA8EAE-BF5A-486C-A8C5-ECC9F3942E4B}">
                <a14:imgProps xmlns:a14="http://schemas.microsoft.com/office/drawing/2010/main">
                  <a14:imgLayer r:embed="rId2">
                    <a14:imgEffect>
                      <a14:saturation sat="33000"/>
                    </a14:imgEffect>
                  </a14:imgLayer>
                </a14:imgProps>
              </a:ext>
              <a:ext uri="{28A0092B-C50C-407E-A947-70E740481C1C}">
                <a14:useLocalDpi xmlns:a14="http://schemas.microsoft.com/office/drawing/2010/main"/>
              </a:ext>
            </a:extLst>
          </a:blip>
          <a:srcRect t="-1" b="-94661"/>
          <a:stretch/>
        </xdr:blipFill>
        <xdr:spPr>
          <a:xfrm>
            <a:off x="76200" y="82134"/>
            <a:ext cx="6902805" cy="6852139"/>
          </a:xfrm>
          <a:prstGeom prst="rect">
            <a:avLst/>
          </a:prstGeom>
        </xdr:spPr>
      </xdr:pic>
      <xdr:pic>
        <xdr:nvPicPr>
          <xdr:cNvPr id="22" name="図 21">
            <a:extLst>
              <a:ext uri="{FF2B5EF4-FFF2-40B4-BE49-F238E27FC236}">
                <a16:creationId xmlns:a16="http://schemas.microsoft.com/office/drawing/2014/main" id="{38459595-75EA-8B4C-7588-7EF606DE781F}"/>
              </a:ext>
            </a:extLst>
          </xdr:cNvPr>
          <xdr:cNvPicPr>
            <a:picLocks noChangeAspect="1"/>
          </xdr:cNvPicPr>
        </xdr:nvPicPr>
        <xdr:blipFill rotWithShape="1">
          <a:blip xmlns:r="http://schemas.openxmlformats.org/officeDocument/2006/relationships" r:embed="rId3" cstate="screen">
            <a:clrChange>
              <a:clrFrom>
                <a:srgbClr val="FFFFFF"/>
              </a:clrFrom>
              <a:clrTo>
                <a:srgbClr val="FFFFFF">
                  <a:alpha val="0"/>
                </a:srgbClr>
              </a:clrTo>
            </a:clrChange>
            <a:alphaModFix amt="85000"/>
            <a:extLst>
              <a:ext uri="{BEBA8EAE-BF5A-486C-A8C5-ECC9F3942E4B}">
                <a14:imgProps xmlns:a14="http://schemas.microsoft.com/office/drawing/2010/main">
                  <a14:imgLayer r:embed="rId4">
                    <a14:imgEffect>
                      <a14:saturation sat="33000"/>
                    </a14:imgEffect>
                  </a14:imgLayer>
                </a14:imgProps>
              </a:ext>
              <a:ext uri="{28A0092B-C50C-407E-A947-70E740481C1C}">
                <a14:useLocalDpi xmlns:a14="http://schemas.microsoft.com/office/drawing/2010/main"/>
              </a:ext>
            </a:extLst>
          </a:blip>
          <a:srcRect/>
          <a:stretch/>
        </xdr:blipFill>
        <xdr:spPr>
          <a:xfrm>
            <a:off x="0" y="7029450"/>
            <a:ext cx="6902450" cy="3054350"/>
          </a:xfrm>
          <a:prstGeom prst="rect">
            <a:avLst/>
          </a:prstGeom>
        </xdr:spPr>
      </xdr:pic>
      <xdr:pic>
        <xdr:nvPicPr>
          <xdr:cNvPr id="23" name="図 22">
            <a:extLst>
              <a:ext uri="{FF2B5EF4-FFF2-40B4-BE49-F238E27FC236}">
                <a16:creationId xmlns:a16="http://schemas.microsoft.com/office/drawing/2014/main" id="{04DDC30E-EF0C-7B3B-8EEF-F22717969BC9}"/>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alphaModFix amt="85000"/>
            <a:extLst>
              <a:ext uri="{BEBA8EAE-BF5A-486C-A8C5-ECC9F3942E4B}">
                <a14:imgProps xmlns:a14="http://schemas.microsoft.com/office/drawing/2010/main">
                  <a14:imgLayer r:embed="rId6">
                    <a14:imgEffect>
                      <a14:saturation sat="33000"/>
                    </a14:imgEffect>
                  </a14:imgLayer>
                </a14:imgProps>
              </a:ext>
              <a:ext uri="{28A0092B-C50C-407E-A947-70E740481C1C}">
                <a14:useLocalDpi xmlns:a14="http://schemas.microsoft.com/office/drawing/2010/main"/>
              </a:ext>
            </a:extLst>
          </a:blip>
          <a:srcRect/>
          <a:stretch/>
        </xdr:blipFill>
        <xdr:spPr>
          <a:xfrm>
            <a:off x="31750" y="3524250"/>
            <a:ext cx="6889750" cy="3568700"/>
          </a:xfrm>
          <a:prstGeom prst="rect">
            <a:avLst/>
          </a:prstGeom>
        </xdr:spPr>
      </xdr:pic>
    </xdr:grpSp>
    <xdr:clientData fPrintsWithSheet="0"/>
  </xdr:twoCellAnchor>
  <xdr:twoCellAnchor editAs="oneCell">
    <xdr:from>
      <xdr:col>3</xdr:col>
      <xdr:colOff>127000</xdr:colOff>
      <xdr:row>35</xdr:row>
      <xdr:rowOff>215900</xdr:rowOff>
    </xdr:from>
    <xdr:to>
      <xdr:col>182</xdr:col>
      <xdr:colOff>25400</xdr:colOff>
      <xdr:row>64</xdr:row>
      <xdr:rowOff>355101</xdr:rowOff>
    </xdr:to>
    <xdr:pic>
      <xdr:nvPicPr>
        <xdr:cNvPr id="24" name="図 23">
          <a:extLst>
            <a:ext uri="{FF2B5EF4-FFF2-40B4-BE49-F238E27FC236}">
              <a16:creationId xmlns:a16="http://schemas.microsoft.com/office/drawing/2014/main" id="{E99AB48C-5E43-4731-B66C-31B081592690}"/>
            </a:ext>
          </a:extLst>
        </xdr:cNvPr>
        <xdr:cNvPicPr>
          <a:picLocks noChangeAspect="1"/>
        </xdr:cNvPicPr>
      </xdr:nvPicPr>
      <xdr:blipFill rotWithShape="1">
        <a:blip xmlns:r="http://schemas.openxmlformats.org/officeDocument/2006/relationships" r:embed="rId7" cstate="screen">
          <a:clrChange>
            <a:clrFrom>
              <a:srgbClr val="FFFFFF"/>
            </a:clrFrom>
            <a:clrTo>
              <a:srgbClr val="FFFFFF">
                <a:alpha val="0"/>
              </a:srgbClr>
            </a:clrTo>
          </a:clrChange>
          <a:alphaModFix amt="85000"/>
          <a:extLst>
            <a:ext uri="{BEBA8EAE-BF5A-486C-A8C5-ECC9F3942E4B}">
              <a14:imgProps xmlns:a14="http://schemas.microsoft.com/office/drawing/2010/main">
                <a14:imgLayer r:embed="rId8">
                  <a14:imgEffect>
                    <a14:saturation sat="33000"/>
                  </a14:imgEffect>
                </a14:imgLayer>
              </a14:imgProps>
            </a:ext>
            <a:ext uri="{28A0092B-C50C-407E-A947-70E740481C1C}">
              <a14:useLocalDpi xmlns:a14="http://schemas.microsoft.com/office/drawing/2010/main"/>
            </a:ext>
          </a:extLst>
        </a:blip>
        <a:srcRect/>
        <a:stretch/>
      </xdr:blipFill>
      <xdr:spPr>
        <a:xfrm>
          <a:off x="7816850" y="9880600"/>
          <a:ext cx="6845300" cy="10007101"/>
        </a:xfrm>
        <a:prstGeom prst="rect">
          <a:avLst/>
        </a:prstGeom>
      </xdr:spPr>
    </xdr:pic>
    <xdr:clientData fPrintsWithSheet="0"/>
  </xdr:twoCellAnchor>
  <xdr:twoCellAnchor editAs="oneCell">
    <xdr:from>
      <xdr:col>3</xdr:col>
      <xdr:colOff>83138</xdr:colOff>
      <xdr:row>66</xdr:row>
      <xdr:rowOff>18771</xdr:rowOff>
    </xdr:from>
    <xdr:to>
      <xdr:col>180</xdr:col>
      <xdr:colOff>26734</xdr:colOff>
      <xdr:row>104</xdr:row>
      <xdr:rowOff>215900</xdr:rowOff>
    </xdr:to>
    <xdr:pic>
      <xdr:nvPicPr>
        <xdr:cNvPr id="25" name="図 24">
          <a:extLst>
            <a:ext uri="{FF2B5EF4-FFF2-40B4-BE49-F238E27FC236}">
              <a16:creationId xmlns:a16="http://schemas.microsoft.com/office/drawing/2014/main" id="{D88D8E16-487B-4073-8C79-DD6C87DA9E7C}"/>
            </a:ext>
          </a:extLst>
        </xdr:cNvPr>
        <xdr:cNvPicPr>
          <a:picLocks noChangeAspect="1"/>
        </xdr:cNvPicPr>
      </xdr:nvPicPr>
      <xdr:blipFill rotWithShape="1">
        <a:blip xmlns:r="http://schemas.openxmlformats.org/officeDocument/2006/relationships" r:embed="rId9" cstate="screen">
          <a:alphaModFix amt="85000"/>
          <a:extLst>
            <a:ext uri="{28A0092B-C50C-407E-A947-70E740481C1C}">
              <a14:useLocalDpi xmlns:a14="http://schemas.microsoft.com/office/drawing/2010/main"/>
            </a:ext>
          </a:extLst>
        </a:blip>
        <a:srcRect/>
        <a:stretch/>
      </xdr:blipFill>
      <xdr:spPr>
        <a:xfrm>
          <a:off x="7772988" y="20186371"/>
          <a:ext cx="6814296" cy="10109479"/>
        </a:xfrm>
        <a:prstGeom prst="rect">
          <a:avLst/>
        </a:prstGeom>
      </xdr:spPr>
    </xdr:pic>
    <xdr:clientData fPrintsWithSheet="0"/>
  </xdr:twoCellAnchor>
  <xdr:twoCellAnchor>
    <xdr:from>
      <xdr:col>3</xdr:col>
      <xdr:colOff>127000</xdr:colOff>
      <xdr:row>105</xdr:row>
      <xdr:rowOff>101878</xdr:rowOff>
    </xdr:from>
    <xdr:to>
      <xdr:col>185</xdr:col>
      <xdr:colOff>25400</xdr:colOff>
      <xdr:row>142</xdr:row>
      <xdr:rowOff>63500</xdr:rowOff>
    </xdr:to>
    <xdr:grpSp>
      <xdr:nvGrpSpPr>
        <xdr:cNvPr id="3" name="グループ化 2">
          <a:extLst>
            <a:ext uri="{FF2B5EF4-FFF2-40B4-BE49-F238E27FC236}">
              <a16:creationId xmlns:a16="http://schemas.microsoft.com/office/drawing/2014/main" id="{7E68F26F-088B-24DF-AEA8-0005D3F44EC4}"/>
            </a:ext>
          </a:extLst>
        </xdr:cNvPr>
        <xdr:cNvGrpSpPr/>
      </xdr:nvGrpSpPr>
      <xdr:grpSpPr>
        <a:xfrm>
          <a:off x="7816850" y="30448528"/>
          <a:ext cx="6959600" cy="9696172"/>
          <a:chOff x="7778750" y="30721578"/>
          <a:chExt cx="6934200" cy="9708872"/>
        </a:xfrm>
      </xdr:grpSpPr>
      <xdr:pic>
        <xdr:nvPicPr>
          <xdr:cNvPr id="26" name="図 25">
            <a:extLst>
              <a:ext uri="{FF2B5EF4-FFF2-40B4-BE49-F238E27FC236}">
                <a16:creationId xmlns:a16="http://schemas.microsoft.com/office/drawing/2014/main" id="{5EB18AA5-16DE-448E-9B97-EFE672DB0E68}"/>
              </a:ext>
            </a:extLst>
          </xdr:cNvPr>
          <xdr:cNvPicPr>
            <a:picLocks noChangeAspect="1"/>
          </xdr:cNvPicPr>
        </xdr:nvPicPr>
        <xdr:blipFill rotWithShape="1">
          <a:blip xmlns:r="http://schemas.openxmlformats.org/officeDocument/2006/relationships" r:embed="rId10" cstate="screen">
            <a:alphaModFix amt="85000"/>
            <a:extLst>
              <a:ext uri="{28A0092B-C50C-407E-A947-70E740481C1C}">
                <a14:useLocalDpi xmlns:a14="http://schemas.microsoft.com/office/drawing/2010/main"/>
              </a:ext>
            </a:extLst>
          </a:blip>
          <a:srcRect b="14670"/>
          <a:stretch/>
        </xdr:blipFill>
        <xdr:spPr>
          <a:xfrm>
            <a:off x="7810500" y="30721578"/>
            <a:ext cx="6902450" cy="8127722"/>
          </a:xfrm>
          <a:prstGeom prst="rect">
            <a:avLst/>
          </a:prstGeom>
        </xdr:spPr>
      </xdr:pic>
      <xdr:pic>
        <xdr:nvPicPr>
          <xdr:cNvPr id="2" name="図 1">
            <a:extLst>
              <a:ext uri="{FF2B5EF4-FFF2-40B4-BE49-F238E27FC236}">
                <a16:creationId xmlns:a16="http://schemas.microsoft.com/office/drawing/2014/main" id="{C9AA1D20-1055-425F-84FD-A274D66557FE}"/>
              </a:ext>
            </a:extLst>
          </xdr:cNvPr>
          <xdr:cNvPicPr>
            <a:picLocks noChangeAspect="1"/>
          </xdr:cNvPicPr>
        </xdr:nvPicPr>
        <xdr:blipFill rotWithShape="1">
          <a:blip xmlns:r="http://schemas.openxmlformats.org/officeDocument/2006/relationships" r:embed="rId10" cstate="screen">
            <a:alphaModFix amt="85000"/>
            <a:extLst>
              <a:ext uri="{28A0092B-C50C-407E-A947-70E740481C1C}">
                <a14:useLocalDpi xmlns:a14="http://schemas.microsoft.com/office/drawing/2010/main"/>
              </a:ext>
            </a:extLst>
          </a:blip>
          <a:srcRect t="85329" b="1172"/>
          <a:stretch/>
        </xdr:blipFill>
        <xdr:spPr>
          <a:xfrm>
            <a:off x="7778750" y="38893750"/>
            <a:ext cx="6902450" cy="1536700"/>
          </a:xfrm>
          <a:prstGeom prst="rect">
            <a:avLst/>
          </a:prstGeom>
        </xdr:spPr>
      </xdr:pic>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4.xml" /><Relationship Id="rId13" Type="http://schemas.openxmlformats.org/officeDocument/2006/relationships/ctrlProp" Target="../ctrlProps/ctrlProp9.xml" /><Relationship Id="rId3" Type="http://schemas.openxmlformats.org/officeDocument/2006/relationships/vmlDrawing" Target="../drawings/vmlDrawing1.vml" /><Relationship Id="rId7" Type="http://schemas.openxmlformats.org/officeDocument/2006/relationships/ctrlProp" Target="../ctrlProps/ctrlProp3.xml" /><Relationship Id="rId12" Type="http://schemas.openxmlformats.org/officeDocument/2006/relationships/ctrlProp" Target="../ctrlProps/ctrlProp8.xml" /><Relationship Id="rId2" Type="http://schemas.openxmlformats.org/officeDocument/2006/relationships/drawing" Target="../drawings/drawing1.xml" /><Relationship Id="rId16" Type="http://schemas.openxmlformats.org/officeDocument/2006/relationships/comments" Target="../comments1.xml" /><Relationship Id="rId6" Type="http://schemas.openxmlformats.org/officeDocument/2006/relationships/ctrlProp" Target="../ctrlProps/ctrlProp2.xml" /><Relationship Id="rId11" Type="http://schemas.openxmlformats.org/officeDocument/2006/relationships/ctrlProp" Target="../ctrlProps/ctrlProp7.xml" /><Relationship Id="rId5" Type="http://schemas.openxmlformats.org/officeDocument/2006/relationships/ctrlProp" Target="../ctrlProps/ctrlProp1.xml" /><Relationship Id="rId15" Type="http://schemas.openxmlformats.org/officeDocument/2006/relationships/ctrlProp" Target="../ctrlProps/ctrlProp11.xml" /><Relationship Id="rId10" Type="http://schemas.openxmlformats.org/officeDocument/2006/relationships/ctrlProp" Target="../ctrlProps/ctrlProp6.xml" /><Relationship Id="rId4" Type="http://schemas.openxmlformats.org/officeDocument/2006/relationships/vmlDrawing" Target="../drawings/vmlDrawing2.vml" /><Relationship Id="rId9" Type="http://schemas.openxmlformats.org/officeDocument/2006/relationships/ctrlProp" Target="../ctrlProps/ctrlProp5.xml" /><Relationship Id="rId14" Type="http://schemas.openxmlformats.org/officeDocument/2006/relationships/ctrlProp" Target="../ctrlProps/ctrlProp10.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I158"/>
  <sheetViews>
    <sheetView tabSelected="1" zoomScaleNormal="100" zoomScaleSheetLayoutView="100" workbookViewId="0">
      <selection activeCell="C3" sqref="C3"/>
    </sheetView>
  </sheetViews>
  <sheetFormatPr defaultColWidth="0.5" defaultRowHeight="3" customHeight="1" x14ac:dyDescent="0.55000000000000004"/>
  <cols>
    <col min="1" max="1" width="15.58203125" style="7" customWidth="1"/>
    <col min="2" max="2" width="10.58203125" style="7" customWidth="1"/>
    <col min="3" max="3" width="74.75" style="7" customWidth="1"/>
    <col min="4" max="4" width="2.1640625" style="1" customWidth="1"/>
    <col min="5" max="16384" width="0.5" style="1"/>
  </cols>
  <sheetData>
    <row r="1" spans="1:191" ht="12" customHeight="1" x14ac:dyDescent="0.55000000000000004">
      <c r="A1" s="200" t="s">
        <v>0</v>
      </c>
      <c r="B1" s="201"/>
      <c r="C1" s="202"/>
      <c r="D1" s="165"/>
      <c r="BV1" s="8"/>
      <c r="FX1" s="165"/>
    </row>
    <row r="2" spans="1:191" ht="18" customHeight="1" thickBot="1" x14ac:dyDescent="0.4">
      <c r="A2" s="203"/>
      <c r="B2" s="204"/>
      <c r="C2" s="205"/>
      <c r="D2" s="165"/>
      <c r="DW2" s="8"/>
      <c r="DX2" s="8"/>
      <c r="EB2" s="8"/>
      <c r="EC2" s="8"/>
      <c r="ED2" s="8"/>
      <c r="EE2" s="8"/>
      <c r="EF2" s="8"/>
      <c r="EG2" s="8"/>
      <c r="EH2" s="8"/>
      <c r="EI2" s="192" t="str">
        <f>MID($C$8,1,1)</f>
        <v/>
      </c>
      <c r="EJ2" s="192"/>
      <c r="EK2" s="192"/>
      <c r="EL2" s="192"/>
      <c r="EM2" s="192"/>
      <c r="EN2" s="192" t="str">
        <f>MID($C$8,2,1)</f>
        <v/>
      </c>
      <c r="EO2" s="192"/>
      <c r="EP2" s="192"/>
      <c r="EQ2" s="192"/>
      <c r="ER2" s="192"/>
      <c r="ES2" s="192" t="str">
        <f>MID($C$8,3,1)</f>
        <v/>
      </c>
      <c r="ET2" s="192"/>
      <c r="EU2" s="192"/>
      <c r="EV2" s="192"/>
      <c r="EW2" s="192"/>
      <c r="EX2" s="192" t="str">
        <f>MID($C$8,4,1)</f>
        <v/>
      </c>
      <c r="EY2" s="192"/>
      <c r="EZ2" s="192"/>
      <c r="FA2" s="192"/>
      <c r="FB2" s="192" t="str">
        <f>MID($C$8,5,1)</f>
        <v/>
      </c>
      <c r="FC2" s="192"/>
      <c r="FD2" s="192"/>
      <c r="FE2" s="192"/>
      <c r="FF2" s="192" t="str">
        <f>MID($C$8,6,1)</f>
        <v/>
      </c>
      <c r="FG2" s="192"/>
      <c r="FH2" s="192"/>
      <c r="FI2" s="192"/>
      <c r="FJ2" s="192"/>
      <c r="FK2" s="192" t="str">
        <f>MID($C$8,7,1)</f>
        <v/>
      </c>
      <c r="FL2" s="192"/>
      <c r="FM2" s="192"/>
      <c r="FN2" s="192"/>
      <c r="FO2" s="192"/>
      <c r="FP2" s="192" t="str">
        <f>MID($C$8,8,1)</f>
        <v/>
      </c>
      <c r="FQ2" s="192"/>
      <c r="FR2" s="192"/>
      <c r="FS2" s="192"/>
      <c r="FT2" s="192" t="str">
        <f>MID($C$8,9,1)</f>
        <v/>
      </c>
      <c r="FU2" s="192"/>
      <c r="FV2" s="192"/>
      <c r="FW2" s="192"/>
      <c r="FX2" s="165"/>
      <c r="FZ2" s="8"/>
      <c r="GA2" s="8"/>
      <c r="GB2" s="8"/>
      <c r="GC2" s="8"/>
      <c r="GD2" s="8"/>
      <c r="GE2" s="8"/>
      <c r="GF2" s="8"/>
      <c r="GG2" s="8"/>
      <c r="GH2" s="8"/>
      <c r="GI2" s="8"/>
    </row>
    <row r="3" spans="1:191" ht="12" customHeight="1" x14ac:dyDescent="0.55000000000000004">
      <c r="A3" s="197" t="s">
        <v>1</v>
      </c>
      <c r="B3" s="197"/>
      <c r="C3" s="149"/>
      <c r="D3" s="165"/>
      <c r="FX3" s="165"/>
    </row>
    <row r="4" spans="1:191" ht="15" customHeight="1" x14ac:dyDescent="0.55000000000000004">
      <c r="A4" s="198" t="s">
        <v>2</v>
      </c>
      <c r="B4" s="198"/>
      <c r="C4" s="150"/>
      <c r="D4" s="165"/>
      <c r="BL4" s="177" t="str">
        <f>IF($C$13="","",LEFT(TEXT($C$13,"ee"),1))</f>
        <v/>
      </c>
      <c r="BM4" s="177"/>
      <c r="BN4" s="177"/>
      <c r="BO4" s="177"/>
      <c r="BP4" s="177"/>
      <c r="BQ4" s="177" t="str">
        <f>IF($C$13="","",RIGHT(TEXT($C$13,"ee"),1))</f>
        <v/>
      </c>
      <c r="BR4" s="177"/>
      <c r="BS4" s="177"/>
      <c r="BT4" s="177"/>
      <c r="BU4" s="177"/>
      <c r="BV4" s="11"/>
      <c r="BW4" s="11"/>
      <c r="BX4" s="11"/>
      <c r="BY4" s="11"/>
      <c r="BZ4" s="177" t="str">
        <f>IF($C$13="","",LEFT(TEXT($C$13,"mm"),1))</f>
        <v/>
      </c>
      <c r="CA4" s="177"/>
      <c r="CB4" s="177"/>
      <c r="CC4" s="177"/>
      <c r="CD4" s="177"/>
      <c r="CE4" s="177" t="str">
        <f>IF($C$13="","",RIGHT(TEXT($C$13,"mm"),1))</f>
        <v/>
      </c>
      <c r="CF4" s="177"/>
      <c r="CG4" s="177"/>
      <c r="CH4" s="177"/>
      <c r="CI4" s="177"/>
      <c r="CJ4" s="11"/>
      <c r="CK4" s="11"/>
      <c r="CL4" s="11"/>
      <c r="CM4" s="11"/>
      <c r="CN4" s="177" t="str">
        <f>IF($C$13="","",LEFT(TEXT($C$13,"dd"),1))</f>
        <v/>
      </c>
      <c r="CO4" s="177"/>
      <c r="CP4" s="177"/>
      <c r="CQ4" s="177"/>
      <c r="CR4" s="177"/>
      <c r="CS4" s="177" t="str">
        <f>IF($C$13="","",RIGHT(TEXT($C$13,"dd"),1))</f>
        <v/>
      </c>
      <c r="CT4" s="177"/>
      <c r="CU4" s="177"/>
      <c r="CV4" s="177"/>
      <c r="CW4" s="177"/>
      <c r="EE4" s="193" t="str">
        <f>IF(EXACT($C$19,"自宅内"),"◯","")</f>
        <v/>
      </c>
      <c r="EF4" s="193"/>
      <c r="EG4" s="193"/>
      <c r="EH4" s="193"/>
      <c r="EI4" s="193"/>
      <c r="EJ4" s="193"/>
      <c r="EK4" s="193"/>
      <c r="EL4" s="193"/>
      <c r="EM4" s="193"/>
      <c r="EN4" s="193"/>
      <c r="EO4" s="193"/>
      <c r="EP4" s="193"/>
      <c r="EQ4" s="193"/>
      <c r="ER4" s="193"/>
      <c r="ES4" s="193"/>
      <c r="ET4" s="193"/>
      <c r="EU4" s="193"/>
      <c r="EV4" s="193" t="str">
        <f>IF(EXACT($C$19,"自宅外"),"◯","")</f>
        <v/>
      </c>
      <c r="EW4" s="193"/>
      <c r="EX4" s="193"/>
      <c r="EY4" s="193"/>
      <c r="EZ4" s="193"/>
      <c r="FA4" s="193"/>
      <c r="FB4" s="193"/>
      <c r="FC4" s="193"/>
      <c r="FD4" s="193"/>
      <c r="FE4" s="193"/>
      <c r="FF4" s="193"/>
      <c r="FG4" s="193"/>
      <c r="FH4" s="193"/>
      <c r="FI4" s="193"/>
      <c r="FJ4" s="193"/>
      <c r="FK4" s="193"/>
      <c r="FL4" s="193"/>
      <c r="FX4" s="165"/>
    </row>
    <row r="5" spans="1:191" ht="15" customHeight="1" x14ac:dyDescent="0.55000000000000004">
      <c r="A5" s="199" t="s">
        <v>3</v>
      </c>
      <c r="B5" s="199"/>
      <c r="C5" s="151"/>
      <c r="D5" s="165"/>
      <c r="BI5" s="56"/>
      <c r="BJ5" s="56"/>
      <c r="BK5" s="56"/>
      <c r="BL5" s="177"/>
      <c r="BM5" s="177"/>
      <c r="BN5" s="177"/>
      <c r="BO5" s="177"/>
      <c r="BP5" s="177"/>
      <c r="BQ5" s="177"/>
      <c r="BR5" s="177"/>
      <c r="BS5" s="177"/>
      <c r="BT5" s="177"/>
      <c r="BU5" s="177"/>
      <c r="BV5" s="57"/>
      <c r="BW5" s="57"/>
      <c r="BX5" s="57"/>
      <c r="BY5" s="57"/>
      <c r="BZ5" s="177"/>
      <c r="CA5" s="177"/>
      <c r="CB5" s="177"/>
      <c r="CC5" s="177"/>
      <c r="CD5" s="177"/>
      <c r="CE5" s="177"/>
      <c r="CF5" s="177"/>
      <c r="CG5" s="177"/>
      <c r="CH5" s="177"/>
      <c r="CI5" s="177"/>
      <c r="CJ5" s="57"/>
      <c r="CK5" s="57"/>
      <c r="CL5" s="57"/>
      <c r="CM5" s="57"/>
      <c r="CN5" s="177"/>
      <c r="CO5" s="177"/>
      <c r="CP5" s="177"/>
      <c r="CQ5" s="177"/>
      <c r="CR5" s="177"/>
      <c r="CS5" s="177"/>
      <c r="CT5" s="177"/>
      <c r="CU5" s="177"/>
      <c r="CV5" s="177"/>
      <c r="CW5" s="177"/>
      <c r="DA5" s="56"/>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3"/>
      <c r="FH5" s="193"/>
      <c r="FI5" s="193"/>
      <c r="FJ5" s="193"/>
      <c r="FK5" s="193"/>
      <c r="FL5" s="193"/>
      <c r="FX5" s="165"/>
    </row>
    <row r="6" spans="1:191" ht="24" customHeight="1" x14ac:dyDescent="0.35">
      <c r="A6" s="199" t="s">
        <v>4</v>
      </c>
      <c r="B6" s="199"/>
      <c r="C6" s="152"/>
      <c r="D6" s="165"/>
      <c r="Z6" s="195" t="str">
        <f>IF(シートを増やさないで下さい!$C$7="","",シートを増やさないで下さい!$C$7)</f>
        <v/>
      </c>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DS6" s="209" t="str">
        <f>IF(シートを増やさないで下さい!$C$3="","",シートを増やさないで下さい!$C$3)</f>
        <v/>
      </c>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168"/>
      <c r="FY6" s="45"/>
    </row>
    <row r="7" spans="1:191" ht="27" customHeight="1" x14ac:dyDescent="0.55000000000000004">
      <c r="A7" s="190" t="s">
        <v>5</v>
      </c>
      <c r="B7" s="190"/>
      <c r="C7" s="152" t="str">
        <f>PHONETIC($C$6)</f>
        <v/>
      </c>
      <c r="D7" s="165"/>
      <c r="Z7" s="196" t="str">
        <f>IF(シートを増やさないで下さい!$C$6="","",シートを増やさないで下さい!$C$6)</f>
        <v/>
      </c>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CS7" s="194" t="str">
        <f>MID(シートを増やさないで下さい!$C$5,1,1)</f>
        <v/>
      </c>
      <c r="CT7" s="194"/>
      <c r="CU7" s="194"/>
      <c r="CV7" s="194"/>
      <c r="CW7" s="194" t="str">
        <f>MID(シートを増やさないで下さい!$C$5,2,1)</f>
        <v/>
      </c>
      <c r="CX7" s="194"/>
      <c r="CY7" s="194"/>
      <c r="CZ7" s="194"/>
      <c r="DB7" s="194" t="str">
        <f>MID(シートを増やさないで下さい!$C$5,3,1)</f>
        <v/>
      </c>
      <c r="DC7" s="194"/>
      <c r="DD7" s="194"/>
      <c r="DE7" s="194"/>
      <c r="DF7" s="194" t="str">
        <f>MID(シートを増やさないで下さい!$C$5,4,1)</f>
        <v/>
      </c>
      <c r="DG7" s="194"/>
      <c r="DH7" s="194"/>
      <c r="DI7" s="194"/>
      <c r="DK7" s="194" t="str">
        <f>MID(シートを増やさないで下さい!$C$5,5,1)</f>
        <v/>
      </c>
      <c r="DL7" s="194"/>
      <c r="DM7" s="194"/>
      <c r="DN7" s="194"/>
      <c r="DS7" s="195" t="str">
        <f>IF(シートを増やさないで下さい!$C$4="","",シートを増やさないで下さい!$C$4)</f>
        <v/>
      </c>
      <c r="DT7" s="195"/>
      <c r="DU7" s="195"/>
      <c r="DV7" s="195"/>
      <c r="DW7" s="195"/>
      <c r="DX7" s="195"/>
      <c r="DY7" s="195"/>
      <c r="DZ7" s="195"/>
      <c r="EA7" s="195"/>
      <c r="EB7" s="195"/>
      <c r="EC7" s="195"/>
      <c r="ED7" s="195"/>
      <c r="EE7" s="195"/>
      <c r="EF7" s="195"/>
      <c r="EG7" s="195"/>
      <c r="EH7" s="195"/>
      <c r="EI7" s="195"/>
      <c r="EJ7" s="195"/>
      <c r="EK7" s="195"/>
      <c r="EL7" s="195"/>
      <c r="EM7" s="195"/>
      <c r="EN7" s="195"/>
      <c r="EO7" s="195"/>
      <c r="EP7" s="195"/>
      <c r="EQ7" s="195"/>
      <c r="ER7" s="195"/>
      <c r="ES7" s="195"/>
      <c r="ET7" s="195"/>
      <c r="EU7" s="195"/>
      <c r="EV7" s="195"/>
      <c r="EW7" s="195"/>
      <c r="EX7" s="195"/>
      <c r="EY7" s="195"/>
      <c r="EZ7" s="195"/>
      <c r="FA7" s="195"/>
      <c r="FB7" s="195"/>
      <c r="FC7" s="195"/>
      <c r="FD7" s="195"/>
      <c r="FE7" s="195"/>
      <c r="FF7" s="195"/>
      <c r="FG7" s="195"/>
      <c r="FH7" s="195"/>
      <c r="FI7" s="195"/>
      <c r="FJ7" s="195"/>
      <c r="FK7" s="195"/>
      <c r="FL7" s="195"/>
      <c r="FM7" s="195"/>
      <c r="FN7" s="195"/>
      <c r="FO7" s="195"/>
      <c r="FP7" s="195"/>
      <c r="FQ7" s="195"/>
      <c r="FR7" s="195"/>
      <c r="FS7" s="195"/>
      <c r="FT7" s="195"/>
      <c r="FU7" s="195"/>
      <c r="FV7" s="195"/>
      <c r="FW7" s="195"/>
      <c r="FX7" s="169"/>
      <c r="FY7" s="44"/>
    </row>
    <row r="8" spans="1:191" ht="12" customHeight="1" x14ac:dyDescent="0.55000000000000004">
      <c r="A8" s="180" t="s">
        <v>6</v>
      </c>
      <c r="B8" s="181"/>
      <c r="C8" s="184"/>
      <c r="D8" s="165"/>
      <c r="Z8" s="43"/>
      <c r="AA8" s="43"/>
      <c r="AB8" s="43"/>
      <c r="AC8" s="43"/>
      <c r="AD8" s="43"/>
      <c r="AE8" s="43"/>
      <c r="AF8" s="43"/>
      <c r="AG8" s="43"/>
      <c r="AH8" s="43"/>
      <c r="AI8" s="43"/>
      <c r="AJ8" s="43"/>
      <c r="FX8" s="165"/>
    </row>
    <row r="9" spans="1:191" s="11" customFormat="1" ht="22" customHeight="1" x14ac:dyDescent="0.55000000000000004">
      <c r="A9" s="182"/>
      <c r="B9" s="183"/>
      <c r="C9" s="185"/>
      <c r="D9" s="167"/>
      <c r="Y9" s="1"/>
      <c r="Z9" s="1"/>
      <c r="AA9" s="1"/>
      <c r="AB9" s="1"/>
      <c r="AC9" s="1"/>
      <c r="AD9" s="1"/>
      <c r="AE9" s="1"/>
      <c r="AF9" s="1"/>
      <c r="AG9" s="1"/>
      <c r="AH9" s="1"/>
      <c r="AI9" s="1"/>
      <c r="AJ9" s="1"/>
      <c r="AK9" s="189" t="str">
        <f>IF(EXACT($C$11,"新規"),"◯","")</f>
        <v/>
      </c>
      <c r="AL9" s="189"/>
      <c r="AM9" s="189"/>
      <c r="AN9" s="189"/>
      <c r="AO9" s="189"/>
      <c r="AP9" s="189"/>
      <c r="AQ9" s="189"/>
      <c r="AR9" s="189"/>
      <c r="AS9" s="189"/>
      <c r="AT9" s="189"/>
      <c r="AU9" s="189"/>
      <c r="AV9" s="189"/>
      <c r="AW9" s="189"/>
      <c r="AX9" s="189"/>
      <c r="AY9" s="189" t="str">
        <f>IF(EXACT($C$11,"更新"),"◯","")</f>
        <v>◯</v>
      </c>
      <c r="AZ9" s="189"/>
      <c r="BA9" s="189"/>
      <c r="BB9" s="189"/>
      <c r="BC9" s="189"/>
      <c r="BD9" s="189"/>
      <c r="BE9" s="189"/>
      <c r="BF9" s="189"/>
      <c r="BG9" s="189"/>
      <c r="BH9" s="189"/>
      <c r="BI9" s="189"/>
      <c r="BJ9" s="189"/>
      <c r="BK9" s="189"/>
      <c r="BL9" s="189" t="str">
        <f>IF(EXACT($C$11,"区分変更"),"◯","")</f>
        <v/>
      </c>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74" t="str">
        <f>IF($C$10="","",VALUE(LEFT(TEXT($C$10,"ee"),2)))</f>
        <v/>
      </c>
      <c r="EF9" s="174"/>
      <c r="EG9" s="174"/>
      <c r="EH9" s="174"/>
      <c r="EI9" s="174"/>
      <c r="EJ9" s="174"/>
      <c r="EK9" s="174"/>
      <c r="EL9" s="174"/>
      <c r="EM9" s="174"/>
      <c r="EN9" s="1"/>
      <c r="EO9" s="1"/>
      <c r="EP9" s="1"/>
      <c r="EQ9" s="174" t="str">
        <f>IF($C$10="","",VALUE(LEFT(TEXT($C$10,"mm"),2)))</f>
        <v/>
      </c>
      <c r="ER9" s="174"/>
      <c r="ES9" s="174"/>
      <c r="ET9" s="174"/>
      <c r="EU9" s="174"/>
      <c r="EV9" s="174"/>
      <c r="EW9" s="174"/>
      <c r="EX9" s="174"/>
      <c r="EY9" s="174"/>
      <c r="EZ9" s="1"/>
      <c r="FA9" s="1"/>
      <c r="FB9" s="1"/>
      <c r="FC9" s="174" t="str">
        <f>IF($C$10="","",VALUE(LEFT(TEXT($C$10,"dd"),2)))</f>
        <v/>
      </c>
      <c r="FD9" s="174"/>
      <c r="FE9" s="174"/>
      <c r="FF9" s="174"/>
      <c r="FG9" s="174"/>
      <c r="FH9" s="174"/>
      <c r="FI9" s="174"/>
      <c r="FJ9" s="174"/>
      <c r="FK9" s="174"/>
      <c r="FL9" s="1"/>
      <c r="FM9" s="1"/>
      <c r="FN9" s="1"/>
      <c r="FO9" s="1"/>
      <c r="FP9" s="1"/>
      <c r="FQ9" s="1"/>
      <c r="FR9" s="1"/>
      <c r="FS9" s="1"/>
      <c r="FT9" s="1"/>
      <c r="FU9" s="1"/>
      <c r="FV9" s="1"/>
      <c r="FW9" s="1"/>
      <c r="FX9" s="165"/>
      <c r="FY9" s="1"/>
    </row>
    <row r="10" spans="1:191" ht="12" customHeight="1" x14ac:dyDescent="0.55000000000000004">
      <c r="A10" s="28" t="s">
        <v>7</v>
      </c>
      <c r="B10" s="21"/>
      <c r="C10" s="153"/>
      <c r="D10" s="165"/>
      <c r="AE10" s="207" t="str">
        <f>IF($C$15="","",$C$15)</f>
        <v/>
      </c>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R10" s="206" t="str">
        <f>IF(EXACT($C$16,"男"),"◯","")</f>
        <v/>
      </c>
      <c r="CS10" s="206"/>
      <c r="CT10" s="206"/>
      <c r="CU10" s="206"/>
      <c r="CV10" s="206"/>
      <c r="CX10" s="206" t="str">
        <f>IF(EXACT($C$16,"女"),"◯","")</f>
        <v/>
      </c>
      <c r="CY10" s="206"/>
      <c r="CZ10" s="206"/>
      <c r="DA10" s="206"/>
      <c r="DB10" s="206"/>
      <c r="DP10" s="206" t="str">
        <f>IF($C$17="","",IF(TEXT($C$17,"ggg")="明治","◯",""))</f>
        <v/>
      </c>
      <c r="DQ10" s="206"/>
      <c r="DR10" s="206"/>
      <c r="DS10" s="206"/>
      <c r="DT10" s="206"/>
      <c r="DU10" s="206"/>
      <c r="DV10" s="206"/>
      <c r="DW10" s="206" t="str">
        <f>IF(TEXT($C$17,"ggg")="大正","◯","")</f>
        <v/>
      </c>
      <c r="DX10" s="206"/>
      <c r="DY10" s="206"/>
      <c r="DZ10" s="206"/>
      <c r="EA10" s="206"/>
      <c r="EB10" s="206"/>
      <c r="EC10" s="206"/>
      <c r="ED10" s="206" t="str">
        <f>IF(TEXT($C$17,"ggg")="昭和","◯","")</f>
        <v/>
      </c>
      <c r="EE10" s="206"/>
      <c r="EF10" s="206"/>
      <c r="EG10" s="206"/>
      <c r="EH10" s="206"/>
      <c r="EI10" s="206"/>
      <c r="EJ10" s="206"/>
      <c r="EK10" s="206"/>
      <c r="EM10" s="207" t="str">
        <f>IF($C$17="","",VALUE(TEXT($C$17,"ee")))</f>
        <v/>
      </c>
      <c r="EN10" s="207"/>
      <c r="EO10" s="207"/>
      <c r="EP10" s="207"/>
      <c r="EQ10" s="207"/>
      <c r="ER10" s="207"/>
      <c r="ES10" s="207"/>
      <c r="EU10" s="207" t="str">
        <f>IF($C$17="","",VALUE(TEXT($C$17,"mm")))</f>
        <v/>
      </c>
      <c r="EV10" s="207"/>
      <c r="EW10" s="207"/>
      <c r="EX10" s="207"/>
      <c r="EY10" s="207"/>
      <c r="EZ10" s="207"/>
      <c r="FA10" s="207"/>
      <c r="FB10" s="207" t="str">
        <f>IF($C$17="","",VALUE(TEXT($C$17,"dd")))</f>
        <v/>
      </c>
      <c r="FC10" s="207"/>
      <c r="FD10" s="207"/>
      <c r="FE10" s="207"/>
      <c r="FF10" s="207"/>
      <c r="FG10" s="207"/>
      <c r="FH10" s="207"/>
      <c r="FN10" s="179" t="str">
        <f>IF($C$17="","",$C$10-$C$17)</f>
        <v/>
      </c>
      <c r="FO10" s="179"/>
      <c r="FP10" s="179"/>
      <c r="FQ10" s="179"/>
      <c r="FR10" s="179"/>
      <c r="FS10" s="179"/>
      <c r="FT10" s="179"/>
      <c r="FU10" s="179"/>
      <c r="FX10" s="165"/>
    </row>
    <row r="11" spans="1:191" ht="26.15" customHeight="1" x14ac:dyDescent="0.3">
      <c r="A11" s="28" t="s">
        <v>8</v>
      </c>
      <c r="B11" s="21"/>
      <c r="C11" s="70" t="s">
        <v>9</v>
      </c>
      <c r="D11" s="165"/>
      <c r="AE11" s="196" t="str">
        <f>IF($C$14="","",$C$14)</f>
        <v/>
      </c>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R11" s="206"/>
      <c r="CS11" s="206"/>
      <c r="CT11" s="206"/>
      <c r="CU11" s="206"/>
      <c r="CV11" s="206"/>
      <c r="CX11" s="206"/>
      <c r="CY11" s="206"/>
      <c r="CZ11" s="206"/>
      <c r="DA11" s="206"/>
      <c r="DB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M11" s="207"/>
      <c r="EN11" s="207"/>
      <c r="EO11" s="207"/>
      <c r="EP11" s="207"/>
      <c r="EQ11" s="207"/>
      <c r="ER11" s="207"/>
      <c r="ES11" s="207"/>
      <c r="EU11" s="207"/>
      <c r="EV11" s="207"/>
      <c r="EW11" s="207"/>
      <c r="EX11" s="207"/>
      <c r="EY11" s="207"/>
      <c r="EZ11" s="207"/>
      <c r="FA11" s="207"/>
      <c r="FB11" s="207"/>
      <c r="FC11" s="207"/>
      <c r="FD11" s="207"/>
      <c r="FE11" s="207"/>
      <c r="FF11" s="207"/>
      <c r="FG11" s="207"/>
      <c r="FH11" s="207"/>
      <c r="FM11" s="10"/>
      <c r="FN11" s="179"/>
      <c r="FO11" s="179"/>
      <c r="FP11" s="179"/>
      <c r="FQ11" s="179"/>
      <c r="FR11" s="179"/>
      <c r="FS11" s="179"/>
      <c r="FT11" s="179"/>
      <c r="FU11" s="179"/>
      <c r="FX11" s="165"/>
    </row>
    <row r="12" spans="1:191" ht="41.15" customHeight="1" x14ac:dyDescent="0.55000000000000004">
      <c r="A12" s="29" t="s">
        <v>10</v>
      </c>
      <c r="B12" s="30"/>
      <c r="C12" s="151"/>
      <c r="D12" s="165"/>
      <c r="AB12" s="208" t="str">
        <f>IF($C$18="","",$C$18)</f>
        <v/>
      </c>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Y12" s="174" t="str">
        <f>IF(シートを増やさないで下さい!$C$20="","",シートを増やさないで下さい!$C$20)</f>
        <v/>
      </c>
      <c r="DZ12" s="174"/>
      <c r="EA12" s="174"/>
      <c r="EB12" s="174"/>
      <c r="EC12" s="174"/>
      <c r="ED12" s="174"/>
      <c r="EE12" s="174"/>
      <c r="EF12" s="174"/>
      <c r="EG12" s="174"/>
      <c r="EH12" s="174"/>
      <c r="EI12" s="174"/>
      <c r="EJ12" s="174"/>
      <c r="EK12" s="174"/>
      <c r="EL12" s="174"/>
      <c r="EM12" s="174"/>
      <c r="EN12" s="174"/>
      <c r="EO12" s="174"/>
      <c r="EP12" s="174"/>
      <c r="EQ12" s="174"/>
      <c r="ER12" s="174"/>
      <c r="ES12" s="174"/>
      <c r="ET12" s="174"/>
      <c r="EU12" s="174"/>
      <c r="EV12" s="174"/>
      <c r="EW12" s="174"/>
      <c r="EX12" s="174"/>
      <c r="EY12" s="174"/>
      <c r="EZ12" s="174"/>
      <c r="FA12" s="174"/>
      <c r="FB12" s="174"/>
      <c r="FC12" s="174"/>
      <c r="FD12" s="174"/>
      <c r="FE12" s="174"/>
      <c r="FF12" s="174"/>
      <c r="FG12" s="174"/>
      <c r="FH12" s="174"/>
      <c r="FI12" s="174"/>
      <c r="FJ12" s="174"/>
      <c r="FK12" s="174"/>
      <c r="FL12" s="174"/>
      <c r="FM12" s="174"/>
      <c r="FN12" s="174"/>
      <c r="FO12" s="174"/>
      <c r="FP12" s="174"/>
      <c r="FQ12" s="174"/>
      <c r="FR12" s="174"/>
      <c r="FX12" s="165"/>
    </row>
    <row r="13" spans="1:191" s="11" customFormat="1" ht="25" customHeight="1" x14ac:dyDescent="0.55000000000000004">
      <c r="A13" s="22" t="s">
        <v>11</v>
      </c>
      <c r="B13" s="23"/>
      <c r="C13" s="154"/>
      <c r="D13" s="167"/>
      <c r="AB13" s="191" t="str">
        <f>IF($C$26="","",$C$26)</f>
        <v/>
      </c>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91"/>
      <c r="BQ13" s="191"/>
      <c r="BR13" s="191"/>
      <c r="BS13" s="191"/>
      <c r="BT13" s="191"/>
      <c r="BU13" s="191"/>
      <c r="BV13" s="191"/>
      <c r="BW13" s="191"/>
      <c r="BX13" s="191"/>
      <c r="BY13" s="191"/>
      <c r="BZ13" s="191"/>
      <c r="CA13" s="191"/>
      <c r="CB13" s="191"/>
      <c r="CC13" s="191"/>
      <c r="CD13" s="191"/>
      <c r="CE13" s="191"/>
      <c r="CF13" s="191"/>
      <c r="CG13" s="191"/>
      <c r="CH13" s="191"/>
      <c r="CI13" s="191"/>
      <c r="CJ13" s="191"/>
      <c r="CK13" s="191"/>
      <c r="CL13" s="191"/>
      <c r="CM13" s="191"/>
      <c r="CN13" s="191"/>
      <c r="CO13" s="191"/>
      <c r="CP13" s="191"/>
      <c r="CQ13" s="191"/>
      <c r="CR13" s="191"/>
      <c r="CS13" s="191"/>
      <c r="CT13" s="191"/>
      <c r="CU13" s="191"/>
      <c r="CV13" s="191"/>
      <c r="CW13" s="191"/>
      <c r="CX13" s="191"/>
      <c r="CY13" s="191"/>
      <c r="CZ13" s="191"/>
      <c r="DA13" s="191"/>
      <c r="DB13" s="191"/>
      <c r="DC13" s="191"/>
      <c r="DD13" s="191"/>
      <c r="DE13" s="191"/>
      <c r="DF13" s="191"/>
      <c r="DG13" s="191"/>
      <c r="DH13" s="191"/>
      <c r="DI13" s="191"/>
      <c r="DJ13" s="191"/>
      <c r="DK13" s="191"/>
      <c r="DL13" s="191"/>
      <c r="DM13" s="191"/>
      <c r="DN13" s="191"/>
      <c r="DO13" s="191"/>
      <c r="DP13" s="191"/>
      <c r="DQ13" s="191"/>
      <c r="DX13" s="176" t="str">
        <f>IF(EXACT($C$21,"独居"),"✓","")</f>
        <v/>
      </c>
      <c r="DY13" s="176"/>
      <c r="DZ13" s="176"/>
      <c r="EA13" s="176"/>
      <c r="EB13" s="176"/>
      <c r="EV13" s="176" t="str">
        <f>IF(EXACT($C$21,"同居（夫婦のみ）"),"✓","")</f>
        <v/>
      </c>
      <c r="EW13" s="176"/>
      <c r="EX13" s="176"/>
      <c r="EY13" s="176"/>
      <c r="EZ13" s="176"/>
      <c r="FP13" s="176" t="str">
        <f>IF(EXACT($C$21,"同居（その他）"),"✓","")</f>
        <v/>
      </c>
      <c r="FQ13" s="176"/>
      <c r="FR13" s="176"/>
      <c r="FS13" s="176"/>
      <c r="FT13" s="176"/>
      <c r="FX13" s="167"/>
    </row>
    <row r="14" spans="1:191" ht="20.149999999999999" customHeight="1" x14ac:dyDescent="0.55000000000000004">
      <c r="A14" s="33" t="s">
        <v>12</v>
      </c>
      <c r="B14" s="48"/>
      <c r="C14" s="155"/>
      <c r="D14" s="165"/>
      <c r="AL14" s="177" t="str">
        <f>IF($C$25="","",$C$25)</f>
        <v/>
      </c>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CW14" s="178" t="str">
        <f>IF($C$27="","",$C$27)</f>
        <v/>
      </c>
      <c r="CX14" s="178"/>
      <c r="CY14" s="178"/>
      <c r="CZ14" s="178"/>
      <c r="DA14" s="178"/>
      <c r="DB14" s="178"/>
      <c r="DC14" s="178"/>
      <c r="DD14" s="178"/>
      <c r="DE14" s="178"/>
      <c r="DF14" s="178"/>
      <c r="DG14" s="178"/>
      <c r="DH14" s="178"/>
      <c r="DI14" s="178"/>
      <c r="DJ14" s="178"/>
      <c r="DK14" s="178"/>
      <c r="DL14" s="178"/>
      <c r="DM14" s="178"/>
      <c r="DX14" s="259" t="str">
        <f>IF(シートを増やさないで下さい!$C$28="","",シートを増やさないで下さい!$C$28)</f>
        <v/>
      </c>
      <c r="DY14" s="259"/>
      <c r="DZ14" s="259"/>
      <c r="EA14" s="259"/>
      <c r="EB14" s="259"/>
      <c r="EC14" s="259"/>
      <c r="ED14" s="259"/>
      <c r="EE14" s="259"/>
      <c r="EF14" s="259"/>
      <c r="EG14" s="259"/>
      <c r="EH14" s="259"/>
      <c r="EI14" s="259"/>
      <c r="EJ14" s="259"/>
      <c r="EK14" s="259"/>
      <c r="EL14" s="259"/>
      <c r="EM14" s="259"/>
      <c r="EN14" s="259"/>
      <c r="EO14" s="259"/>
      <c r="EP14" s="259"/>
      <c r="EQ14" s="259"/>
      <c r="ER14" s="259"/>
      <c r="ES14" s="259"/>
      <c r="ET14" s="259"/>
      <c r="EU14" s="259"/>
      <c r="EV14" s="259"/>
      <c r="EW14" s="259"/>
      <c r="EX14" s="259"/>
      <c r="EY14" s="259"/>
      <c r="EZ14" s="259"/>
      <c r="FA14" s="259"/>
      <c r="FB14" s="259"/>
      <c r="FC14" s="259"/>
      <c r="FD14" s="259"/>
      <c r="FE14" s="259"/>
      <c r="FF14" s="259"/>
      <c r="FG14" s="259"/>
      <c r="FH14" s="259"/>
      <c r="FI14" s="259"/>
      <c r="FJ14" s="259"/>
      <c r="FK14" s="259"/>
      <c r="FL14" s="259"/>
      <c r="FM14" s="259"/>
      <c r="FN14" s="259"/>
      <c r="FO14" s="259"/>
      <c r="FX14" s="165"/>
    </row>
    <row r="15" spans="1:191" ht="22" customHeight="1" x14ac:dyDescent="0.55000000000000004">
      <c r="A15" s="187" t="s">
        <v>13</v>
      </c>
      <c r="B15" s="188"/>
      <c r="C15" s="152" t="str">
        <f>PHONETIC($C$14)</f>
        <v/>
      </c>
      <c r="D15" s="165"/>
      <c r="I15" s="74"/>
      <c r="J15" s="74"/>
      <c r="K15" s="74"/>
      <c r="L15" s="74"/>
      <c r="M15" s="74"/>
      <c r="N15" s="74"/>
      <c r="O15" s="77"/>
      <c r="P15" s="77"/>
      <c r="Q15" s="77"/>
      <c r="R15" s="77"/>
      <c r="S15" s="77"/>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FX15" s="165"/>
    </row>
    <row r="16" spans="1:191" ht="21" customHeight="1" x14ac:dyDescent="0.45">
      <c r="A16" s="32" t="s">
        <v>14</v>
      </c>
      <c r="B16" s="49"/>
      <c r="C16" s="156"/>
      <c r="D16" s="165"/>
      <c r="I16" s="74"/>
      <c r="K16" s="74"/>
      <c r="L16" s="74"/>
      <c r="M16" s="74"/>
      <c r="N16" s="74"/>
      <c r="O16" s="186" t="str">
        <f>IF(EXACT($C$30,"なし"),"✓","")</f>
        <v/>
      </c>
      <c r="P16" s="186"/>
      <c r="Q16" s="186"/>
      <c r="R16" s="186"/>
      <c r="S16" s="186"/>
      <c r="T16" s="74"/>
      <c r="U16" s="74"/>
      <c r="V16" s="74"/>
      <c r="W16" s="74"/>
      <c r="X16" s="74"/>
      <c r="Y16" s="74"/>
      <c r="Z16" s="186" t="str">
        <f>IF(EXACT($C$30,"予防給付"),"✓","")</f>
        <v/>
      </c>
      <c r="AA16" s="186"/>
      <c r="AB16" s="186"/>
      <c r="AC16" s="186"/>
      <c r="AD16" s="186"/>
      <c r="AE16" s="74"/>
      <c r="AF16" s="74"/>
      <c r="AG16" s="74"/>
      <c r="AH16" s="74"/>
      <c r="AI16" s="74"/>
      <c r="AJ16" s="74"/>
      <c r="AK16" s="74"/>
      <c r="AL16" s="186" t="str">
        <f>IF(EXACT($C$30,"介護給付"),"✓","")</f>
        <v/>
      </c>
      <c r="AM16" s="186"/>
      <c r="AN16" s="186"/>
      <c r="AO16" s="186"/>
      <c r="AP16" s="186"/>
      <c r="AQ16" s="74"/>
      <c r="AR16" s="74"/>
      <c r="AS16" s="74"/>
      <c r="AT16" s="74"/>
      <c r="AU16" s="74"/>
      <c r="AV16" s="74"/>
      <c r="AW16" s="74"/>
      <c r="BH16" s="175" t="str">
        <f>IF(LEN($C$32)=3,LEFT($C$32,1),"")</f>
        <v/>
      </c>
      <c r="BI16" s="175"/>
      <c r="BJ16" s="175"/>
      <c r="BK16" s="175"/>
      <c r="BL16" s="175"/>
      <c r="BM16" s="175" t="str">
        <f>IF(LEN($C$32)=3,MID($C$32,2,1),IF(LEN($C$32)=2,MID($C$32,1,1),""))</f>
        <v/>
      </c>
      <c r="BN16" s="175"/>
      <c r="BO16" s="175"/>
      <c r="BP16" s="175"/>
      <c r="BQ16" s="175"/>
      <c r="BR16" s="175" t="str">
        <f>RIGHT($C$32,1)</f>
        <v/>
      </c>
      <c r="BS16" s="175"/>
      <c r="BT16" s="175"/>
      <c r="BU16" s="175"/>
      <c r="BV16" s="175"/>
      <c r="CU16" s="175" t="str">
        <f>IF(LEN($C$33)=2,LEFT($C$33,1),"")</f>
        <v/>
      </c>
      <c r="CV16" s="175"/>
      <c r="CW16" s="175"/>
      <c r="CX16" s="175"/>
      <c r="CY16" s="175"/>
      <c r="CZ16" s="175" t="str">
        <f>RIGHT($C$33,1)</f>
        <v/>
      </c>
      <c r="DA16" s="175"/>
      <c r="DB16" s="175"/>
      <c r="DC16" s="175"/>
      <c r="DD16" s="175"/>
      <c r="ED16" s="175" t="str">
        <f>IF(LEN($C$34)=2,LEFT($C$34,1),"")</f>
        <v/>
      </c>
      <c r="EE16" s="175"/>
      <c r="EF16" s="175"/>
      <c r="EG16" s="175"/>
      <c r="EH16" s="175"/>
      <c r="EI16" s="175" t="str">
        <f>RIGHT($C$34,1)</f>
        <v/>
      </c>
      <c r="EJ16" s="175"/>
      <c r="EK16" s="175"/>
      <c r="EL16" s="175"/>
      <c r="EM16" s="175"/>
      <c r="FM16" s="175" t="str">
        <f>IF(LEN($C$35)=2,LEFT($C$35,1),"")</f>
        <v/>
      </c>
      <c r="FN16" s="175"/>
      <c r="FO16" s="175"/>
      <c r="FP16" s="175"/>
      <c r="FQ16" s="175"/>
      <c r="FR16" s="175" t="str">
        <f>RIGHT($C$35,1)</f>
        <v/>
      </c>
      <c r="FS16" s="175"/>
      <c r="FT16" s="175"/>
      <c r="FU16" s="175"/>
      <c r="FV16" s="175"/>
      <c r="FX16" s="165"/>
    </row>
    <row r="17" spans="1:187" s="11" customFormat="1" ht="33" customHeight="1" x14ac:dyDescent="0.55000000000000004">
      <c r="A17" s="210" t="s">
        <v>15</v>
      </c>
      <c r="B17" s="220"/>
      <c r="C17" s="157"/>
      <c r="D17" s="167"/>
      <c r="AD17" s="212" t="str">
        <f>IF(LEN($C$36)=2,LEFT($C$36,1),"")</f>
        <v/>
      </c>
      <c r="AE17" s="212"/>
      <c r="AF17" s="212"/>
      <c r="AG17" s="212"/>
      <c r="AH17" s="212"/>
      <c r="AI17" s="212" t="str">
        <f>RIGHT($C$36,1)</f>
        <v/>
      </c>
      <c r="AJ17" s="212"/>
      <c r="AK17" s="212"/>
      <c r="AL17" s="212"/>
      <c r="AM17" s="212"/>
      <c r="AN17" s="12"/>
      <c r="BM17" s="212" t="str">
        <f>IF(LEN($C$37)=2,LEFT($C$37,1),"")</f>
        <v/>
      </c>
      <c r="BN17" s="212"/>
      <c r="BO17" s="212"/>
      <c r="BP17" s="212"/>
      <c r="BQ17" s="212"/>
      <c r="BR17" s="212" t="str">
        <f>RIGHT($C$37,1)</f>
        <v/>
      </c>
      <c r="BS17" s="212"/>
      <c r="BT17" s="212"/>
      <c r="BU17" s="212"/>
      <c r="BV17" s="212"/>
      <c r="BY17" s="12"/>
      <c r="CU17" s="212" t="str">
        <f>IF(LEN($C$38)=2,LEFT($C$38,1),"")</f>
        <v/>
      </c>
      <c r="CV17" s="212"/>
      <c r="CW17" s="212"/>
      <c r="CX17" s="212"/>
      <c r="CY17" s="212"/>
      <c r="CZ17" s="212" t="str">
        <f>RIGHT($C$38,1)</f>
        <v/>
      </c>
      <c r="DA17" s="212"/>
      <c r="DB17" s="212"/>
      <c r="DC17" s="212"/>
      <c r="DD17" s="212"/>
      <c r="DG17" s="12"/>
      <c r="ED17" s="212" t="str">
        <f>IF(LEN($C$39)=2,LEFT($C$39,1),"")</f>
        <v/>
      </c>
      <c r="EE17" s="212"/>
      <c r="EF17" s="212"/>
      <c r="EG17" s="212"/>
      <c r="EH17" s="212"/>
      <c r="EI17" s="212" t="str">
        <f>RIGHT($C$39,1)</f>
        <v/>
      </c>
      <c r="EJ17" s="212"/>
      <c r="EK17" s="212"/>
      <c r="EL17" s="212"/>
      <c r="EM17" s="212"/>
      <c r="EN17" s="12"/>
      <c r="EO17" s="1"/>
      <c r="FM17" s="212" t="str">
        <f>IF(LEN($C$40)=2,LEFT($C$40,1),"")</f>
        <v/>
      </c>
      <c r="FN17" s="212"/>
      <c r="FO17" s="212"/>
      <c r="FP17" s="212"/>
      <c r="FQ17" s="212"/>
      <c r="FR17" s="212" t="str">
        <f>RIGHT($C$40,1)</f>
        <v/>
      </c>
      <c r="FS17" s="212"/>
      <c r="FT17" s="212"/>
      <c r="FU17" s="212"/>
      <c r="FV17" s="212"/>
      <c r="FX17" s="167"/>
    </row>
    <row r="18" spans="1:187" s="11" customFormat="1" ht="24" customHeight="1" x14ac:dyDescent="0.55000000000000004">
      <c r="A18" s="210" t="s">
        <v>16</v>
      </c>
      <c r="B18" s="211"/>
      <c r="C18" s="158"/>
      <c r="D18" s="167"/>
      <c r="AD18" s="177" t="str">
        <f>IF(LEN($C$41)=2,LEFT($C$41,1),"")</f>
        <v/>
      </c>
      <c r="AE18" s="177"/>
      <c r="AF18" s="177"/>
      <c r="AG18" s="177"/>
      <c r="AH18" s="177"/>
      <c r="AI18" s="177" t="str">
        <f>RIGHT($C$41,1)</f>
        <v/>
      </c>
      <c r="AJ18" s="177"/>
      <c r="AK18" s="177"/>
      <c r="AL18" s="177"/>
      <c r="AM18" s="177"/>
      <c r="BI18" s="177" t="str">
        <f>IF(LEN($C$42)=2,LEFT($C$42,1),"")</f>
        <v/>
      </c>
      <c r="BJ18" s="177"/>
      <c r="BK18" s="177"/>
      <c r="BL18" s="177"/>
      <c r="BM18" s="177"/>
      <c r="BN18" s="177" t="str">
        <f>RIGHT($C$42,1)</f>
        <v/>
      </c>
      <c r="BO18" s="177"/>
      <c r="BP18" s="177"/>
      <c r="BQ18" s="177"/>
      <c r="BR18" s="177"/>
      <c r="CQ18" s="177" t="str">
        <f>IF(LEN($C$43)=2,LEFT($C$43,1),"")</f>
        <v/>
      </c>
      <c r="CR18" s="177"/>
      <c r="CS18" s="177"/>
      <c r="CT18" s="177"/>
      <c r="CU18" s="177"/>
      <c r="CV18" s="177" t="str">
        <f>RIGHT($C$43,1)</f>
        <v/>
      </c>
      <c r="CW18" s="177"/>
      <c r="CX18" s="177"/>
      <c r="CY18" s="177"/>
      <c r="CZ18" s="177"/>
      <c r="DZ18" s="75"/>
      <c r="EA18" s="75"/>
      <c r="EB18" s="214" t="str">
        <f>IF(EXACT($C$31,"あり"),"✓","")</f>
        <v/>
      </c>
      <c r="EC18" s="214"/>
      <c r="ED18" s="214"/>
      <c r="EE18" s="214"/>
      <c r="EF18" s="214"/>
      <c r="EG18" s="75"/>
      <c r="EH18" s="75"/>
      <c r="EI18" s="75"/>
      <c r="EJ18" s="75"/>
      <c r="EK18" s="75"/>
      <c r="EL18" s="75"/>
      <c r="EM18" s="214" t="str">
        <f>IF(EXACT($C$31,"なし"),"✓","")</f>
        <v/>
      </c>
      <c r="EN18" s="214"/>
      <c r="EO18" s="214"/>
      <c r="EP18" s="214"/>
      <c r="EQ18" s="214"/>
      <c r="ER18" s="75"/>
      <c r="ES18" s="75"/>
      <c r="ET18" s="75"/>
      <c r="FM18" s="177" t="str">
        <f>IF(LEN($C$44)=2,LEFT($C$44,1),"")</f>
        <v/>
      </c>
      <c r="FN18" s="177"/>
      <c r="FO18" s="177"/>
      <c r="FP18" s="177"/>
      <c r="FQ18" s="177"/>
      <c r="FR18" s="177" t="str">
        <f>RIGHT($C$44,1)</f>
        <v/>
      </c>
      <c r="FS18" s="177"/>
      <c r="FT18" s="177"/>
      <c r="FU18" s="177"/>
      <c r="FV18" s="177"/>
      <c r="FX18" s="167"/>
    </row>
    <row r="19" spans="1:187" s="11" customFormat="1" ht="24" customHeight="1" x14ac:dyDescent="0.55000000000000004">
      <c r="A19" s="33" t="s">
        <v>17</v>
      </c>
      <c r="B19" s="50"/>
      <c r="C19" s="159"/>
      <c r="D19" s="167"/>
      <c r="AD19" s="177" t="str">
        <f>IF(LEN($C$45)=2,LEFT($C$45,1),"")</f>
        <v/>
      </c>
      <c r="AE19" s="177"/>
      <c r="AF19" s="177"/>
      <c r="AG19" s="177"/>
      <c r="AH19" s="177"/>
      <c r="AI19" s="177" t="str">
        <f>RIGHT($C$45,1)</f>
        <v/>
      </c>
      <c r="AJ19" s="177"/>
      <c r="AK19" s="177"/>
      <c r="AL19" s="177"/>
      <c r="AM19" s="177"/>
      <c r="BM19" s="177" t="str">
        <f>IF(LEN($C$46)=2,LEFT($C$46,1),"")</f>
        <v/>
      </c>
      <c r="BN19" s="177"/>
      <c r="BO19" s="177"/>
      <c r="BP19" s="177"/>
      <c r="BQ19" s="177"/>
      <c r="BR19" s="177" t="str">
        <f>RIGHT($C$46,1)</f>
        <v/>
      </c>
      <c r="BS19" s="177"/>
      <c r="BT19" s="177"/>
      <c r="BU19" s="177"/>
      <c r="BV19" s="177"/>
      <c r="CU19" s="177" t="str">
        <f>IF(LEN($C$47)=2,LEFT($C$47,1),"")</f>
        <v/>
      </c>
      <c r="CV19" s="177"/>
      <c r="CW19" s="177"/>
      <c r="CX19" s="177"/>
      <c r="CY19" s="177"/>
      <c r="CZ19" s="177" t="str">
        <f>RIGHT($C$47,1)</f>
        <v/>
      </c>
      <c r="DA19" s="177"/>
      <c r="DB19" s="177"/>
      <c r="DC19" s="177"/>
      <c r="DD19" s="177"/>
      <c r="ED19" s="177" t="str">
        <f>IF(LEN($C$48)=2,LEFT($C$48,1),"")</f>
        <v/>
      </c>
      <c r="EE19" s="177"/>
      <c r="EF19" s="177"/>
      <c r="EG19" s="177"/>
      <c r="EH19" s="177"/>
      <c r="EI19" s="177" t="str">
        <f>RIGHT($C$48,1)</f>
        <v/>
      </c>
      <c r="EJ19" s="177"/>
      <c r="EK19" s="177"/>
      <c r="EL19" s="177"/>
      <c r="EM19" s="177"/>
      <c r="FM19" s="177" t="str">
        <f>IF(LEN($C$49)=2,LEFT($C$49,1),"")</f>
        <v/>
      </c>
      <c r="FN19" s="177"/>
      <c r="FO19" s="177"/>
      <c r="FP19" s="177"/>
      <c r="FQ19" s="177"/>
      <c r="FR19" s="177" t="str">
        <f>RIGHT($C$49,1)</f>
        <v/>
      </c>
      <c r="FS19" s="177"/>
      <c r="FT19" s="177"/>
      <c r="FU19" s="177"/>
      <c r="FV19" s="177"/>
      <c r="FX19" s="167"/>
    </row>
    <row r="20" spans="1:187" s="11" customFormat="1" ht="20.149999999999999" customHeight="1" x14ac:dyDescent="0.55000000000000004">
      <c r="A20" s="215" t="s">
        <v>18</v>
      </c>
      <c r="B20" s="217"/>
      <c r="C20" s="151"/>
      <c r="D20" s="167"/>
      <c r="AD20" s="177" t="str">
        <f>IF(LEN($C$50)=2,LEFT($C$50,1),"")</f>
        <v/>
      </c>
      <c r="AE20" s="177"/>
      <c r="AF20" s="177"/>
      <c r="AG20" s="177"/>
      <c r="AH20" s="177"/>
      <c r="AI20" s="177" t="str">
        <f>RIGHT($C$50,1)</f>
        <v/>
      </c>
      <c r="AJ20" s="177"/>
      <c r="AK20" s="177"/>
      <c r="AL20" s="177"/>
      <c r="AM20" s="177"/>
      <c r="BM20" s="177" t="str">
        <f>IF(LEN($C$51)=2,LEFT($C$51,1),"")</f>
        <v/>
      </c>
      <c r="BN20" s="177"/>
      <c r="BO20" s="177"/>
      <c r="BP20" s="177"/>
      <c r="BQ20" s="177"/>
      <c r="BR20" s="177" t="str">
        <f>RIGHT($C$51,1)</f>
        <v/>
      </c>
      <c r="BS20" s="177"/>
      <c r="BT20" s="177"/>
      <c r="BU20" s="177"/>
      <c r="BV20" s="177"/>
      <c r="CJ20" s="213" t="str">
        <f>IF($C$52="","",$C$52)</f>
        <v/>
      </c>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
      <c r="FW20" s="2"/>
      <c r="FX20" s="167"/>
    </row>
    <row r="21" spans="1:187" s="10" customFormat="1" ht="27" customHeight="1" x14ac:dyDescent="0.45">
      <c r="A21" s="218" t="s">
        <v>19</v>
      </c>
      <c r="B21" s="219"/>
      <c r="C21" s="151"/>
      <c r="D21" s="170"/>
      <c r="T21" s="76"/>
      <c r="U21" s="76"/>
      <c r="V21" s="76"/>
      <c r="W21" s="76"/>
      <c r="X21" s="76"/>
      <c r="Y21" s="76"/>
      <c r="Z21" s="186" t="str">
        <f>IF(EXACT($C$54,"✓"),"✓","")</f>
        <v/>
      </c>
      <c r="AA21" s="186"/>
      <c r="AB21" s="186"/>
      <c r="AC21" s="186"/>
      <c r="AD21" s="18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186" t="str">
        <f>IF(EXACT($C$55,"✓"),"✓","")</f>
        <v/>
      </c>
      <c r="BC21" s="186"/>
      <c r="BD21" s="186"/>
      <c r="BE21" s="186"/>
      <c r="BF21" s="186"/>
      <c r="BG21" s="76"/>
      <c r="BH21" s="76"/>
      <c r="BI21" s="76"/>
      <c r="BJ21" s="76"/>
      <c r="BK21" s="76"/>
      <c r="BL21" s="76"/>
      <c r="BM21" s="76"/>
      <c r="BN21" s="76"/>
      <c r="BT21" s="76"/>
      <c r="BU21" s="76"/>
      <c r="BV21" s="76"/>
      <c r="BW21" s="76"/>
      <c r="BX21" s="76"/>
      <c r="BY21" s="76"/>
      <c r="BZ21" s="76"/>
      <c r="CB21" s="186" t="str">
        <f>IF(EXACT($C$56,"✓"),"✓","")</f>
        <v/>
      </c>
      <c r="CC21" s="186"/>
      <c r="CD21" s="186"/>
      <c r="CE21" s="186"/>
      <c r="CF21" s="186"/>
      <c r="CG21" s="76"/>
      <c r="CH21" s="76"/>
      <c r="CI21" s="76"/>
      <c r="CJ21" s="76"/>
      <c r="CK21" s="78"/>
      <c r="CL21" s="76"/>
      <c r="CM21" s="76"/>
      <c r="CN21" s="76"/>
      <c r="CO21" s="76"/>
      <c r="CP21" s="76"/>
      <c r="CQ21" s="76"/>
      <c r="CR21" s="76"/>
      <c r="CS21" s="76"/>
      <c r="CT21" s="76"/>
      <c r="CU21" s="76"/>
      <c r="CV21" s="76"/>
      <c r="CW21" s="76"/>
      <c r="CX21" s="76"/>
      <c r="CY21" s="76"/>
      <c r="CZ21" s="186" t="str">
        <f>IF(EXACT($C$57,"✓"),"✓","")</f>
        <v/>
      </c>
      <c r="DA21" s="186"/>
      <c r="DB21" s="186"/>
      <c r="DC21" s="186"/>
      <c r="DD21" s="186"/>
      <c r="DE21" s="76"/>
      <c r="DF21" s="76"/>
      <c r="DG21" s="76"/>
      <c r="DH21" s="76"/>
      <c r="DI21" s="76"/>
      <c r="DJ21" s="76"/>
      <c r="DK21" s="76"/>
      <c r="DL21" s="76"/>
      <c r="DM21" s="76"/>
      <c r="DN21" s="76"/>
      <c r="DO21" s="76"/>
      <c r="DP21" s="76"/>
      <c r="DQ21" s="76"/>
      <c r="DR21" s="76"/>
      <c r="DS21" s="76"/>
      <c r="DT21" s="76"/>
      <c r="DU21" s="76"/>
      <c r="DV21" s="76"/>
      <c r="DW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X21" s="170"/>
    </row>
    <row r="22" spans="1:187" s="11" customFormat="1" ht="24" customHeight="1" x14ac:dyDescent="0.45">
      <c r="A22" s="29" t="s">
        <v>20</v>
      </c>
      <c r="B22" s="30"/>
      <c r="C22" s="72"/>
      <c r="D22" s="167"/>
      <c r="T22" s="75"/>
      <c r="U22" s="75"/>
      <c r="V22" s="76"/>
      <c r="W22" s="76"/>
      <c r="X22" s="76"/>
      <c r="Y22" s="76"/>
      <c r="Z22" s="186" t="str">
        <f>IF(EXACT($C$58,"✓"),"✓","")</f>
        <v/>
      </c>
      <c r="AA22" s="186"/>
      <c r="AB22" s="186"/>
      <c r="AC22" s="186"/>
      <c r="AD22" s="18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186" t="str">
        <f>IF(EXACT($C$59,"✓"),"✓","")</f>
        <v/>
      </c>
      <c r="BX22" s="186"/>
      <c r="BY22" s="186"/>
      <c r="BZ22" s="186"/>
      <c r="CA22" s="18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186" t="str">
        <f>IF(EXACT($C$60,"✓"),"✓","")</f>
        <v/>
      </c>
      <c r="DR22" s="186"/>
      <c r="DS22" s="186"/>
      <c r="DT22" s="186"/>
      <c r="DU22" s="18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5"/>
      <c r="FM22" s="75"/>
      <c r="FN22" s="75"/>
      <c r="FO22" s="75"/>
      <c r="FP22" s="75"/>
      <c r="FQ22" s="75"/>
      <c r="FR22" s="75"/>
      <c r="FS22" s="75"/>
      <c r="FT22" s="75"/>
      <c r="FU22" s="75"/>
      <c r="FV22" s="75"/>
      <c r="FX22" s="167"/>
    </row>
    <row r="23" spans="1:187" s="11" customFormat="1" ht="24" customHeight="1" x14ac:dyDescent="0.45">
      <c r="A23" s="19" t="s">
        <v>21</v>
      </c>
      <c r="B23" s="20"/>
      <c r="C23" s="73"/>
      <c r="D23" s="167"/>
      <c r="T23" s="75"/>
      <c r="U23" s="75"/>
      <c r="V23" s="76"/>
      <c r="W23" s="76"/>
      <c r="X23" s="76"/>
      <c r="Y23" s="76"/>
      <c r="Z23" s="186" t="str">
        <f>IF(EXACT($C$61,"✓"),"✓","")</f>
        <v/>
      </c>
      <c r="AA23" s="186"/>
      <c r="AB23" s="186"/>
      <c r="AC23" s="186"/>
      <c r="AD23" s="18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186" t="str">
        <f>IF(EXACT($C$62,"✓"),"✓","")</f>
        <v/>
      </c>
      <c r="BC23" s="186"/>
      <c r="BD23" s="186"/>
      <c r="BE23" s="186"/>
      <c r="BF23" s="186"/>
      <c r="BG23" s="76"/>
      <c r="BH23" s="76"/>
      <c r="BI23" s="76"/>
      <c r="BJ23" s="76"/>
      <c r="BK23" s="76"/>
      <c r="BL23" s="76"/>
      <c r="BM23" s="76"/>
      <c r="BN23" s="76"/>
      <c r="BO23" s="76"/>
      <c r="BP23" s="76"/>
      <c r="BQ23" s="76"/>
      <c r="BR23" s="76"/>
      <c r="BS23" s="76"/>
      <c r="BT23" s="76"/>
      <c r="BU23" s="76"/>
      <c r="BV23" s="76"/>
      <c r="BW23" s="76"/>
      <c r="BX23" s="76"/>
      <c r="BY23" s="76"/>
      <c r="BZ23" s="76"/>
      <c r="CA23" s="186" t="str">
        <f>IF(EXACT($C$63,"✓"),"✓","")</f>
        <v/>
      </c>
      <c r="CB23" s="186"/>
      <c r="CC23" s="186"/>
      <c r="CD23" s="186"/>
      <c r="CE23" s="18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186" t="str">
        <f>IF(EXACT($C$64,"✓"),"✓","")</f>
        <v/>
      </c>
      <c r="DH23" s="186"/>
      <c r="DI23" s="186"/>
      <c r="DJ23" s="186"/>
      <c r="DK23" s="18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186" t="str">
        <f>IF(EXACT($C$65,"✓"),"✓","")</f>
        <v/>
      </c>
      <c r="EX23" s="186"/>
      <c r="EY23" s="186"/>
      <c r="EZ23" s="186"/>
      <c r="FA23" s="186"/>
      <c r="FB23" s="76"/>
      <c r="FC23" s="76"/>
      <c r="FD23" s="76"/>
      <c r="FE23" s="76"/>
      <c r="FF23" s="76"/>
      <c r="FG23" s="76"/>
      <c r="FH23" s="76"/>
      <c r="FI23" s="76"/>
      <c r="FJ23" s="76"/>
      <c r="FK23" s="76"/>
      <c r="FL23" s="75"/>
      <c r="FM23" s="75"/>
      <c r="FN23" s="75"/>
      <c r="FO23" s="75"/>
      <c r="FP23" s="75"/>
      <c r="FQ23" s="75"/>
      <c r="FR23" s="75"/>
      <c r="FS23" s="75"/>
      <c r="FT23" s="75"/>
      <c r="FU23" s="75"/>
      <c r="FV23" s="75"/>
      <c r="FX23" s="167"/>
    </row>
    <row r="24" spans="1:187" ht="16.5" customHeight="1" x14ac:dyDescent="0.55000000000000004">
      <c r="A24" s="215" t="s">
        <v>22</v>
      </c>
      <c r="B24" s="216"/>
      <c r="C24" s="80"/>
      <c r="D24" s="16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91" t="str">
        <f>IF($C$23="","",$C$23)</f>
        <v/>
      </c>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3"/>
      <c r="EH24" s="3"/>
      <c r="EI24" s="3"/>
      <c r="EJ24" s="3"/>
      <c r="EK24" s="3"/>
      <c r="EL24" s="3"/>
      <c r="EM24" s="3"/>
      <c r="EN24" s="3"/>
      <c r="EO24" s="3"/>
      <c r="EP24" s="3"/>
      <c r="EQ24" s="3"/>
      <c r="ER24" s="3"/>
      <c r="ES24" s="3"/>
      <c r="ET24" s="3"/>
      <c r="EU24" s="3"/>
      <c r="EV24" s="3"/>
      <c r="EW24" s="3"/>
      <c r="EX24" s="3"/>
      <c r="EY24" s="3"/>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67"/>
      <c r="FY24" s="11"/>
      <c r="FZ24" s="11"/>
      <c r="GA24" s="11"/>
      <c r="GB24" s="11"/>
    </row>
    <row r="25" spans="1:187" ht="18" customHeight="1" x14ac:dyDescent="0.55000000000000004">
      <c r="A25" s="19" t="s">
        <v>23</v>
      </c>
      <c r="B25" s="20"/>
      <c r="C25" s="71"/>
      <c r="D25" s="167"/>
      <c r="E25" s="11"/>
      <c r="F25" s="11"/>
      <c r="G25" s="11"/>
      <c r="H25" s="11"/>
      <c r="I25" s="11"/>
      <c r="J25" s="11"/>
      <c r="K25" s="11"/>
      <c r="L25" s="11"/>
      <c r="M25" s="11"/>
      <c r="N25" s="11"/>
      <c r="O25" s="11"/>
      <c r="P25" s="11"/>
      <c r="Q25" s="223" t="str">
        <f>IF($C$22="","",$C$22)</f>
        <v/>
      </c>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223"/>
      <c r="BJ25" s="223"/>
      <c r="BK25" s="223"/>
      <c r="BL25" s="223"/>
      <c r="BM25" s="223"/>
      <c r="BN25" s="223"/>
      <c r="BO25" s="223"/>
      <c r="BP25" s="223"/>
      <c r="BQ25" s="223"/>
      <c r="BR25" s="223"/>
      <c r="BS25" s="223"/>
      <c r="BT25" s="223"/>
      <c r="BU25" s="223"/>
      <c r="BV25" s="223"/>
      <c r="BW25" s="223"/>
      <c r="BX25" s="223"/>
      <c r="BY25" s="223"/>
      <c r="BZ25" s="223"/>
      <c r="CA25" s="223"/>
      <c r="CB25" s="223"/>
      <c r="CC25" s="223"/>
      <c r="CD25" s="223"/>
      <c r="CE25" s="223"/>
      <c r="CF25" s="223"/>
      <c r="CG25" s="223"/>
      <c r="CH25" s="223"/>
      <c r="CI25" s="223"/>
      <c r="CJ25" s="223"/>
      <c r="CK25" s="223"/>
      <c r="CL25" s="223"/>
      <c r="CM25" s="223"/>
      <c r="CN25" s="223"/>
      <c r="CO25" s="223"/>
      <c r="CP25" s="223"/>
      <c r="CQ25" s="223"/>
      <c r="CR25" s="223"/>
      <c r="CS25" s="223"/>
      <c r="CT25" s="223"/>
      <c r="CU25" s="223"/>
      <c r="CV25" s="223"/>
      <c r="CW25" s="223"/>
      <c r="CX25" s="223"/>
      <c r="CY25" s="223"/>
      <c r="CZ25" s="223"/>
      <c r="DA25" s="223"/>
      <c r="DB25" s="223"/>
      <c r="DC25" s="223"/>
      <c r="DD25" s="223"/>
      <c r="DE25" s="223"/>
      <c r="DF25" s="223"/>
      <c r="DG25" s="223"/>
      <c r="DH25" s="223"/>
      <c r="DI25" s="223"/>
      <c r="DJ25" s="223"/>
      <c r="DK25" s="11"/>
      <c r="DL25" s="11"/>
      <c r="DM25" s="11"/>
      <c r="DN25" s="11"/>
      <c r="DO25" s="11"/>
      <c r="DP25" s="11"/>
      <c r="DQ25" s="11"/>
      <c r="DR25" s="11"/>
      <c r="DS25" s="11"/>
      <c r="DT25" s="11"/>
      <c r="DU25" s="11"/>
      <c r="DV25" s="11"/>
      <c r="DW25" s="11"/>
      <c r="DX25" s="259" t="str">
        <f>IF($C$24="","",TEXT(LEFT($C$24,3),"000")&amp;"-"&amp;IF(MID($C$24,3,1)="0",TEXT(MID($C$24,4,4),"0000"),TEXT(MID($C$24,4,3),"000"))&amp;"-"&amp;TEXT(RIGHT($C$24,4),"0000"))</f>
        <v/>
      </c>
      <c r="DY25" s="259"/>
      <c r="DZ25" s="259"/>
      <c r="EA25" s="259"/>
      <c r="EB25" s="259"/>
      <c r="EC25" s="259"/>
      <c r="ED25" s="259"/>
      <c r="EE25" s="259"/>
      <c r="EF25" s="259"/>
      <c r="EG25" s="259"/>
      <c r="EH25" s="259"/>
      <c r="EI25" s="259"/>
      <c r="EJ25" s="259"/>
      <c r="EK25" s="259"/>
      <c r="EL25" s="259"/>
      <c r="EM25" s="259"/>
      <c r="EN25" s="259"/>
      <c r="EO25" s="259"/>
      <c r="EP25" s="259"/>
      <c r="EQ25" s="259"/>
      <c r="ER25" s="259"/>
      <c r="ES25" s="259"/>
      <c r="ET25" s="259"/>
      <c r="EU25" s="259"/>
      <c r="EV25" s="259"/>
      <c r="EW25" s="259"/>
      <c r="EX25" s="259"/>
      <c r="EY25" s="259"/>
      <c r="EZ25" s="259"/>
      <c r="FA25" s="259"/>
      <c r="FB25" s="259"/>
      <c r="FC25" s="259"/>
      <c r="FD25" s="259"/>
      <c r="FE25" s="259"/>
      <c r="FF25" s="259"/>
      <c r="FG25" s="259"/>
      <c r="FH25" s="259"/>
      <c r="FI25" s="259"/>
      <c r="FJ25" s="259"/>
      <c r="FK25" s="259"/>
      <c r="FL25" s="259"/>
      <c r="FM25" s="259"/>
      <c r="FN25" s="259"/>
      <c r="FO25" s="259"/>
      <c r="FP25" s="11"/>
      <c r="FQ25" s="11"/>
      <c r="FR25" s="11"/>
      <c r="FS25" s="11"/>
      <c r="FT25" s="11"/>
      <c r="FU25" s="11"/>
      <c r="FV25" s="11"/>
      <c r="FW25" s="11"/>
      <c r="FX25" s="167"/>
      <c r="FY25" s="11"/>
      <c r="FZ25" s="11"/>
      <c r="GA25" s="11"/>
      <c r="GB25" s="11"/>
    </row>
    <row r="26" spans="1:187" ht="20.149999999999999" customHeight="1" x14ac:dyDescent="0.55000000000000004">
      <c r="A26" s="19" t="s">
        <v>24</v>
      </c>
      <c r="B26" s="20"/>
      <c r="C26" s="13"/>
      <c r="D26" s="165"/>
      <c r="FX26" s="165"/>
    </row>
    <row r="27" spans="1:187" s="10" customFormat="1" ht="18" customHeight="1" x14ac:dyDescent="0.45">
      <c r="A27" s="28" t="s">
        <v>25</v>
      </c>
      <c r="B27" s="24"/>
      <c r="C27" s="25"/>
      <c r="D27" s="170"/>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186" t="str">
        <f>IF(EXACT(B81,"できる"),"✓","")</f>
        <v/>
      </c>
      <c r="EK27" s="186"/>
      <c r="EL27" s="186"/>
      <c r="EM27" s="186"/>
      <c r="EN27" s="186"/>
      <c r="EO27" s="76"/>
      <c r="EP27" s="76"/>
      <c r="EQ27" s="76"/>
      <c r="ER27" s="76"/>
      <c r="ES27" s="76"/>
      <c r="ET27" s="76"/>
      <c r="EU27" s="76"/>
      <c r="EV27" s="76"/>
      <c r="EW27" s="76"/>
      <c r="EX27" s="186" t="str">
        <f>IF(EXACT(B81,"つかまればできる"),"✓","")</f>
        <v/>
      </c>
      <c r="EY27" s="186"/>
      <c r="EZ27" s="186"/>
      <c r="FA27" s="186"/>
      <c r="FB27" s="186"/>
      <c r="FC27" s="76"/>
      <c r="FD27" s="76"/>
      <c r="FE27" s="76"/>
      <c r="FF27" s="76"/>
      <c r="FG27" s="76"/>
      <c r="FH27" s="76"/>
      <c r="FI27" s="76"/>
      <c r="FJ27" s="76"/>
      <c r="FK27" s="76"/>
      <c r="FL27" s="186" t="str">
        <f>IF(EXACT(B81,"できない"),"✓","")</f>
        <v/>
      </c>
      <c r="FM27" s="186"/>
      <c r="FN27" s="186"/>
      <c r="FO27" s="186"/>
      <c r="FP27" s="186"/>
      <c r="FQ27" s="76"/>
      <c r="FR27" s="76"/>
      <c r="FS27" s="76"/>
      <c r="FT27" s="76"/>
      <c r="FU27" s="76"/>
      <c r="FX27" s="170"/>
    </row>
    <row r="28" spans="1:187" s="10" customFormat="1" ht="24" customHeight="1" thickBot="1" x14ac:dyDescent="0.5">
      <c r="A28" s="219" t="s">
        <v>26</v>
      </c>
      <c r="B28" s="221"/>
      <c r="C28" s="25"/>
      <c r="D28" s="170"/>
      <c r="H28" s="76"/>
      <c r="I28" s="76"/>
      <c r="J28" s="76"/>
      <c r="K28" s="186" t="str">
        <f>IF(EXACT($A152,"TRUE"),"✓","")</f>
        <v/>
      </c>
      <c r="L28" s="186"/>
      <c r="M28" s="186"/>
      <c r="N28" s="186"/>
      <c r="O28" s="186"/>
      <c r="P28" s="76"/>
      <c r="Q28" s="76"/>
      <c r="R28" s="76"/>
      <c r="S28" s="76"/>
      <c r="T28" s="76"/>
      <c r="U28" s="76"/>
      <c r="V28" s="76"/>
      <c r="W28" s="76"/>
      <c r="X28" s="76"/>
      <c r="Y28" s="76"/>
      <c r="Z28" s="76"/>
      <c r="AA28" s="76"/>
      <c r="AB28" s="76"/>
      <c r="AC28" s="76"/>
      <c r="AD28" s="76"/>
      <c r="AE28" s="76"/>
      <c r="AF28" s="76"/>
      <c r="AG28" s="76"/>
      <c r="AH28" s="76"/>
      <c r="AI28" s="76"/>
      <c r="AJ28" s="76"/>
      <c r="AK28" s="76"/>
      <c r="AL28" s="76"/>
      <c r="AM28" s="186" t="str">
        <f>IF(EXACT($A153,"TRUE"),"✓","")</f>
        <v/>
      </c>
      <c r="AN28" s="186"/>
      <c r="AO28" s="186"/>
      <c r="AP28" s="186"/>
      <c r="AQ28" s="186"/>
      <c r="AR28" s="76"/>
      <c r="AS28" s="76"/>
      <c r="AT28" s="76"/>
      <c r="AU28" s="76"/>
      <c r="AV28" s="76"/>
      <c r="AW28" s="76"/>
      <c r="AX28" s="76"/>
      <c r="AY28" s="76"/>
      <c r="AZ28" s="76"/>
      <c r="BA28" s="76"/>
      <c r="BB28" s="76"/>
      <c r="BC28" s="76"/>
      <c r="BD28" s="76"/>
      <c r="BE28" s="76"/>
      <c r="BF28" s="76"/>
      <c r="BG28" s="76"/>
      <c r="BH28" s="76"/>
      <c r="BI28" s="76"/>
      <c r="BJ28" s="76"/>
      <c r="BK28" s="76"/>
      <c r="BL28" s="76"/>
      <c r="BM28" s="76"/>
      <c r="BN28" s="186" t="str">
        <f>IF(EXACT($A154,"TRUE"),"✓","")</f>
        <v/>
      </c>
      <c r="BO28" s="186"/>
      <c r="BP28" s="186"/>
      <c r="BQ28" s="186"/>
      <c r="BR28" s="18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186" t="str">
        <f>IF(EXACT($B$82,"できる"),"✓","")</f>
        <v/>
      </c>
      <c r="EK28" s="186"/>
      <c r="EL28" s="186"/>
      <c r="EM28" s="186"/>
      <c r="EN28" s="186"/>
      <c r="EO28" s="76"/>
      <c r="EP28" s="76"/>
      <c r="EQ28" s="76"/>
      <c r="ER28" s="76"/>
      <c r="ES28" s="76"/>
      <c r="ET28" s="76"/>
      <c r="EU28" s="76"/>
      <c r="EV28" s="76"/>
      <c r="EW28" s="76"/>
      <c r="EX28" s="186" t="str">
        <f>IF(EXACT($B$82,"つかまればできる"),"✓","")</f>
        <v/>
      </c>
      <c r="EY28" s="186"/>
      <c r="EZ28" s="186"/>
      <c r="FA28" s="186"/>
      <c r="FB28" s="186"/>
      <c r="FC28" s="76"/>
      <c r="FD28" s="76"/>
      <c r="FE28" s="76"/>
      <c r="FF28" s="76"/>
      <c r="FG28" s="76"/>
      <c r="FH28" s="76"/>
      <c r="FI28" s="76"/>
      <c r="FJ28" s="76"/>
      <c r="FK28" s="76"/>
      <c r="FL28" s="186" t="str">
        <f>IF(EXACT($B$82,"できない"),"✓","")</f>
        <v/>
      </c>
      <c r="FM28" s="186"/>
      <c r="FN28" s="186"/>
      <c r="FO28" s="186"/>
      <c r="FP28" s="186"/>
      <c r="FQ28" s="76"/>
      <c r="FR28" s="76"/>
      <c r="FS28" s="76"/>
      <c r="FT28" s="76"/>
      <c r="FU28" s="76"/>
      <c r="FX28" s="170"/>
    </row>
    <row r="29" spans="1:187" ht="24" customHeight="1" thickBot="1" x14ac:dyDescent="0.5">
      <c r="A29" s="66" t="s">
        <v>27</v>
      </c>
      <c r="B29" s="67"/>
      <c r="C29" s="68"/>
      <c r="D29" s="165"/>
      <c r="H29" s="74"/>
      <c r="I29" s="74"/>
      <c r="J29" s="74"/>
      <c r="K29" s="186" t="str">
        <f>IF(EXACT($A155,"TRUE"),"✓","")</f>
        <v/>
      </c>
      <c r="L29" s="186"/>
      <c r="M29" s="186"/>
      <c r="N29" s="186"/>
      <c r="O29" s="186"/>
      <c r="P29" s="74"/>
      <c r="Q29" s="74"/>
      <c r="R29" s="74"/>
      <c r="S29" s="74"/>
      <c r="T29" s="74"/>
      <c r="U29" s="74"/>
      <c r="V29" s="74"/>
      <c r="W29" s="74"/>
      <c r="X29" s="74"/>
      <c r="Y29" s="74"/>
      <c r="Z29" s="74"/>
      <c r="AA29" s="74"/>
      <c r="AB29" s="74"/>
      <c r="AC29" s="74"/>
      <c r="AD29" s="74"/>
      <c r="AE29" s="74"/>
      <c r="AF29" s="74"/>
      <c r="AG29" s="74"/>
      <c r="AH29" s="74"/>
      <c r="AI29" s="74"/>
      <c r="AJ29" s="74"/>
      <c r="AK29" s="74"/>
      <c r="AL29" s="74"/>
      <c r="AM29" s="186" t="str">
        <f>IF(EXACT($A156,"TRUE"),"✓","")</f>
        <v/>
      </c>
      <c r="AN29" s="186"/>
      <c r="AO29" s="186"/>
      <c r="AP29" s="186"/>
      <c r="AQ29" s="186"/>
      <c r="AR29" s="74"/>
      <c r="AS29" s="74"/>
      <c r="AT29" s="74"/>
      <c r="AU29" s="74"/>
      <c r="AV29" s="74"/>
      <c r="AW29" s="74"/>
      <c r="AX29" s="74"/>
      <c r="AY29" s="74"/>
      <c r="AZ29" s="74"/>
      <c r="BA29" s="74"/>
      <c r="BB29" s="74"/>
      <c r="BC29" s="74"/>
      <c r="BD29" s="74"/>
      <c r="BE29" s="74"/>
      <c r="BF29" s="74"/>
      <c r="BG29" s="74"/>
      <c r="BH29" s="74"/>
      <c r="BI29" s="74"/>
      <c r="BJ29" s="74"/>
      <c r="BK29" s="74"/>
      <c r="BL29" s="74"/>
      <c r="BM29" s="74"/>
      <c r="BN29" s="222" t="str">
        <f>IF(EXACT($A157,"TRUE"),"✓","")</f>
        <v/>
      </c>
      <c r="BO29" s="222"/>
      <c r="BP29" s="222"/>
      <c r="BQ29" s="222"/>
      <c r="BR29" s="222"/>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186" t="str">
        <f>IF(EXACT($B$83,"できる"),"✓","")</f>
        <v/>
      </c>
      <c r="EK29" s="186"/>
      <c r="EL29" s="186"/>
      <c r="EM29" s="186"/>
      <c r="EN29" s="186"/>
      <c r="EO29" s="74"/>
      <c r="EP29" s="74"/>
      <c r="EQ29" s="74"/>
      <c r="ER29" s="74"/>
      <c r="ES29" s="74"/>
      <c r="ET29" s="74"/>
      <c r="EU29" s="74"/>
      <c r="EV29" s="74"/>
      <c r="EW29" s="74"/>
      <c r="EX29" s="186" t="str">
        <f>IF(EXACT($B$83,"支えがあればできる"),"✓","")</f>
        <v/>
      </c>
      <c r="EY29" s="186"/>
      <c r="EZ29" s="186"/>
      <c r="FA29" s="186"/>
      <c r="FB29" s="186"/>
      <c r="FC29" s="74"/>
      <c r="FD29" s="74"/>
      <c r="FE29" s="74"/>
      <c r="FF29" s="74"/>
      <c r="FG29" s="74"/>
      <c r="FH29" s="74"/>
      <c r="FI29" s="74"/>
      <c r="FJ29" s="74"/>
      <c r="FK29" s="74"/>
      <c r="FL29" s="186" t="str">
        <f>IF(EXACT($B$83,"できない"),"✓","")</f>
        <v/>
      </c>
      <c r="FM29" s="186"/>
      <c r="FN29" s="186"/>
      <c r="FO29" s="186"/>
      <c r="FP29" s="186"/>
      <c r="FQ29" s="74"/>
      <c r="FR29" s="74"/>
      <c r="FS29" s="74"/>
      <c r="FT29" s="74"/>
      <c r="FU29" s="74"/>
      <c r="FX29" s="165"/>
    </row>
    <row r="30" spans="1:187" ht="22" customHeight="1" x14ac:dyDescent="0.45">
      <c r="A30" s="60" t="s">
        <v>28</v>
      </c>
      <c r="B30" s="61"/>
      <c r="C30" s="160"/>
      <c r="D30" s="165"/>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186" t="str">
        <f>IF(EXACT($B$84,"介助されていない"),"✓","")</f>
        <v/>
      </c>
      <c r="DW30" s="186"/>
      <c r="DX30" s="186"/>
      <c r="DY30" s="186"/>
      <c r="DZ30" s="186"/>
      <c r="EA30" s="74"/>
      <c r="EB30" s="74"/>
      <c r="EC30" s="74"/>
      <c r="ED30" s="74"/>
      <c r="EE30" s="74"/>
      <c r="EF30" s="74"/>
      <c r="EG30" s="74"/>
      <c r="EH30" s="74"/>
      <c r="EI30" s="74"/>
      <c r="EJ30" s="186" t="str">
        <f>IF(EXACT($B$84,"一部介助"),"✓","")</f>
        <v/>
      </c>
      <c r="EK30" s="186"/>
      <c r="EL30" s="186"/>
      <c r="EM30" s="186"/>
      <c r="EN30" s="186"/>
      <c r="EO30" s="74"/>
      <c r="EP30" s="74"/>
      <c r="EQ30" s="74"/>
      <c r="ER30" s="74"/>
      <c r="ES30" s="74"/>
      <c r="ET30" s="74"/>
      <c r="EU30" s="74"/>
      <c r="EV30" s="74"/>
      <c r="EW30" s="74"/>
      <c r="EX30" s="186" t="str">
        <f>IF(EXACT($B$84,"全介助"),"✓","")</f>
        <v/>
      </c>
      <c r="EY30" s="186"/>
      <c r="EZ30" s="186"/>
      <c r="FA30" s="186"/>
      <c r="FB30" s="186"/>
      <c r="FC30" s="74"/>
      <c r="FD30" s="74"/>
      <c r="FE30" s="74"/>
      <c r="FF30" s="74"/>
      <c r="FG30" s="74"/>
      <c r="FH30" s="74"/>
      <c r="FI30" s="74"/>
      <c r="FJ30" s="74"/>
      <c r="FK30" s="74"/>
      <c r="FL30" s="186" t="str">
        <f>IF(EXACT($B$84,"行っていない"),"✓","")</f>
        <v/>
      </c>
      <c r="FM30" s="186"/>
      <c r="FN30" s="186"/>
      <c r="FO30" s="186"/>
      <c r="FP30" s="186"/>
      <c r="FQ30" s="74"/>
      <c r="FR30" s="74"/>
      <c r="FS30" s="74"/>
      <c r="FT30" s="74"/>
      <c r="FU30" s="74"/>
      <c r="FX30" s="165"/>
    </row>
    <row r="31" spans="1:187" ht="24" customHeight="1" x14ac:dyDescent="0.45">
      <c r="A31" s="34" t="s">
        <v>29</v>
      </c>
      <c r="B31" s="46"/>
      <c r="C31" s="151"/>
      <c r="D31" s="165"/>
      <c r="H31" s="74"/>
      <c r="I31" s="74"/>
      <c r="J31" s="74"/>
      <c r="K31" s="186" t="str">
        <f>IF(EXACT($B$152,"TRUE"),"✓","")</f>
        <v/>
      </c>
      <c r="L31" s="186"/>
      <c r="M31" s="186"/>
      <c r="N31" s="186"/>
      <c r="O31" s="186"/>
      <c r="P31" s="74"/>
      <c r="Q31" s="74"/>
      <c r="R31" s="74"/>
      <c r="S31" s="74"/>
      <c r="T31" s="74"/>
      <c r="U31" s="74"/>
      <c r="V31" s="74"/>
      <c r="W31" s="74"/>
      <c r="X31" s="74"/>
      <c r="Y31" s="74"/>
      <c r="Z31" s="74"/>
      <c r="AA31" s="74"/>
      <c r="AB31" s="74"/>
      <c r="AC31" s="74"/>
      <c r="AD31" s="74"/>
      <c r="AE31" s="74"/>
      <c r="AF31" s="74"/>
      <c r="AG31" s="74"/>
      <c r="AH31" s="74"/>
      <c r="AI31" s="74"/>
      <c r="AJ31" s="74"/>
      <c r="AK31" s="74"/>
      <c r="AL31" s="74"/>
      <c r="AM31" s="186" t="str">
        <f>IF(EXACT($B$153,"TRUE"),"✓","")</f>
        <v/>
      </c>
      <c r="AN31" s="186"/>
      <c r="AO31" s="186"/>
      <c r="AP31" s="186"/>
      <c r="AQ31" s="186"/>
      <c r="AR31" s="74"/>
      <c r="AS31" s="74"/>
      <c r="AT31" s="74"/>
      <c r="AU31" s="74"/>
      <c r="AV31" s="74"/>
      <c r="AW31" s="74"/>
      <c r="AX31" s="74"/>
      <c r="AY31" s="74"/>
      <c r="AZ31" s="74"/>
      <c r="BA31" s="74"/>
      <c r="BB31" s="74"/>
      <c r="BC31" s="74"/>
      <c r="BD31" s="74"/>
      <c r="BE31" s="74"/>
      <c r="BF31" s="74"/>
      <c r="BG31" s="74"/>
      <c r="BH31" s="74"/>
      <c r="BI31" s="74"/>
      <c r="BJ31" s="74"/>
      <c r="BK31" s="74"/>
      <c r="BL31" s="74"/>
      <c r="BM31" s="74"/>
      <c r="BN31" s="186" t="str">
        <f>IF(EXACT($B$154,"TRUE"),"✓","")</f>
        <v/>
      </c>
      <c r="BO31" s="186"/>
      <c r="BP31" s="186"/>
      <c r="BQ31" s="186"/>
      <c r="BR31" s="186"/>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186" t="str">
        <f>IF(EXACT($B$85,"介助されていない"),"✓","")</f>
        <v/>
      </c>
      <c r="EK31" s="186"/>
      <c r="EL31" s="186"/>
      <c r="EM31" s="186"/>
      <c r="EN31" s="186"/>
      <c r="EO31" s="74"/>
      <c r="EP31" s="74"/>
      <c r="EQ31" s="74"/>
      <c r="ER31" s="74"/>
      <c r="ES31" s="74"/>
      <c r="ET31" s="74"/>
      <c r="EU31" s="74"/>
      <c r="EV31" s="74"/>
      <c r="EW31" s="74"/>
      <c r="EX31" s="186" t="str">
        <f>IF(EXACT($B$85,"一部介助"),"✓","")</f>
        <v/>
      </c>
      <c r="EY31" s="186"/>
      <c r="EZ31" s="186"/>
      <c r="FA31" s="186"/>
      <c r="FB31" s="186"/>
      <c r="FC31" s="74"/>
      <c r="FD31" s="74"/>
      <c r="FE31" s="74"/>
      <c r="FF31" s="74"/>
      <c r="FG31" s="74"/>
      <c r="FH31" s="74"/>
      <c r="FI31" s="74"/>
      <c r="FJ31" s="74"/>
      <c r="FK31" s="74"/>
      <c r="FL31" s="186" t="str">
        <f>IF(EXACT($B$85,"全介助"),"✓","")</f>
        <v/>
      </c>
      <c r="FM31" s="186"/>
      <c r="FN31" s="186"/>
      <c r="FO31" s="186"/>
      <c r="FP31" s="186"/>
      <c r="FQ31" s="74"/>
      <c r="FR31" s="74"/>
      <c r="FS31" s="74"/>
      <c r="FT31" s="74"/>
      <c r="FU31" s="74"/>
      <c r="FX31" s="165"/>
    </row>
    <row r="32" spans="1:187" ht="21" customHeight="1" x14ac:dyDescent="0.45">
      <c r="A32" s="22" t="s">
        <v>30</v>
      </c>
      <c r="B32" s="51"/>
      <c r="C32" s="81"/>
      <c r="D32" s="165"/>
      <c r="H32" s="74"/>
      <c r="I32" s="74"/>
      <c r="J32" s="74"/>
      <c r="K32" s="186" t="str">
        <f>IF(EXACT($B$155,"TRUE"),"✓","")</f>
        <v/>
      </c>
      <c r="L32" s="186"/>
      <c r="M32" s="186"/>
      <c r="N32" s="186"/>
      <c r="O32" s="186"/>
      <c r="P32" s="74"/>
      <c r="Q32" s="74"/>
      <c r="R32" s="74"/>
      <c r="S32" s="74"/>
      <c r="T32" s="74"/>
      <c r="U32" s="74"/>
      <c r="V32" s="74"/>
      <c r="W32" s="74"/>
      <c r="X32" s="74"/>
      <c r="Y32" s="74"/>
      <c r="Z32" s="74"/>
      <c r="AA32" s="74"/>
      <c r="AB32" s="74"/>
      <c r="AC32" s="74"/>
      <c r="AD32" s="74"/>
      <c r="AE32" s="74"/>
      <c r="AF32" s="74"/>
      <c r="AG32" s="74"/>
      <c r="AH32" s="74"/>
      <c r="AI32" s="74"/>
      <c r="AJ32" s="74"/>
      <c r="AK32" s="74"/>
      <c r="AL32" s="74"/>
      <c r="AM32" s="186" t="str">
        <f>IF(EXACT($B$156,"TRUE"),"✓","")</f>
        <v/>
      </c>
      <c r="AN32" s="186"/>
      <c r="AO32" s="186"/>
      <c r="AP32" s="186"/>
      <c r="AQ32" s="186"/>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10"/>
      <c r="FW32" s="10"/>
      <c r="FX32" s="170"/>
      <c r="FY32" s="10"/>
      <c r="FZ32" s="10"/>
      <c r="GA32" s="10"/>
      <c r="GB32" s="10"/>
      <c r="GC32" s="10"/>
      <c r="GD32" s="10"/>
      <c r="GE32" s="10"/>
    </row>
    <row r="33" spans="1:180" ht="22" customHeight="1" x14ac:dyDescent="0.45">
      <c r="A33" s="22" t="s">
        <v>31</v>
      </c>
      <c r="B33" s="51"/>
      <c r="C33" s="18"/>
      <c r="D33" s="165"/>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186" t="str">
        <f>IF(EXACT($B$77,"できる"),"✓","")</f>
        <v/>
      </c>
      <c r="AZ33" s="186"/>
      <c r="BA33" s="186"/>
      <c r="BB33" s="186"/>
      <c r="BC33" s="186"/>
      <c r="BD33" s="76"/>
      <c r="BE33" s="76"/>
      <c r="BF33" s="76"/>
      <c r="BG33" s="76"/>
      <c r="BH33" s="76"/>
      <c r="BI33" s="76"/>
      <c r="BJ33" s="76"/>
      <c r="BK33" s="76"/>
      <c r="BL33" s="76"/>
      <c r="BM33" s="186" t="str">
        <f>IF(EXACT($B$77,"つかまればできる"),"✓","")</f>
        <v/>
      </c>
      <c r="BN33" s="186"/>
      <c r="BO33" s="186"/>
      <c r="BP33" s="186"/>
      <c r="BQ33" s="186"/>
      <c r="BR33" s="76"/>
      <c r="BS33" s="76"/>
      <c r="BT33" s="76"/>
      <c r="BU33" s="76"/>
      <c r="BV33" s="76"/>
      <c r="BW33" s="76"/>
      <c r="BX33" s="76"/>
      <c r="BY33" s="76"/>
      <c r="BZ33" s="76"/>
      <c r="CA33" s="186" t="str">
        <f>IF(EXACT($B$77,"できない"),"✓","")</f>
        <v/>
      </c>
      <c r="CB33" s="186"/>
      <c r="CC33" s="186"/>
      <c r="CD33" s="186"/>
      <c r="CE33" s="186"/>
      <c r="CF33" s="74"/>
      <c r="CG33" s="74"/>
      <c r="CH33" s="76"/>
      <c r="CI33" s="74"/>
      <c r="CJ33" s="74"/>
      <c r="CK33" s="74"/>
      <c r="CL33" s="74"/>
      <c r="CM33" s="74"/>
      <c r="CN33" s="74"/>
      <c r="CO33" s="74"/>
      <c r="CP33" s="74"/>
      <c r="CQ33" s="74"/>
      <c r="CR33" s="74"/>
      <c r="CS33" s="74"/>
      <c r="CT33" s="74"/>
      <c r="CU33" s="214" t="str">
        <f>IF(EXACT($B$86,"普通（日常生活に支障がない）"),"✓","")</f>
        <v/>
      </c>
      <c r="CV33" s="214"/>
      <c r="CW33" s="214"/>
      <c r="CX33" s="214"/>
      <c r="CY33" s="214"/>
      <c r="EJ33" s="214" t="str">
        <f>IF(EXACT($B$86,"約1m離れた視力確認表の図が見える"),"✓","")</f>
        <v/>
      </c>
      <c r="EK33" s="214"/>
      <c r="EL33" s="214"/>
      <c r="EM33" s="214"/>
      <c r="EN33" s="214"/>
      <c r="FX33" s="165"/>
    </row>
    <row r="34" spans="1:180" ht="24" customHeight="1" x14ac:dyDescent="0.45">
      <c r="A34" s="22" t="s">
        <v>32</v>
      </c>
      <c r="B34" s="51"/>
      <c r="C34" s="18"/>
      <c r="D34" s="165"/>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6"/>
      <c r="AV34" s="76"/>
      <c r="AW34" s="76"/>
      <c r="AX34" s="76"/>
      <c r="AY34" s="186" t="str">
        <f>IF(EXACT($B$78,"できる"),"✓","")</f>
        <v/>
      </c>
      <c r="AZ34" s="186"/>
      <c r="BA34" s="186"/>
      <c r="BB34" s="186"/>
      <c r="BC34" s="186"/>
      <c r="BD34" s="76"/>
      <c r="BE34" s="76"/>
      <c r="BF34" s="76"/>
      <c r="BG34" s="76"/>
      <c r="BH34" s="76"/>
      <c r="BI34" s="76"/>
      <c r="BJ34" s="76"/>
      <c r="BK34" s="76"/>
      <c r="BL34" s="76"/>
      <c r="BM34" s="186" t="str">
        <f>IF(EXACT($B$78,"つかまればできる"),"✓","")</f>
        <v/>
      </c>
      <c r="BN34" s="186"/>
      <c r="BO34" s="186"/>
      <c r="BP34" s="186"/>
      <c r="BQ34" s="186"/>
      <c r="BR34" s="76"/>
      <c r="BS34" s="76"/>
      <c r="BT34" s="76"/>
      <c r="BU34" s="76"/>
      <c r="BV34" s="76"/>
      <c r="BW34" s="76"/>
      <c r="BX34" s="76"/>
      <c r="BY34" s="76"/>
      <c r="BZ34" s="76"/>
      <c r="CA34" s="186" t="str">
        <f>IF(EXACT($B$78,"できない"),"✓","")</f>
        <v/>
      </c>
      <c r="CB34" s="186"/>
      <c r="CC34" s="186"/>
      <c r="CD34" s="186"/>
      <c r="CE34" s="186"/>
      <c r="CF34" s="76"/>
      <c r="CG34" s="76"/>
      <c r="CH34" s="76"/>
      <c r="CI34" s="76"/>
      <c r="CJ34" s="76"/>
      <c r="CK34" s="76"/>
      <c r="CL34" s="76"/>
      <c r="CM34" s="76"/>
      <c r="CN34" s="76"/>
      <c r="CO34" s="76"/>
      <c r="CP34" s="74"/>
      <c r="CQ34" s="74"/>
      <c r="CR34" s="74"/>
      <c r="CS34" s="74"/>
      <c r="CT34" s="74"/>
      <c r="CU34" s="214" t="str">
        <f>IF(EXACT($B$86,"目の前に置いた視力確認表の図が見える"),"✓","")</f>
        <v/>
      </c>
      <c r="CV34" s="214"/>
      <c r="CW34" s="214"/>
      <c r="CX34" s="214"/>
      <c r="CY34" s="21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214" t="str">
        <f>IF(EXACT($B$86,"ほとんど見えない"),"✓","")</f>
        <v/>
      </c>
      <c r="EK34" s="214"/>
      <c r="EL34" s="214"/>
      <c r="EM34" s="214"/>
      <c r="EN34" s="214"/>
      <c r="EO34" s="74"/>
      <c r="EP34" s="74"/>
      <c r="EQ34" s="74"/>
      <c r="ER34" s="74"/>
      <c r="ES34" s="74"/>
      <c r="ET34" s="74"/>
      <c r="EU34" s="74"/>
      <c r="EV34" s="74"/>
      <c r="EW34" s="74"/>
      <c r="EX34" s="74"/>
      <c r="EY34" s="74"/>
      <c r="EZ34" s="74"/>
      <c r="FA34" s="74"/>
      <c r="FB34" s="74"/>
      <c r="FC34" s="74"/>
      <c r="FD34" s="74"/>
      <c r="FE34" s="214" t="str">
        <f>IF(EXACT($B$86,"見えているのか判断不能"),"✓","")</f>
        <v/>
      </c>
      <c r="FF34" s="214"/>
      <c r="FG34" s="214"/>
      <c r="FH34" s="214"/>
      <c r="FI34" s="214"/>
      <c r="FJ34" s="74"/>
      <c r="FK34" s="74"/>
      <c r="FL34" s="74"/>
      <c r="FM34" s="74"/>
      <c r="FN34" s="74"/>
      <c r="FO34" s="74"/>
      <c r="FP34" s="74"/>
      <c r="FQ34" s="74"/>
      <c r="FR34" s="74"/>
      <c r="FS34" s="74"/>
      <c r="FT34" s="74"/>
      <c r="FU34" s="74"/>
      <c r="FX34" s="165"/>
    </row>
    <row r="35" spans="1:180" ht="24" customHeight="1" x14ac:dyDescent="0.55000000000000004">
      <c r="A35" s="22" t="s">
        <v>33</v>
      </c>
      <c r="B35" s="51"/>
      <c r="C35" s="18"/>
      <c r="D35" s="165"/>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222" t="str">
        <f>IF(EXACT($B$79,"できる"),"✓","")</f>
        <v/>
      </c>
      <c r="AN35" s="222"/>
      <c r="AO35" s="222"/>
      <c r="AP35" s="222"/>
      <c r="AQ35" s="222"/>
      <c r="AR35" s="74"/>
      <c r="AS35" s="74"/>
      <c r="AT35" s="74"/>
      <c r="AU35" s="74"/>
      <c r="AV35" s="74"/>
      <c r="AW35" s="74"/>
      <c r="AX35" s="74"/>
      <c r="AY35" s="222" t="str">
        <f>IF(EXACT($B$79,"自分の手で支えればできる"),"✓","")</f>
        <v/>
      </c>
      <c r="AZ35" s="222"/>
      <c r="BA35" s="222"/>
      <c r="BB35" s="222"/>
      <c r="BC35" s="222"/>
      <c r="BD35" s="74"/>
      <c r="BE35" s="74"/>
      <c r="BF35" s="74"/>
      <c r="BG35" s="74"/>
      <c r="BH35" s="74"/>
      <c r="BI35" s="74"/>
      <c r="BJ35" s="74"/>
      <c r="BK35" s="74"/>
      <c r="BL35" s="74"/>
      <c r="BM35" s="222" t="str">
        <f>IF(EXACT($B$79,"支えてもらえばできる"),"✓","")</f>
        <v/>
      </c>
      <c r="BN35" s="222"/>
      <c r="BO35" s="222"/>
      <c r="BP35" s="222"/>
      <c r="BQ35" s="222"/>
      <c r="BR35" s="74"/>
      <c r="BS35" s="74"/>
      <c r="BT35" s="74"/>
      <c r="BU35" s="74"/>
      <c r="BV35" s="74"/>
      <c r="BW35" s="74"/>
      <c r="BX35" s="74"/>
      <c r="BY35" s="74"/>
      <c r="BZ35" s="74"/>
      <c r="CA35" s="222" t="str">
        <f>IF(EXACT($B$79,"できない"),"✓","")</f>
        <v/>
      </c>
      <c r="CB35" s="222"/>
      <c r="CC35" s="222"/>
      <c r="CD35" s="222"/>
      <c r="CE35" s="222"/>
      <c r="CF35" s="74"/>
      <c r="CG35" s="74"/>
      <c r="CH35" s="74"/>
      <c r="CI35" s="74"/>
      <c r="CJ35" s="74"/>
      <c r="CK35" s="74"/>
      <c r="CL35" s="74"/>
      <c r="CM35" s="74"/>
      <c r="CN35" s="74"/>
      <c r="CO35" s="74"/>
      <c r="CP35" s="74"/>
      <c r="CQ35" s="74"/>
      <c r="CR35" s="74"/>
      <c r="CS35" s="74"/>
      <c r="CT35" s="74"/>
      <c r="CU35" s="222" t="str">
        <f>IF(EXACT($B$87,"普通"),"✓","")</f>
        <v/>
      </c>
      <c r="CV35" s="222"/>
      <c r="CW35" s="222"/>
      <c r="CX35" s="222"/>
      <c r="CY35" s="222"/>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222" t="str">
        <f>IF(EXACT($B$87,"普通の声がやっと聞き取れる"),"✓","")</f>
        <v/>
      </c>
      <c r="EK35" s="222"/>
      <c r="EL35" s="222"/>
      <c r="EM35" s="222"/>
      <c r="EN35" s="222"/>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X35" s="165"/>
    </row>
    <row r="36" spans="1:180" ht="22.5" customHeight="1" x14ac:dyDescent="0.55000000000000004">
      <c r="A36" s="34" t="s">
        <v>34</v>
      </c>
      <c r="B36" s="52"/>
      <c r="C36" s="18"/>
      <c r="D36" s="165"/>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222" t="str">
        <f>IF(EXACT($B$80,"できる"),"✓","")</f>
        <v/>
      </c>
      <c r="AZ36" s="222"/>
      <c r="BA36" s="222"/>
      <c r="BB36" s="222"/>
      <c r="BC36" s="222"/>
      <c r="BD36" s="74"/>
      <c r="BE36" s="74"/>
      <c r="BF36" s="74"/>
      <c r="BG36" s="74"/>
      <c r="BH36" s="74"/>
      <c r="BI36" s="74"/>
      <c r="BJ36" s="74"/>
      <c r="BK36" s="74"/>
      <c r="BL36" s="74"/>
      <c r="BM36" s="222" t="str">
        <f>IF(EXACT($B$80,"支えがあればできる"),"✓","")</f>
        <v/>
      </c>
      <c r="BN36" s="222"/>
      <c r="BO36" s="222"/>
      <c r="BP36" s="222"/>
      <c r="BQ36" s="222"/>
      <c r="BR36" s="74"/>
      <c r="BS36" s="74"/>
      <c r="BT36" s="74"/>
      <c r="BU36" s="74"/>
      <c r="BV36" s="74"/>
      <c r="BW36" s="74"/>
      <c r="BX36" s="74"/>
      <c r="BY36" s="74"/>
      <c r="BZ36" s="74"/>
      <c r="CA36" s="222" t="str">
        <f>IF(EXACT($B$80,"できない"),"✓","")</f>
        <v/>
      </c>
      <c r="CB36" s="222"/>
      <c r="CC36" s="222"/>
      <c r="CD36" s="222"/>
      <c r="CE36" s="222"/>
      <c r="CF36" s="74"/>
      <c r="CG36" s="74"/>
      <c r="CH36" s="74"/>
      <c r="CI36" s="74"/>
      <c r="CJ36" s="74"/>
      <c r="CK36" s="74"/>
      <c r="CL36" s="74"/>
      <c r="CM36" s="74"/>
      <c r="CN36" s="74"/>
      <c r="CO36" s="74"/>
      <c r="CP36" s="74"/>
      <c r="CQ36" s="74"/>
      <c r="CR36" s="74"/>
      <c r="CS36" s="74"/>
      <c r="CT36" s="74"/>
      <c r="CU36" s="214" t="str">
        <f>IF(EXACT($B$87,"かなり大きな声なら何とか聞き取れる"),"✓","")</f>
        <v/>
      </c>
      <c r="CV36" s="214"/>
      <c r="CW36" s="214"/>
      <c r="CX36" s="214"/>
      <c r="CY36" s="21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214" t="str">
        <f>IF(EXACT($B$87,"ほとんど聞こえない"),"✓","")</f>
        <v/>
      </c>
      <c r="EK36" s="214"/>
      <c r="EL36" s="214"/>
      <c r="EM36" s="214"/>
      <c r="EN36" s="214"/>
      <c r="EO36" s="74"/>
      <c r="EP36" s="74"/>
      <c r="EQ36" s="74"/>
      <c r="ER36" s="74"/>
      <c r="ES36" s="74"/>
      <c r="ET36" s="74"/>
      <c r="EU36" s="74"/>
      <c r="EV36" s="74"/>
      <c r="EW36" s="74"/>
      <c r="EX36" s="74"/>
      <c r="EY36" s="74"/>
      <c r="EZ36" s="74"/>
      <c r="FA36" s="74"/>
      <c r="FB36" s="74"/>
      <c r="FC36" s="74"/>
      <c r="FD36" s="74"/>
      <c r="FE36" s="214" t="str">
        <f>IF(EXACT($B$87,"聞こえているのか判断不能"),"✓","")</f>
        <v/>
      </c>
      <c r="FF36" s="214"/>
      <c r="FG36" s="214"/>
      <c r="FH36" s="214"/>
      <c r="FI36" s="214"/>
      <c r="FJ36" s="74"/>
      <c r="FK36" s="74"/>
      <c r="FL36" s="74"/>
      <c r="FM36" s="74"/>
      <c r="FN36" s="74"/>
      <c r="FO36" s="74"/>
      <c r="FP36" s="74"/>
      <c r="FQ36" s="74"/>
      <c r="FR36" s="74"/>
      <c r="FS36" s="74"/>
      <c r="FT36" s="74"/>
      <c r="FU36" s="74"/>
      <c r="FX36" s="165"/>
    </row>
    <row r="37" spans="1:180" ht="27.5" customHeight="1" x14ac:dyDescent="0.55000000000000004">
      <c r="A37" s="22" t="s">
        <v>35</v>
      </c>
      <c r="B37" s="51"/>
      <c r="C37" s="18"/>
      <c r="D37" s="165"/>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X37" s="165"/>
    </row>
    <row r="38" spans="1:180" ht="27" customHeight="1" x14ac:dyDescent="0.45">
      <c r="A38" s="22" t="s">
        <v>36</v>
      </c>
      <c r="B38" s="46"/>
      <c r="C38" s="18"/>
      <c r="D38" s="165"/>
      <c r="H38" s="74"/>
      <c r="I38" s="74"/>
      <c r="J38" s="74"/>
      <c r="K38" s="74"/>
      <c r="L38" s="74"/>
      <c r="M38" s="74"/>
      <c r="N38" s="74"/>
      <c r="O38" s="74"/>
      <c r="P38" s="74"/>
      <c r="Q38" s="74"/>
      <c r="R38" s="74"/>
      <c r="S38" s="74"/>
      <c r="T38" s="74"/>
      <c r="U38" s="76"/>
      <c r="V38" s="76"/>
      <c r="W38" s="76"/>
      <c r="X38" s="76"/>
      <c r="Y38" s="76"/>
      <c r="Z38" s="76"/>
      <c r="AA38" s="76"/>
      <c r="AB38" s="76"/>
      <c r="AC38" s="76"/>
      <c r="AD38" s="76"/>
      <c r="AE38" s="76"/>
      <c r="AF38" s="76"/>
      <c r="AG38" s="76"/>
      <c r="AH38" s="76"/>
      <c r="AI38" s="76"/>
      <c r="AJ38" s="76"/>
      <c r="AK38" s="186" t="str">
        <f>IF(EXACT($B$89,"介助されていない"),"✓","")</f>
        <v/>
      </c>
      <c r="AL38" s="186"/>
      <c r="AM38" s="186"/>
      <c r="AN38" s="186"/>
      <c r="AO38" s="186"/>
      <c r="AP38" s="76"/>
      <c r="AQ38" s="76"/>
      <c r="AR38" s="76"/>
      <c r="AS38" s="76"/>
      <c r="AT38" s="76"/>
      <c r="AU38" s="76"/>
      <c r="AV38" s="76"/>
      <c r="AW38" s="76"/>
      <c r="AX38" s="76"/>
      <c r="AY38" s="186" t="str">
        <f>IF(EXACT($B$89,"見守り等"),"✓","")</f>
        <v/>
      </c>
      <c r="AZ38" s="186"/>
      <c r="BA38" s="186"/>
      <c r="BB38" s="186"/>
      <c r="BC38" s="186"/>
      <c r="BD38" s="76"/>
      <c r="BE38" s="76"/>
      <c r="BF38" s="76"/>
      <c r="BG38" s="76"/>
      <c r="BH38" s="76"/>
      <c r="BI38" s="76"/>
      <c r="BJ38" s="76"/>
      <c r="BK38" s="76"/>
      <c r="BL38" s="186" t="str">
        <f>IF(EXACT($B$89,"一部介助"),"✓","")</f>
        <v/>
      </c>
      <c r="BM38" s="186"/>
      <c r="BN38" s="186"/>
      <c r="BO38" s="186"/>
      <c r="BP38" s="186"/>
      <c r="BQ38" s="76"/>
      <c r="BR38" s="76"/>
      <c r="BS38" s="76"/>
      <c r="BT38" s="76"/>
      <c r="BU38" s="76"/>
      <c r="BV38" s="76"/>
      <c r="BW38" s="76"/>
      <c r="BX38" s="76"/>
      <c r="BY38" s="76"/>
      <c r="BZ38" s="186" t="str">
        <f>IF(EXACT($B$89,"全介助"),"✓","")</f>
        <v/>
      </c>
      <c r="CA38" s="186"/>
      <c r="CB38" s="186"/>
      <c r="CC38" s="186"/>
      <c r="CD38" s="186"/>
      <c r="CE38" s="76"/>
      <c r="CF38" s="74"/>
      <c r="CG38" s="74"/>
      <c r="CH38" s="74"/>
      <c r="CI38" s="74"/>
      <c r="CJ38" s="74"/>
      <c r="CK38" s="76"/>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222" t="str">
        <f>IF(EXACT($B$112,"ない"),"✓","")</f>
        <v/>
      </c>
      <c r="EM38" s="222"/>
      <c r="EN38" s="222"/>
      <c r="EO38" s="222"/>
      <c r="EP38" s="222"/>
      <c r="EQ38" s="74"/>
      <c r="ER38" s="74"/>
      <c r="ES38" s="74"/>
      <c r="ET38" s="74"/>
      <c r="EU38" s="74"/>
      <c r="EV38" s="74"/>
      <c r="EW38" s="74"/>
      <c r="EX38" s="74"/>
      <c r="EY38" s="74"/>
      <c r="EZ38" s="74"/>
      <c r="FA38" s="222" t="str">
        <f>IF(EXACT($B$112,"ときどきある"),"✓","")</f>
        <v/>
      </c>
      <c r="FB38" s="222"/>
      <c r="FC38" s="222"/>
      <c r="FD38" s="222"/>
      <c r="FE38" s="222"/>
      <c r="FF38" s="74"/>
      <c r="FG38" s="74"/>
      <c r="FH38" s="74"/>
      <c r="FI38" s="74"/>
      <c r="FJ38" s="74"/>
      <c r="FK38" s="74"/>
      <c r="FL38" s="74"/>
      <c r="FM38" s="74"/>
      <c r="FN38" s="222" t="str">
        <f>IF(EXACT($B$112,"ある"),"✓","")</f>
        <v/>
      </c>
      <c r="FO38" s="222"/>
      <c r="FP38" s="222"/>
      <c r="FQ38" s="222"/>
      <c r="FR38" s="222"/>
      <c r="FS38" s="74"/>
      <c r="FT38" s="74"/>
      <c r="FU38" s="74"/>
      <c r="FX38" s="165"/>
    </row>
    <row r="39" spans="1:180" ht="30" customHeight="1" x14ac:dyDescent="0.3">
      <c r="A39" s="215" t="s">
        <v>37</v>
      </c>
      <c r="B39" s="224"/>
      <c r="C39" s="16"/>
      <c r="D39" s="165"/>
      <c r="H39" s="74"/>
      <c r="I39" s="74"/>
      <c r="J39" s="74"/>
      <c r="K39" s="74"/>
      <c r="L39" s="74"/>
      <c r="M39" s="74"/>
      <c r="N39" s="74"/>
      <c r="O39" s="74"/>
      <c r="P39" s="74"/>
      <c r="Q39" s="74"/>
      <c r="R39" s="74"/>
      <c r="S39" s="74"/>
      <c r="T39" s="74"/>
      <c r="U39" s="76"/>
      <c r="V39" s="76"/>
      <c r="W39" s="76"/>
      <c r="X39" s="76"/>
      <c r="Y39" s="76"/>
      <c r="Z39" s="76"/>
      <c r="AA39" s="76"/>
      <c r="AB39" s="76"/>
      <c r="AC39" s="76"/>
      <c r="AD39" s="76"/>
      <c r="AE39" s="76"/>
      <c r="AF39" s="76"/>
      <c r="AG39" s="74"/>
      <c r="AH39" s="74"/>
      <c r="AI39" s="74"/>
      <c r="AJ39" s="74"/>
      <c r="AK39" s="222" t="str">
        <f>IF(EXACT($B$90,"介助されていない"),"✓","")</f>
        <v/>
      </c>
      <c r="AL39" s="222"/>
      <c r="AM39" s="222"/>
      <c r="AN39" s="222"/>
      <c r="AO39" s="222"/>
      <c r="AP39" s="74"/>
      <c r="AQ39" s="74"/>
      <c r="AR39" s="74"/>
      <c r="AS39" s="74"/>
      <c r="AT39" s="74"/>
      <c r="AU39" s="74"/>
      <c r="AV39" s="74"/>
      <c r="AW39" s="74"/>
      <c r="AX39" s="74"/>
      <c r="AY39" s="222" t="str">
        <f>IF(EXACT($B$90,"見守り等"),"✓","")</f>
        <v/>
      </c>
      <c r="AZ39" s="222"/>
      <c r="BA39" s="222"/>
      <c r="BB39" s="222"/>
      <c r="BC39" s="222"/>
      <c r="BD39" s="74"/>
      <c r="BE39" s="74"/>
      <c r="BF39" s="74"/>
      <c r="BG39" s="74"/>
      <c r="BH39" s="74"/>
      <c r="BI39" s="74"/>
      <c r="BJ39" s="74"/>
      <c r="BK39" s="74"/>
      <c r="BL39" s="222" t="str">
        <f>IF(EXACT($B$90,"一部介助"),"✓","")</f>
        <v/>
      </c>
      <c r="BM39" s="222"/>
      <c r="BN39" s="222"/>
      <c r="BO39" s="222"/>
      <c r="BP39" s="222"/>
      <c r="BQ39" s="74"/>
      <c r="BR39" s="74"/>
      <c r="BS39" s="74"/>
      <c r="BT39" s="74"/>
      <c r="BU39" s="74"/>
      <c r="BV39" s="74"/>
      <c r="BW39" s="74"/>
      <c r="BX39" s="74"/>
      <c r="BY39" s="74"/>
      <c r="BZ39" s="222" t="str">
        <f>IF(EXACT($B$90,"全介助"),"✓","")</f>
        <v/>
      </c>
      <c r="CA39" s="222"/>
      <c r="CB39" s="222"/>
      <c r="CC39" s="222"/>
      <c r="CD39" s="222"/>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222" t="str">
        <f>IF(EXACT($B$113,"ない"),"✓","")</f>
        <v/>
      </c>
      <c r="EM39" s="222"/>
      <c r="EN39" s="222"/>
      <c r="EO39" s="222"/>
      <c r="EP39" s="222"/>
      <c r="EQ39" s="74"/>
      <c r="ER39" s="74"/>
      <c r="ES39" s="74"/>
      <c r="ET39" s="74"/>
      <c r="EU39" s="74"/>
      <c r="EV39" s="74"/>
      <c r="EW39" s="74"/>
      <c r="EX39" s="74"/>
      <c r="EY39" s="74"/>
      <c r="EZ39" s="74"/>
      <c r="FA39" s="222" t="str">
        <f>IF(EXACT($B$113,"ときどきある"),"✓","")</f>
        <v/>
      </c>
      <c r="FB39" s="222"/>
      <c r="FC39" s="222"/>
      <c r="FD39" s="222"/>
      <c r="FE39" s="222"/>
      <c r="FF39" s="74"/>
      <c r="FG39" s="74"/>
      <c r="FH39" s="74"/>
      <c r="FI39" s="74"/>
      <c r="FJ39" s="74"/>
      <c r="FK39" s="74"/>
      <c r="FL39" s="74"/>
      <c r="FM39" s="74"/>
      <c r="FN39" s="222" t="str">
        <f>IF(EXACT($B$113,"ある"),"✓","")</f>
        <v/>
      </c>
      <c r="FO39" s="222"/>
      <c r="FP39" s="222"/>
      <c r="FQ39" s="222"/>
      <c r="FR39" s="222"/>
      <c r="FS39" s="74"/>
      <c r="FT39" s="74"/>
      <c r="FU39" s="74"/>
      <c r="FX39" s="165"/>
    </row>
    <row r="40" spans="1:180" ht="30" customHeight="1" x14ac:dyDescent="0.3">
      <c r="A40" s="227" t="s">
        <v>38</v>
      </c>
      <c r="B40" s="228"/>
      <c r="C40" s="16"/>
      <c r="D40" s="165"/>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222" t="str">
        <f>IF(EXACT($B$91,"できる"),"✓","")</f>
        <v/>
      </c>
      <c r="AZ40" s="222"/>
      <c r="BA40" s="222"/>
      <c r="BB40" s="222"/>
      <c r="BC40" s="222"/>
      <c r="BD40" s="76"/>
      <c r="BE40" s="76"/>
      <c r="BF40" s="76"/>
      <c r="BG40" s="74"/>
      <c r="BH40" s="74"/>
      <c r="BI40" s="74"/>
      <c r="BJ40" s="74"/>
      <c r="BK40" s="74"/>
      <c r="BL40" s="222" t="str">
        <f>IF(EXACT($B$91,"見守り等"),"✓","")</f>
        <v/>
      </c>
      <c r="BM40" s="222"/>
      <c r="BN40" s="222"/>
      <c r="BO40" s="222"/>
      <c r="BP40" s="222"/>
      <c r="BQ40" s="76"/>
      <c r="BR40" s="76"/>
      <c r="BS40" s="76"/>
      <c r="BT40" s="76"/>
      <c r="BU40" s="76"/>
      <c r="BV40" s="74"/>
      <c r="BW40" s="74"/>
      <c r="BX40" s="74"/>
      <c r="BY40" s="74"/>
      <c r="BZ40" s="222" t="str">
        <f>IF(EXACT($B$91,"できない"),"✓","")</f>
        <v/>
      </c>
      <c r="CA40" s="222"/>
      <c r="CB40" s="222"/>
      <c r="CC40" s="222"/>
      <c r="CD40" s="222"/>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222" t="str">
        <f>IF(EXACT($B$114,"ない"),"✓","")</f>
        <v/>
      </c>
      <c r="EM40" s="222"/>
      <c r="EN40" s="222"/>
      <c r="EO40" s="222"/>
      <c r="EP40" s="222"/>
      <c r="EQ40" s="74"/>
      <c r="ER40" s="74"/>
      <c r="ES40" s="74"/>
      <c r="ET40" s="74"/>
      <c r="EU40" s="74"/>
      <c r="EV40" s="74"/>
      <c r="EW40" s="74"/>
      <c r="EX40" s="74"/>
      <c r="EY40" s="74"/>
      <c r="EZ40" s="74"/>
      <c r="FA40" s="222" t="str">
        <f>IF(EXACT($B$114,"ときどきある"),"✓","")</f>
        <v/>
      </c>
      <c r="FB40" s="222"/>
      <c r="FC40" s="222"/>
      <c r="FD40" s="222"/>
      <c r="FE40" s="222"/>
      <c r="FF40" s="74"/>
      <c r="FG40" s="74"/>
      <c r="FH40" s="74"/>
      <c r="FI40" s="74"/>
      <c r="FJ40" s="74"/>
      <c r="FK40" s="74"/>
      <c r="FL40" s="74"/>
      <c r="FM40" s="74"/>
      <c r="FN40" s="222" t="str">
        <f>IF(EXACT($B$114,"ある"),"✓","")</f>
        <v/>
      </c>
      <c r="FO40" s="222"/>
      <c r="FP40" s="222"/>
      <c r="FQ40" s="222"/>
      <c r="FR40" s="222"/>
      <c r="FS40" s="74"/>
      <c r="FT40" s="74"/>
      <c r="FU40" s="74"/>
      <c r="FX40" s="165"/>
    </row>
    <row r="41" spans="1:180" ht="30" customHeight="1" x14ac:dyDescent="0.55000000000000004">
      <c r="A41" s="215" t="s">
        <v>39</v>
      </c>
      <c r="B41" s="216"/>
      <c r="C41" s="16"/>
      <c r="D41" s="165"/>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222" t="str">
        <f>IF(EXACT($B$92,"介助されていない"),"✓","")</f>
        <v/>
      </c>
      <c r="AL41" s="222"/>
      <c r="AM41" s="222"/>
      <c r="AN41" s="222"/>
      <c r="AO41" s="222"/>
      <c r="AP41" s="74"/>
      <c r="AQ41" s="74"/>
      <c r="AR41" s="74"/>
      <c r="AS41" s="74"/>
      <c r="AT41" s="74"/>
      <c r="AU41" s="74"/>
      <c r="AV41" s="74"/>
      <c r="AW41" s="74"/>
      <c r="AX41" s="74"/>
      <c r="AY41" s="222" t="str">
        <f>IF(EXACT($B$92,"見守り等"),"✓","")</f>
        <v/>
      </c>
      <c r="AZ41" s="222"/>
      <c r="BA41" s="222"/>
      <c r="BB41" s="222"/>
      <c r="BC41" s="222"/>
      <c r="BD41" s="74"/>
      <c r="BE41" s="74"/>
      <c r="BF41" s="74"/>
      <c r="BG41" s="74"/>
      <c r="BH41" s="74"/>
      <c r="BI41" s="74"/>
      <c r="BJ41" s="74"/>
      <c r="BK41" s="74"/>
      <c r="BL41" s="222" t="str">
        <f>IF(EXACT($B$92,"一部介助"),"✓","")</f>
        <v/>
      </c>
      <c r="BM41" s="222"/>
      <c r="BN41" s="222"/>
      <c r="BO41" s="222"/>
      <c r="BP41" s="222"/>
      <c r="BQ41" s="74"/>
      <c r="BR41" s="74"/>
      <c r="BS41" s="74"/>
      <c r="BT41" s="74"/>
      <c r="BU41" s="74"/>
      <c r="BV41" s="74"/>
      <c r="BW41" s="74"/>
      <c r="BX41" s="74"/>
      <c r="BY41" s="74"/>
      <c r="BZ41" s="222" t="str">
        <f>IF(EXACT($B$92,"全介助"),"✓","")</f>
        <v/>
      </c>
      <c r="CA41" s="222"/>
      <c r="CB41" s="222"/>
      <c r="CC41" s="222"/>
      <c r="CD41" s="222"/>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222" t="str">
        <f>IF(EXACT($B$115,"ない"),"✓","")</f>
        <v/>
      </c>
      <c r="EM41" s="222"/>
      <c r="EN41" s="222"/>
      <c r="EO41" s="222"/>
      <c r="EP41" s="222"/>
      <c r="EQ41" s="74"/>
      <c r="ER41" s="74"/>
      <c r="ES41" s="74"/>
      <c r="ET41" s="74"/>
      <c r="EU41" s="74"/>
      <c r="EV41" s="74"/>
      <c r="EW41" s="74"/>
      <c r="EX41" s="74"/>
      <c r="EY41" s="74"/>
      <c r="EZ41" s="74"/>
      <c r="FA41" s="222" t="str">
        <f>IF(EXACT($B$115,"ときどきある"),"✓","")</f>
        <v/>
      </c>
      <c r="FB41" s="222"/>
      <c r="FC41" s="222"/>
      <c r="FD41" s="222"/>
      <c r="FE41" s="222"/>
      <c r="FF41" s="74"/>
      <c r="FG41" s="74"/>
      <c r="FH41" s="74"/>
      <c r="FI41" s="74"/>
      <c r="FJ41" s="74"/>
      <c r="FK41" s="74"/>
      <c r="FL41" s="74"/>
      <c r="FM41" s="74"/>
      <c r="FN41" s="222" t="str">
        <f>IF(EXACT($B$115,"ある"),"✓","")</f>
        <v/>
      </c>
      <c r="FO41" s="222"/>
      <c r="FP41" s="222"/>
      <c r="FQ41" s="222"/>
      <c r="FR41" s="222"/>
      <c r="FS41" s="74"/>
      <c r="FT41" s="74"/>
      <c r="FU41" s="74"/>
      <c r="FX41" s="165"/>
    </row>
    <row r="42" spans="1:180" ht="30" customHeight="1" x14ac:dyDescent="0.55000000000000004">
      <c r="A42" s="215" t="s">
        <v>40</v>
      </c>
      <c r="B42" s="216"/>
      <c r="C42" s="17"/>
      <c r="D42" s="165"/>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222" t="str">
        <f>IF(EXACT($B$93,"介助されていない"),"✓","")</f>
        <v/>
      </c>
      <c r="AL42" s="222"/>
      <c r="AM42" s="222"/>
      <c r="AN42" s="222"/>
      <c r="AO42" s="222"/>
      <c r="AP42" s="74"/>
      <c r="AQ42" s="74"/>
      <c r="AR42" s="74"/>
      <c r="AS42" s="74"/>
      <c r="AT42" s="74"/>
      <c r="AU42" s="74"/>
      <c r="AV42" s="74"/>
      <c r="AW42" s="74"/>
      <c r="AX42" s="74"/>
      <c r="AY42" s="222" t="str">
        <f>IF(EXACT($B$93,"見守り等"),"✓","")</f>
        <v/>
      </c>
      <c r="AZ42" s="222"/>
      <c r="BA42" s="222"/>
      <c r="BB42" s="222"/>
      <c r="BC42" s="222"/>
      <c r="BD42" s="74"/>
      <c r="BE42" s="74"/>
      <c r="BF42" s="74"/>
      <c r="BG42" s="74"/>
      <c r="BH42" s="74"/>
      <c r="BI42" s="74"/>
      <c r="BJ42" s="74"/>
      <c r="BK42" s="74"/>
      <c r="BL42" s="222" t="str">
        <f>IF(EXACT($B$93,"一部介助"),"✓","")</f>
        <v/>
      </c>
      <c r="BM42" s="222"/>
      <c r="BN42" s="222"/>
      <c r="BO42" s="222"/>
      <c r="BP42" s="222"/>
      <c r="BQ42" s="74"/>
      <c r="BR42" s="74"/>
      <c r="BS42" s="74"/>
      <c r="BT42" s="74"/>
      <c r="BU42" s="74"/>
      <c r="BV42" s="74"/>
      <c r="BW42" s="74"/>
      <c r="BX42" s="74"/>
      <c r="BY42" s="74"/>
      <c r="BZ42" s="222" t="str">
        <f>IF(EXACT($B$93,"全介助"),"✓","")</f>
        <v/>
      </c>
      <c r="CA42" s="222"/>
      <c r="CB42" s="222"/>
      <c r="CC42" s="222"/>
      <c r="CD42" s="222"/>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222" t="str">
        <f>IF(EXACT($B$116,"ない"),"✓","")</f>
        <v/>
      </c>
      <c r="EM42" s="222"/>
      <c r="EN42" s="222"/>
      <c r="EO42" s="222"/>
      <c r="EP42" s="222"/>
      <c r="EQ42" s="74"/>
      <c r="ER42" s="74"/>
      <c r="ES42" s="74"/>
      <c r="ET42" s="74"/>
      <c r="EU42" s="74"/>
      <c r="EV42" s="74"/>
      <c r="EW42" s="74"/>
      <c r="EX42" s="74"/>
      <c r="EY42" s="74"/>
      <c r="EZ42" s="74"/>
      <c r="FA42" s="222" t="str">
        <f>IF(EXACT($B$116,"ときどきある"),"✓","")</f>
        <v/>
      </c>
      <c r="FB42" s="222"/>
      <c r="FC42" s="222"/>
      <c r="FD42" s="222"/>
      <c r="FE42" s="222"/>
      <c r="FF42" s="74"/>
      <c r="FG42" s="74"/>
      <c r="FH42" s="74"/>
      <c r="FI42" s="74"/>
      <c r="FJ42" s="74"/>
      <c r="FK42" s="74"/>
      <c r="FL42" s="74"/>
      <c r="FM42" s="74"/>
      <c r="FN42" s="222" t="str">
        <f>IF(EXACT($B$116,"ある"),"✓","")</f>
        <v/>
      </c>
      <c r="FO42" s="222"/>
      <c r="FP42" s="222"/>
      <c r="FQ42" s="222"/>
      <c r="FR42" s="222"/>
      <c r="FS42" s="74"/>
      <c r="FT42" s="74"/>
      <c r="FU42" s="74"/>
      <c r="FX42" s="165"/>
    </row>
    <row r="43" spans="1:180" ht="25" customHeight="1" x14ac:dyDescent="0.55000000000000004">
      <c r="A43" s="225" t="s">
        <v>41</v>
      </c>
      <c r="B43" s="226"/>
      <c r="C43" s="17"/>
      <c r="D43" s="165"/>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222" t="str">
        <f>IF(EXACT($B$94,"介助されていない"),"✓","")</f>
        <v/>
      </c>
      <c r="AL43" s="222"/>
      <c r="AM43" s="222"/>
      <c r="AN43" s="222"/>
      <c r="AO43" s="222"/>
      <c r="AP43" s="74"/>
      <c r="AQ43" s="74"/>
      <c r="AR43" s="74"/>
      <c r="AS43" s="74"/>
      <c r="AT43" s="74"/>
      <c r="AU43" s="74"/>
      <c r="AV43" s="74"/>
      <c r="AW43" s="74"/>
      <c r="AX43" s="74"/>
      <c r="AY43" s="222" t="str">
        <f>IF(EXACT($B$94,"見守り等"),"✓","")</f>
        <v/>
      </c>
      <c r="AZ43" s="222"/>
      <c r="BA43" s="222"/>
      <c r="BB43" s="222"/>
      <c r="BC43" s="222"/>
      <c r="BD43" s="74"/>
      <c r="BE43" s="74"/>
      <c r="BF43" s="74"/>
      <c r="BG43" s="74"/>
      <c r="BH43" s="74"/>
      <c r="BI43" s="74"/>
      <c r="BJ43" s="74"/>
      <c r="BK43" s="74"/>
      <c r="BL43" s="222" t="str">
        <f>IF(EXACT($B$94,"一部介助"),"✓","")</f>
        <v/>
      </c>
      <c r="BM43" s="222"/>
      <c r="BN43" s="222"/>
      <c r="BO43" s="222"/>
      <c r="BP43" s="222"/>
      <c r="BQ43" s="74"/>
      <c r="BR43" s="74"/>
      <c r="BS43" s="74"/>
      <c r="BT43" s="74"/>
      <c r="BU43" s="74"/>
      <c r="BV43" s="74"/>
      <c r="BW43" s="74"/>
      <c r="BX43" s="74"/>
      <c r="BY43" s="74"/>
      <c r="BZ43" s="222" t="str">
        <f>IF(EXACT($B$94,"全介助"),"✓","")</f>
        <v/>
      </c>
      <c r="CA43" s="222"/>
      <c r="CB43" s="222"/>
      <c r="CC43" s="222"/>
      <c r="CD43" s="222"/>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222" t="str">
        <f>IF(EXACT($B$117,"ない"),"✓","")</f>
        <v/>
      </c>
      <c r="EM43" s="222"/>
      <c r="EN43" s="222"/>
      <c r="EO43" s="222"/>
      <c r="EP43" s="222"/>
      <c r="EQ43" s="74"/>
      <c r="ER43" s="74"/>
      <c r="ES43" s="74"/>
      <c r="ET43" s="74"/>
      <c r="EU43" s="74"/>
      <c r="EV43" s="74"/>
      <c r="EW43" s="74"/>
      <c r="EX43" s="74"/>
      <c r="EY43" s="74"/>
      <c r="EZ43" s="74"/>
      <c r="FA43" s="222" t="str">
        <f>IF(EXACT($B$117,"ときどきある"),"✓","")</f>
        <v/>
      </c>
      <c r="FB43" s="222"/>
      <c r="FC43" s="222"/>
      <c r="FD43" s="222"/>
      <c r="FE43" s="222"/>
      <c r="FF43" s="74"/>
      <c r="FG43" s="74"/>
      <c r="FH43" s="74"/>
      <c r="FI43" s="74"/>
      <c r="FJ43" s="74"/>
      <c r="FK43" s="74"/>
      <c r="FL43" s="74"/>
      <c r="FM43" s="74"/>
      <c r="FN43" s="222" t="str">
        <f>IF(EXACT($B$117,"ある"),"✓","")</f>
        <v/>
      </c>
      <c r="FO43" s="222"/>
      <c r="FP43" s="222"/>
      <c r="FQ43" s="222"/>
      <c r="FR43" s="222"/>
      <c r="FS43" s="74"/>
      <c r="FT43" s="74"/>
      <c r="FU43" s="74"/>
      <c r="FX43" s="165"/>
    </row>
    <row r="44" spans="1:180" ht="30" customHeight="1" x14ac:dyDescent="0.55000000000000004">
      <c r="A44" s="215" t="s">
        <v>42</v>
      </c>
      <c r="B44" s="224"/>
      <c r="C44" s="16"/>
      <c r="D44" s="165"/>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222" t="str">
        <f>IF(EXACT($B$95,"介助されていない"),"✓","")</f>
        <v/>
      </c>
      <c r="AZ44" s="222"/>
      <c r="BA44" s="222"/>
      <c r="BB44" s="222"/>
      <c r="BC44" s="222"/>
      <c r="BD44" s="74"/>
      <c r="BE44" s="74"/>
      <c r="BF44" s="74"/>
      <c r="BG44" s="74"/>
      <c r="BH44" s="74"/>
      <c r="BI44" s="74"/>
      <c r="BJ44" s="74"/>
      <c r="BK44" s="74"/>
      <c r="BL44" s="222" t="str">
        <f>IF(EXACT($B$95,"一部介助"),"✓","")</f>
        <v/>
      </c>
      <c r="BM44" s="222"/>
      <c r="BN44" s="222"/>
      <c r="BO44" s="222"/>
      <c r="BP44" s="222"/>
      <c r="BQ44" s="74"/>
      <c r="BR44" s="74"/>
      <c r="BS44" s="74"/>
      <c r="BT44" s="74"/>
      <c r="BU44" s="74"/>
      <c r="BV44" s="74"/>
      <c r="BW44" s="74"/>
      <c r="BX44" s="74"/>
      <c r="BY44" s="74"/>
      <c r="BZ44" s="222" t="str">
        <f>IF(EXACT($B$95,"全介助"),"✓","")</f>
        <v/>
      </c>
      <c r="CA44" s="222"/>
      <c r="CB44" s="222"/>
      <c r="CC44" s="222"/>
      <c r="CD44" s="222"/>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222" t="str">
        <f>IF(EXACT($B$118,"ない"),"✓","")</f>
        <v/>
      </c>
      <c r="EM44" s="222"/>
      <c r="EN44" s="222"/>
      <c r="EO44" s="222"/>
      <c r="EP44" s="222"/>
      <c r="EQ44" s="74"/>
      <c r="ER44" s="74"/>
      <c r="ES44" s="74"/>
      <c r="ET44" s="74"/>
      <c r="EU44" s="74"/>
      <c r="EV44" s="74"/>
      <c r="EW44" s="74"/>
      <c r="EX44" s="74"/>
      <c r="EY44" s="74"/>
      <c r="EZ44" s="74"/>
      <c r="FA44" s="222" t="str">
        <f>IF(EXACT($B$118,"ときどきある"),"✓","")</f>
        <v/>
      </c>
      <c r="FB44" s="222"/>
      <c r="FC44" s="222"/>
      <c r="FD44" s="222"/>
      <c r="FE44" s="222"/>
      <c r="FF44" s="74"/>
      <c r="FG44" s="74"/>
      <c r="FH44" s="74"/>
      <c r="FI44" s="74"/>
      <c r="FJ44" s="74"/>
      <c r="FK44" s="74"/>
      <c r="FL44" s="74"/>
      <c r="FM44" s="74"/>
      <c r="FN44" s="222" t="str">
        <f>IF(EXACT($B$118,"ある"),"✓","")</f>
        <v/>
      </c>
      <c r="FO44" s="222"/>
      <c r="FP44" s="222"/>
      <c r="FQ44" s="222"/>
      <c r="FR44" s="222"/>
      <c r="FS44" s="74"/>
      <c r="FT44" s="74"/>
      <c r="FU44" s="74"/>
      <c r="FX44" s="165"/>
    </row>
    <row r="45" spans="1:180" ht="30" customHeight="1" x14ac:dyDescent="0.55000000000000004">
      <c r="A45" s="215" t="s">
        <v>43</v>
      </c>
      <c r="B45" s="216"/>
      <c r="C45" s="16"/>
      <c r="D45" s="165"/>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222" t="str">
        <f>IF(EXACT($B$96,"介助されていない"),"✓","")</f>
        <v/>
      </c>
      <c r="AZ45" s="222"/>
      <c r="BA45" s="222"/>
      <c r="BB45" s="222"/>
      <c r="BC45" s="222"/>
      <c r="BD45" s="74"/>
      <c r="BE45" s="74"/>
      <c r="BF45" s="74"/>
      <c r="BG45" s="74"/>
      <c r="BH45" s="74"/>
      <c r="BI45" s="74"/>
      <c r="BJ45" s="74"/>
      <c r="BK45" s="74"/>
      <c r="BL45" s="222" t="str">
        <f>IF(EXACT($B$96,"一部介助"),"✓","")</f>
        <v/>
      </c>
      <c r="BM45" s="222"/>
      <c r="BN45" s="222"/>
      <c r="BO45" s="222"/>
      <c r="BP45" s="222"/>
      <c r="BQ45" s="74"/>
      <c r="BR45" s="74"/>
      <c r="BS45" s="74"/>
      <c r="BT45" s="74"/>
      <c r="BU45" s="74"/>
      <c r="BV45" s="74"/>
      <c r="BW45" s="74"/>
      <c r="BX45" s="74"/>
      <c r="BY45" s="74"/>
      <c r="BZ45" s="222" t="str">
        <f>IF(EXACT($B$96,"全介助"),"✓","")</f>
        <v/>
      </c>
      <c r="CA45" s="222"/>
      <c r="CB45" s="222"/>
      <c r="CC45" s="222"/>
      <c r="CD45" s="222"/>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222" t="str">
        <f>IF(EXACT($B$119,"ない"),"✓","")</f>
        <v/>
      </c>
      <c r="EM45" s="222"/>
      <c r="EN45" s="222"/>
      <c r="EO45" s="222"/>
      <c r="EP45" s="222"/>
      <c r="EQ45" s="74"/>
      <c r="ER45" s="74"/>
      <c r="ES45" s="74"/>
      <c r="ET45" s="74"/>
      <c r="EU45" s="74"/>
      <c r="EV45" s="74"/>
      <c r="EW45" s="74"/>
      <c r="EX45" s="74"/>
      <c r="EY45" s="74"/>
      <c r="EZ45" s="74"/>
      <c r="FA45" s="222" t="str">
        <f>IF(EXACT($B$119,"ときどきある"),"✓","")</f>
        <v/>
      </c>
      <c r="FB45" s="222"/>
      <c r="FC45" s="222"/>
      <c r="FD45" s="222"/>
      <c r="FE45" s="222"/>
      <c r="FF45" s="74"/>
      <c r="FG45" s="74"/>
      <c r="FH45" s="74"/>
      <c r="FI45" s="74"/>
      <c r="FJ45" s="74"/>
      <c r="FK45" s="74"/>
      <c r="FL45" s="74"/>
      <c r="FM45" s="74"/>
      <c r="FN45" s="222" t="str">
        <f>IF(EXACT($B$119,"ある"),"✓","")</f>
        <v/>
      </c>
      <c r="FO45" s="222"/>
      <c r="FP45" s="222"/>
      <c r="FQ45" s="222"/>
      <c r="FR45" s="222"/>
      <c r="FS45" s="74"/>
      <c r="FT45" s="74"/>
      <c r="FU45" s="74"/>
      <c r="FX45" s="165"/>
    </row>
    <row r="46" spans="1:180" ht="30" customHeight="1" x14ac:dyDescent="0.55000000000000004">
      <c r="A46" s="215" t="s">
        <v>44</v>
      </c>
      <c r="B46" s="216"/>
      <c r="C46" s="16"/>
      <c r="D46" s="165"/>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222" t="str">
        <f>IF(EXACT($B$97,"介助されていない"),"✓","")</f>
        <v/>
      </c>
      <c r="AZ46" s="222"/>
      <c r="BA46" s="222"/>
      <c r="BB46" s="222"/>
      <c r="BC46" s="222"/>
      <c r="BD46" s="74"/>
      <c r="BE46" s="74"/>
      <c r="BF46" s="74"/>
      <c r="BG46" s="74"/>
      <c r="BH46" s="74"/>
      <c r="BI46" s="74"/>
      <c r="BJ46" s="74"/>
      <c r="BK46" s="74"/>
      <c r="BL46" s="222" t="str">
        <f>IF(EXACT($B$97,"一部介助"),"✓","")</f>
        <v/>
      </c>
      <c r="BM46" s="222"/>
      <c r="BN46" s="222"/>
      <c r="BO46" s="222"/>
      <c r="BP46" s="222"/>
      <c r="BQ46" s="74"/>
      <c r="BR46" s="74"/>
      <c r="BS46" s="74"/>
      <c r="BT46" s="74"/>
      <c r="BU46" s="74"/>
      <c r="BV46" s="74"/>
      <c r="BW46" s="74"/>
      <c r="BX46" s="74"/>
      <c r="BY46" s="74"/>
      <c r="BZ46" s="222" t="str">
        <f>IF(EXACT($B$97,"全介助"),"✓","")</f>
        <v/>
      </c>
      <c r="CA46" s="222"/>
      <c r="CB46" s="222"/>
      <c r="CC46" s="222"/>
      <c r="CD46" s="222"/>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5"/>
      <c r="EJ46" s="75"/>
      <c r="EK46" s="75"/>
      <c r="EL46" s="214" t="str">
        <f>IF(EXACT($B$120,"ない"),"✓","")</f>
        <v/>
      </c>
      <c r="EM46" s="214"/>
      <c r="EN46" s="214"/>
      <c r="EO46" s="214"/>
      <c r="EP46" s="214"/>
      <c r="EQ46" s="75"/>
      <c r="ER46" s="75"/>
      <c r="ES46" s="75"/>
      <c r="ET46" s="75"/>
      <c r="EU46" s="75"/>
      <c r="EV46" s="75"/>
      <c r="EW46" s="75"/>
      <c r="EX46" s="75"/>
      <c r="EY46" s="75"/>
      <c r="EZ46" s="75"/>
      <c r="FA46" s="214" t="str">
        <f>IF(EXACT($B$120,"ときどきある"),"✓","")</f>
        <v/>
      </c>
      <c r="FB46" s="214"/>
      <c r="FC46" s="214"/>
      <c r="FD46" s="214"/>
      <c r="FE46" s="214"/>
      <c r="FF46" s="75"/>
      <c r="FG46" s="75"/>
      <c r="FH46" s="75"/>
      <c r="FI46" s="75"/>
      <c r="FJ46" s="75"/>
      <c r="FK46" s="75"/>
      <c r="FL46" s="75"/>
      <c r="FM46" s="75"/>
      <c r="FN46" s="214" t="str">
        <f>IF(EXACT($B$120,"ある"),"✓","")</f>
        <v/>
      </c>
      <c r="FO46" s="214"/>
      <c r="FP46" s="214"/>
      <c r="FQ46" s="214"/>
      <c r="FR46" s="214"/>
      <c r="FS46" s="75"/>
      <c r="FT46" s="75"/>
      <c r="FU46" s="75"/>
      <c r="FX46" s="165"/>
    </row>
    <row r="47" spans="1:180" s="11" customFormat="1" ht="28" customHeight="1" x14ac:dyDescent="0.55000000000000004">
      <c r="A47" s="215" t="s">
        <v>45</v>
      </c>
      <c r="B47" s="216"/>
      <c r="C47" s="16"/>
      <c r="D47" s="167"/>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214" t="str">
        <f>IF(EXACT($B$98,"介助されていない"),"✓","")</f>
        <v/>
      </c>
      <c r="AL47" s="214"/>
      <c r="AM47" s="214"/>
      <c r="AN47" s="214"/>
      <c r="AO47" s="214"/>
      <c r="AP47" s="75"/>
      <c r="AQ47" s="75"/>
      <c r="AR47" s="75"/>
      <c r="AS47" s="75"/>
      <c r="AT47" s="75"/>
      <c r="AU47" s="75"/>
      <c r="AV47" s="75"/>
      <c r="AW47" s="75"/>
      <c r="AX47" s="75"/>
      <c r="AY47" s="214" t="str">
        <f>IF(EXACT($B$98,"見守り等"),"✓","")</f>
        <v/>
      </c>
      <c r="AZ47" s="214"/>
      <c r="BA47" s="214"/>
      <c r="BB47" s="214"/>
      <c r="BC47" s="214"/>
      <c r="BD47" s="75"/>
      <c r="BE47" s="75"/>
      <c r="BF47" s="75"/>
      <c r="BG47" s="75"/>
      <c r="BH47" s="75"/>
      <c r="BI47" s="75"/>
      <c r="BJ47" s="75"/>
      <c r="BK47" s="75"/>
      <c r="BL47" s="214" t="str">
        <f>IF(EXACT($B$98,"一部介助"),"✓","")</f>
        <v/>
      </c>
      <c r="BM47" s="214"/>
      <c r="BN47" s="214"/>
      <c r="BO47" s="214"/>
      <c r="BP47" s="214"/>
      <c r="BQ47" s="75"/>
      <c r="BR47" s="75"/>
      <c r="BS47" s="75"/>
      <c r="BT47" s="75"/>
      <c r="BU47" s="75"/>
      <c r="BV47" s="75"/>
      <c r="BW47" s="75"/>
      <c r="BX47" s="75"/>
      <c r="BY47" s="75"/>
      <c r="BZ47" s="214" t="str">
        <f>IF(EXACT($B$98,"全介助"),"✓","")</f>
        <v/>
      </c>
      <c r="CA47" s="214"/>
      <c r="CB47" s="214"/>
      <c r="CC47" s="214"/>
      <c r="CD47" s="214"/>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214" t="str">
        <f>IF(EXACT($B$121,"ない"),"✓","")</f>
        <v/>
      </c>
      <c r="EM47" s="214"/>
      <c r="EN47" s="214"/>
      <c r="EO47" s="214"/>
      <c r="EP47" s="214"/>
      <c r="EQ47" s="75"/>
      <c r="ER47" s="75"/>
      <c r="ES47" s="75"/>
      <c r="ET47" s="75"/>
      <c r="EU47" s="75"/>
      <c r="EV47" s="75"/>
      <c r="EW47" s="75"/>
      <c r="EX47" s="75"/>
      <c r="EY47" s="75"/>
      <c r="EZ47" s="75"/>
      <c r="FA47" s="214" t="str">
        <f>IF(EXACT($B$121,"ときどきある"),"✓","")</f>
        <v/>
      </c>
      <c r="FB47" s="214"/>
      <c r="FC47" s="214"/>
      <c r="FD47" s="214"/>
      <c r="FE47" s="214"/>
      <c r="FF47" s="75"/>
      <c r="FG47" s="75"/>
      <c r="FH47" s="75"/>
      <c r="FI47" s="75"/>
      <c r="FJ47" s="75"/>
      <c r="FK47" s="75"/>
      <c r="FL47" s="75"/>
      <c r="FM47" s="75"/>
      <c r="FN47" s="214" t="str">
        <f>IF(EXACT($B$121,"ある"),"✓","")</f>
        <v/>
      </c>
      <c r="FO47" s="214"/>
      <c r="FP47" s="214"/>
      <c r="FQ47" s="214"/>
      <c r="FR47" s="214"/>
      <c r="FS47" s="75"/>
      <c r="FT47" s="75"/>
      <c r="FU47" s="75"/>
      <c r="FX47" s="167"/>
    </row>
    <row r="48" spans="1:180" s="11" customFormat="1" ht="30" customHeight="1" x14ac:dyDescent="0.55000000000000004">
      <c r="A48" s="225" t="s">
        <v>46</v>
      </c>
      <c r="B48" s="226"/>
      <c r="C48" s="16"/>
      <c r="D48" s="167"/>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214" t="str">
        <f>IF(EXACT($B$99,"介助されていない"),"✓","")</f>
        <v/>
      </c>
      <c r="AL48" s="214"/>
      <c r="AM48" s="214"/>
      <c r="AN48" s="214"/>
      <c r="AO48" s="214"/>
      <c r="AP48" s="75"/>
      <c r="AQ48" s="75"/>
      <c r="AR48" s="75"/>
      <c r="AS48" s="75"/>
      <c r="AT48" s="75"/>
      <c r="AU48" s="75"/>
      <c r="AV48" s="75"/>
      <c r="AW48" s="75"/>
      <c r="AX48" s="75"/>
      <c r="AY48" s="214" t="str">
        <f>IF(EXACT($B$99,"見守り等"),"✓","")</f>
        <v/>
      </c>
      <c r="AZ48" s="214"/>
      <c r="BA48" s="214"/>
      <c r="BB48" s="214"/>
      <c r="BC48" s="214"/>
      <c r="BD48" s="75"/>
      <c r="BE48" s="75"/>
      <c r="BF48" s="75"/>
      <c r="BG48" s="75"/>
      <c r="BH48" s="75"/>
      <c r="BI48" s="75"/>
      <c r="BJ48" s="75"/>
      <c r="BK48" s="75"/>
      <c r="BL48" s="214" t="str">
        <f>IF(EXACT($B$99,"一部介助"),"✓","")</f>
        <v/>
      </c>
      <c r="BM48" s="214"/>
      <c r="BN48" s="214"/>
      <c r="BO48" s="214"/>
      <c r="BP48" s="214"/>
      <c r="BQ48" s="75"/>
      <c r="BR48" s="75"/>
      <c r="BS48" s="75"/>
      <c r="BT48" s="75"/>
      <c r="BU48" s="75"/>
      <c r="BV48" s="75"/>
      <c r="BW48" s="75"/>
      <c r="BX48" s="75"/>
      <c r="BY48" s="75"/>
      <c r="BZ48" s="214" t="str">
        <f>IF(EXACT($B$99,"全介助"),"✓","")</f>
        <v/>
      </c>
      <c r="CA48" s="214"/>
      <c r="CB48" s="214"/>
      <c r="CC48" s="214"/>
      <c r="CD48" s="214"/>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214" t="str">
        <f>IF(EXACT($B$122,"ない"),"✓","")</f>
        <v/>
      </c>
      <c r="EM48" s="214"/>
      <c r="EN48" s="214"/>
      <c r="EO48" s="214"/>
      <c r="EP48" s="214"/>
      <c r="EQ48" s="75"/>
      <c r="ER48" s="75"/>
      <c r="ES48" s="75"/>
      <c r="ET48" s="75"/>
      <c r="EU48" s="75"/>
      <c r="EV48" s="75"/>
      <c r="EW48" s="75"/>
      <c r="EX48" s="75"/>
      <c r="EY48" s="75"/>
      <c r="EZ48" s="75"/>
      <c r="FA48" s="214" t="str">
        <f>IF(EXACT($B$122,"ときどきある"),"✓","")</f>
        <v/>
      </c>
      <c r="FB48" s="214"/>
      <c r="FC48" s="214"/>
      <c r="FD48" s="214"/>
      <c r="FE48" s="214"/>
      <c r="FF48" s="75"/>
      <c r="FG48" s="75"/>
      <c r="FH48" s="75"/>
      <c r="FI48" s="75"/>
      <c r="FJ48" s="75"/>
      <c r="FK48" s="75"/>
      <c r="FL48" s="75"/>
      <c r="FM48" s="75"/>
      <c r="FN48" s="214" t="str">
        <f>IF(EXACT($B$122,"ある"),"✓","")</f>
        <v/>
      </c>
      <c r="FO48" s="214"/>
      <c r="FP48" s="214"/>
      <c r="FQ48" s="214"/>
      <c r="FR48" s="214"/>
      <c r="FS48" s="75"/>
      <c r="FT48" s="75"/>
      <c r="FU48" s="75"/>
      <c r="FX48" s="167"/>
    </row>
    <row r="49" spans="1:188" s="11" customFormat="1" ht="29.15" customHeight="1" x14ac:dyDescent="0.55000000000000004">
      <c r="A49" s="225" t="s">
        <v>47</v>
      </c>
      <c r="B49" s="226"/>
      <c r="C49" s="16"/>
      <c r="D49" s="167"/>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214" t="str">
        <f>IF(EXACT($B$100,"週１回以上"),"✓","")</f>
        <v/>
      </c>
      <c r="AL49" s="214"/>
      <c r="AM49" s="214"/>
      <c r="AN49" s="214"/>
      <c r="AO49" s="214"/>
      <c r="AP49" s="75"/>
      <c r="AQ49" s="75"/>
      <c r="AR49" s="75"/>
      <c r="AS49" s="75"/>
      <c r="AT49" s="75"/>
      <c r="AU49" s="75"/>
      <c r="AV49" s="75"/>
      <c r="AW49" s="75"/>
      <c r="AX49" s="75"/>
      <c r="AY49" s="75"/>
      <c r="AZ49" s="75"/>
      <c r="BA49" s="75"/>
      <c r="BB49" s="75"/>
      <c r="BC49" s="75"/>
      <c r="BD49" s="214" t="str">
        <f>IF(EXACT($B$100,"月１回以上"),"✓","")</f>
        <v/>
      </c>
      <c r="BE49" s="214"/>
      <c r="BF49" s="214"/>
      <c r="BG49" s="214"/>
      <c r="BH49" s="214"/>
      <c r="BI49" s="75"/>
      <c r="BJ49" s="75"/>
      <c r="BK49" s="75"/>
      <c r="BL49" s="75"/>
      <c r="BM49" s="75"/>
      <c r="BN49" s="75"/>
      <c r="BO49" s="75"/>
      <c r="BP49" s="75"/>
      <c r="BQ49" s="75"/>
      <c r="BR49" s="75"/>
      <c r="BS49" s="75"/>
      <c r="BT49" s="75"/>
      <c r="BU49" s="214" t="str">
        <f>IF(EXACT($B$100,"月１回未満"),"✓","")</f>
        <v/>
      </c>
      <c r="BV49" s="214"/>
      <c r="BW49" s="214"/>
      <c r="BX49" s="214"/>
      <c r="BY49" s="214"/>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4"/>
      <c r="EI49" s="74"/>
      <c r="EJ49" s="74"/>
      <c r="EK49" s="74"/>
      <c r="EL49" s="214" t="str">
        <f>IF(EXACT($B$123,"ない"),"✓","")</f>
        <v/>
      </c>
      <c r="EM49" s="214"/>
      <c r="EN49" s="214"/>
      <c r="EO49" s="214"/>
      <c r="EP49" s="214"/>
      <c r="EQ49" s="75"/>
      <c r="ER49" s="75"/>
      <c r="ES49" s="75"/>
      <c r="ET49" s="75"/>
      <c r="EU49" s="74"/>
      <c r="EV49" s="75"/>
      <c r="EW49" s="75"/>
      <c r="EX49" s="75"/>
      <c r="EY49" s="75"/>
      <c r="EZ49" s="75"/>
      <c r="FA49" s="214" t="str">
        <f>IF(EXACT($B$123,"ときどきある"),"✓","")</f>
        <v/>
      </c>
      <c r="FB49" s="214"/>
      <c r="FC49" s="214"/>
      <c r="FD49" s="214"/>
      <c r="FE49" s="214"/>
      <c r="FF49" s="75"/>
      <c r="FG49" s="75"/>
      <c r="FH49" s="75"/>
      <c r="FI49" s="75"/>
      <c r="FJ49" s="75"/>
      <c r="FK49" s="75"/>
      <c r="FL49" s="75"/>
      <c r="FM49" s="75"/>
      <c r="FN49" s="214" t="str">
        <f>IF(EXACT($B$123,"ある"),"✓","")</f>
        <v/>
      </c>
      <c r="FO49" s="214"/>
      <c r="FP49" s="214"/>
      <c r="FQ49" s="214"/>
      <c r="FR49" s="214"/>
      <c r="FS49" s="74"/>
      <c r="FT49" s="75"/>
      <c r="FU49" s="75"/>
      <c r="FX49" s="167"/>
    </row>
    <row r="50" spans="1:188" ht="18" customHeight="1" x14ac:dyDescent="0.55000000000000004">
      <c r="A50" s="210" t="s">
        <v>48</v>
      </c>
      <c r="B50" s="211"/>
      <c r="C50" s="16"/>
      <c r="D50" s="165"/>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222" t="str">
        <f>IF(EXACT($B$124,"ない"),"✓","")</f>
        <v/>
      </c>
      <c r="EM50" s="222"/>
      <c r="EN50" s="222"/>
      <c r="EO50" s="222"/>
      <c r="EP50" s="222"/>
      <c r="EQ50" s="74"/>
      <c r="ER50" s="74"/>
      <c r="ES50" s="74"/>
      <c r="ET50" s="74"/>
      <c r="EU50" s="74"/>
      <c r="EV50" s="74"/>
      <c r="EW50" s="74"/>
      <c r="EX50" s="74"/>
      <c r="EY50" s="74"/>
      <c r="EZ50" s="74"/>
      <c r="FA50" s="222" t="str">
        <f>IF(EXACT($B$124,"ときどきある"),"✓","")</f>
        <v/>
      </c>
      <c r="FB50" s="222"/>
      <c r="FC50" s="222"/>
      <c r="FD50" s="222"/>
      <c r="FE50" s="222"/>
      <c r="FF50" s="74"/>
      <c r="FG50" s="74"/>
      <c r="FH50" s="74"/>
      <c r="FI50" s="74"/>
      <c r="FJ50" s="74"/>
      <c r="FK50" s="74"/>
      <c r="FL50" s="74"/>
      <c r="FM50" s="74"/>
      <c r="FN50" s="222" t="str">
        <f>IF(EXACT($B$124,"ある"),"✓","")</f>
        <v/>
      </c>
      <c r="FO50" s="222"/>
      <c r="FP50" s="222"/>
      <c r="FQ50" s="222"/>
      <c r="FR50" s="222"/>
      <c r="FS50" s="74"/>
      <c r="FT50" s="74"/>
      <c r="FU50" s="74"/>
      <c r="FX50" s="165"/>
    </row>
    <row r="51" spans="1:188" ht="25" customHeight="1" x14ac:dyDescent="0.45">
      <c r="A51" s="210" t="s">
        <v>49</v>
      </c>
      <c r="B51" s="211"/>
      <c r="C51" s="16"/>
      <c r="D51" s="165"/>
      <c r="H51" s="214" t="str">
        <f>IF(EXACT($B$102,"調査対象者が意思を他者に伝達できる"),"✓","")</f>
        <v/>
      </c>
      <c r="I51" s="214"/>
      <c r="J51" s="214"/>
      <c r="K51" s="214"/>
      <c r="L51" s="214"/>
      <c r="M51" s="75"/>
      <c r="N51" s="75"/>
      <c r="O51" s="75"/>
      <c r="P51" s="75"/>
      <c r="Q51" s="75"/>
      <c r="R51" s="75"/>
      <c r="S51" s="75"/>
      <c r="T51" s="75"/>
      <c r="U51" s="75"/>
      <c r="V51" s="75"/>
      <c r="W51" s="79"/>
      <c r="X51" s="79"/>
      <c r="Y51" s="79"/>
      <c r="Z51" s="79"/>
      <c r="AA51" s="79"/>
      <c r="AB51" s="75"/>
      <c r="AC51" s="75"/>
      <c r="AD51" s="75"/>
      <c r="AE51" s="75"/>
      <c r="AF51" s="75"/>
      <c r="AG51" s="75"/>
      <c r="AH51" s="75"/>
      <c r="AI51" s="75"/>
      <c r="AJ51" s="75"/>
      <c r="AK51" s="214" t="str">
        <f>IF(EXACT($B$102,"ときどき伝達できる"),"✓","")</f>
        <v/>
      </c>
      <c r="AL51" s="214"/>
      <c r="AM51" s="214"/>
      <c r="AN51" s="214"/>
      <c r="AO51" s="214"/>
      <c r="AP51" s="75"/>
      <c r="AQ51" s="75"/>
      <c r="AR51" s="75"/>
      <c r="AS51" s="75"/>
      <c r="AT51" s="75"/>
      <c r="AU51" s="75"/>
      <c r="AV51" s="75"/>
      <c r="AW51" s="75"/>
      <c r="AX51" s="75"/>
      <c r="AY51" s="75"/>
      <c r="AZ51" s="75"/>
      <c r="BA51" s="75"/>
      <c r="BB51" s="75"/>
      <c r="BC51" s="214" t="str">
        <f>IF(EXACT($B$102,"ほとんど伝達できない"),"✓","")</f>
        <v/>
      </c>
      <c r="BD51" s="214"/>
      <c r="BE51" s="214"/>
      <c r="BF51" s="214"/>
      <c r="BG51" s="214"/>
      <c r="BH51" s="79"/>
      <c r="BI51" s="79"/>
      <c r="BJ51" s="75"/>
      <c r="BK51" s="75"/>
      <c r="BL51" s="75"/>
      <c r="BM51" s="75"/>
      <c r="BN51" s="75"/>
      <c r="BO51" s="75"/>
      <c r="BP51" s="75"/>
      <c r="BQ51" s="75"/>
      <c r="BR51" s="75"/>
      <c r="BS51" s="75"/>
      <c r="BT51" s="75"/>
      <c r="BU51" s="214" t="str">
        <f>IF(EXACT($B$102,"できない"),"✓","")</f>
        <v/>
      </c>
      <c r="BV51" s="214"/>
      <c r="BW51" s="214"/>
      <c r="BX51" s="214"/>
      <c r="BY51" s="214"/>
      <c r="BZ51" s="75"/>
      <c r="CA51" s="75"/>
      <c r="CB51" s="75"/>
      <c r="CC51" s="75"/>
      <c r="CD51" s="75"/>
      <c r="CE51" s="75"/>
      <c r="CF51" s="75"/>
      <c r="CG51" s="75"/>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6"/>
      <c r="EE51" s="76"/>
      <c r="EF51" s="76"/>
      <c r="EG51" s="76"/>
      <c r="EH51" s="76"/>
      <c r="EI51" s="76"/>
      <c r="EJ51" s="76"/>
      <c r="EK51" s="76"/>
      <c r="EL51" s="186" t="str">
        <f>IF(EXACT($B$125,"ない"),"✓","")</f>
        <v/>
      </c>
      <c r="EM51" s="186"/>
      <c r="EN51" s="186"/>
      <c r="EO51" s="186"/>
      <c r="EP51" s="186"/>
      <c r="EQ51" s="76"/>
      <c r="ER51" s="76"/>
      <c r="ES51" s="76"/>
      <c r="ET51" s="76"/>
      <c r="EU51" s="76"/>
      <c r="EV51" s="76"/>
      <c r="EW51" s="76"/>
      <c r="EX51" s="76"/>
      <c r="EY51" s="76"/>
      <c r="EZ51" s="76"/>
      <c r="FA51" s="186" t="str">
        <f>IF(EXACT($B$125,"ときどきある"),"✓","")</f>
        <v/>
      </c>
      <c r="FB51" s="186"/>
      <c r="FC51" s="186"/>
      <c r="FD51" s="186"/>
      <c r="FE51" s="186"/>
      <c r="FF51" s="76"/>
      <c r="FG51" s="76"/>
      <c r="FH51" s="76"/>
      <c r="FI51" s="76"/>
      <c r="FJ51" s="76"/>
      <c r="FK51" s="76"/>
      <c r="FL51" s="76"/>
      <c r="FM51" s="76"/>
      <c r="FN51" s="186" t="str">
        <f>IF(EXACT($B$125,"ある"),"✓","")</f>
        <v/>
      </c>
      <c r="FO51" s="186"/>
      <c r="FP51" s="186"/>
      <c r="FQ51" s="186"/>
      <c r="FR51" s="186"/>
      <c r="FS51" s="76"/>
      <c r="FT51" s="74"/>
      <c r="FU51" s="74"/>
      <c r="FX51" s="165"/>
    </row>
    <row r="52" spans="1:188" ht="30" customHeight="1" thickBot="1" x14ac:dyDescent="0.5">
      <c r="A52" s="230" t="s">
        <v>50</v>
      </c>
      <c r="B52" s="231"/>
      <c r="C52" s="41"/>
      <c r="D52" s="16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214" t="str">
        <f>IF(EXACT($B$103,"できる"),"✓","")</f>
        <v/>
      </c>
      <c r="BD52" s="214"/>
      <c r="BE52" s="214"/>
      <c r="BF52" s="214"/>
      <c r="BG52" s="214"/>
      <c r="BH52" s="79"/>
      <c r="BI52" s="79"/>
      <c r="BJ52" s="75"/>
      <c r="BK52" s="75"/>
      <c r="BL52" s="75"/>
      <c r="BM52" s="75"/>
      <c r="BN52" s="75"/>
      <c r="BO52" s="75"/>
      <c r="BP52" s="75"/>
      <c r="BQ52" s="75"/>
      <c r="BR52" s="75"/>
      <c r="BS52" s="75"/>
      <c r="BT52" s="75"/>
      <c r="BU52" s="214" t="str">
        <f>IF(EXACT($B$103,"できない"),"✓","")</f>
        <v/>
      </c>
      <c r="BV52" s="214"/>
      <c r="BW52" s="214"/>
      <c r="BX52" s="214"/>
      <c r="BY52" s="214"/>
      <c r="BZ52" s="75"/>
      <c r="CA52" s="75"/>
      <c r="CB52" s="75"/>
      <c r="CC52" s="75"/>
      <c r="CD52" s="75"/>
      <c r="CE52" s="75"/>
      <c r="CF52" s="75"/>
      <c r="CG52" s="75"/>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186" t="str">
        <f>IF(EXACT($B$126,"ない"),"✓","")</f>
        <v/>
      </c>
      <c r="EM52" s="186"/>
      <c r="EN52" s="186"/>
      <c r="EO52" s="186"/>
      <c r="EP52" s="186"/>
      <c r="EQ52" s="74"/>
      <c r="ER52" s="74"/>
      <c r="ES52" s="74"/>
      <c r="ET52" s="74"/>
      <c r="EU52" s="74"/>
      <c r="EV52" s="74"/>
      <c r="EW52" s="74"/>
      <c r="EX52" s="74"/>
      <c r="EY52" s="74"/>
      <c r="EZ52" s="74"/>
      <c r="FA52" s="186" t="str">
        <f>IF(EXACT($B$126,"ときどきある"),"✓","")</f>
        <v/>
      </c>
      <c r="FB52" s="186"/>
      <c r="FC52" s="186"/>
      <c r="FD52" s="186"/>
      <c r="FE52" s="186"/>
      <c r="FF52" s="74"/>
      <c r="FG52" s="74"/>
      <c r="FH52" s="74"/>
      <c r="FI52" s="74"/>
      <c r="FJ52" s="74"/>
      <c r="FK52" s="74"/>
      <c r="FL52" s="74"/>
      <c r="FM52" s="74"/>
      <c r="FN52" s="186" t="str">
        <f>IF(EXACT($B$126,"ある"),"✓","")</f>
        <v/>
      </c>
      <c r="FO52" s="186"/>
      <c r="FP52" s="186"/>
      <c r="FQ52" s="186"/>
      <c r="FR52" s="186"/>
      <c r="FS52" s="74"/>
      <c r="FT52" s="74"/>
      <c r="FU52" s="74"/>
      <c r="FX52" s="165"/>
    </row>
    <row r="53" spans="1:188" s="11" customFormat="1" ht="24" customHeight="1" thickBot="1" x14ac:dyDescent="0.6">
      <c r="A53" s="63" t="s">
        <v>51</v>
      </c>
      <c r="B53" s="64"/>
      <c r="C53" s="65"/>
      <c r="D53" s="167"/>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214" t="str">
        <f>IF(EXACT($B$104,"できる"),"✓","")</f>
        <v/>
      </c>
      <c r="BD53" s="214"/>
      <c r="BE53" s="214"/>
      <c r="BF53" s="214"/>
      <c r="BG53" s="214"/>
      <c r="BH53" s="75"/>
      <c r="BI53" s="75"/>
      <c r="BJ53" s="75"/>
      <c r="BK53" s="75"/>
      <c r="BL53" s="75"/>
      <c r="BM53" s="75"/>
      <c r="BN53" s="75"/>
      <c r="BO53" s="75"/>
      <c r="BP53" s="75"/>
      <c r="BQ53" s="75"/>
      <c r="BR53" s="75"/>
      <c r="BS53" s="75"/>
      <c r="BT53" s="75"/>
      <c r="BU53" s="214" t="str">
        <f>IF(EXACT($B$104,"できない"),"✓","")</f>
        <v/>
      </c>
      <c r="BV53" s="214"/>
      <c r="BW53" s="214"/>
      <c r="BX53" s="214"/>
      <c r="BY53" s="214"/>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5"/>
      <c r="FT53" s="75"/>
      <c r="FU53" s="75"/>
      <c r="FX53" s="167"/>
    </row>
    <row r="54" spans="1:188" ht="27" customHeight="1" x14ac:dyDescent="0.55000000000000004">
      <c r="A54" s="62" t="s">
        <v>52</v>
      </c>
      <c r="B54" s="53"/>
      <c r="C54" s="27"/>
      <c r="D54" s="16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214" t="str">
        <f>IF(EXACT($B$105,"できる"),"✓","")</f>
        <v/>
      </c>
      <c r="BD54" s="214"/>
      <c r="BE54" s="214"/>
      <c r="BF54" s="214"/>
      <c r="BG54" s="214"/>
      <c r="BH54" s="75"/>
      <c r="BI54" s="75"/>
      <c r="BJ54" s="75"/>
      <c r="BK54" s="75"/>
      <c r="BL54" s="75"/>
      <c r="BM54" s="75"/>
      <c r="BN54" s="75"/>
      <c r="BO54" s="75"/>
      <c r="BP54" s="75"/>
      <c r="BQ54" s="75"/>
      <c r="BR54" s="75"/>
      <c r="BS54" s="75"/>
      <c r="BT54" s="75"/>
      <c r="BU54" s="214" t="str">
        <f>IF(EXACT($B$105,"できない"),"✓","")</f>
        <v/>
      </c>
      <c r="BV54" s="214"/>
      <c r="BW54" s="214"/>
      <c r="BX54" s="214"/>
      <c r="BY54" s="214"/>
      <c r="BZ54" s="75"/>
      <c r="CA54" s="75"/>
      <c r="CB54" s="75"/>
      <c r="CC54" s="75"/>
      <c r="CD54" s="75"/>
      <c r="CE54" s="75"/>
      <c r="CF54" s="75"/>
      <c r="CG54" s="75"/>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5"/>
      <c r="EK54" s="75"/>
      <c r="EL54" s="214" t="str">
        <f>IF(EXACT($B$128,"介助されていない"),"✓","")</f>
        <v/>
      </c>
      <c r="EM54" s="214"/>
      <c r="EN54" s="214"/>
      <c r="EO54" s="214"/>
      <c r="EP54" s="214"/>
      <c r="EQ54" s="75"/>
      <c r="ER54" s="75"/>
      <c r="ES54" s="75"/>
      <c r="ET54" s="75"/>
      <c r="EU54" s="75"/>
      <c r="EV54" s="75"/>
      <c r="EW54" s="75"/>
      <c r="EX54" s="75"/>
      <c r="EY54" s="75"/>
      <c r="EZ54" s="75"/>
      <c r="FA54" s="214" t="str">
        <f>IF(EXACT($B$128,"一部介助"),"✓","")</f>
        <v/>
      </c>
      <c r="FB54" s="214"/>
      <c r="FC54" s="214"/>
      <c r="FD54" s="214"/>
      <c r="FE54" s="214"/>
      <c r="FF54" s="75"/>
      <c r="FG54" s="75"/>
      <c r="FH54" s="75"/>
      <c r="FI54" s="75"/>
      <c r="FJ54" s="75"/>
      <c r="FK54" s="75"/>
      <c r="FL54" s="75"/>
      <c r="FM54" s="75"/>
      <c r="FN54" s="214" t="str">
        <f>IF(EXACT($B$128,"全介助"),"✓","")</f>
        <v/>
      </c>
      <c r="FO54" s="214"/>
      <c r="FP54" s="214"/>
      <c r="FQ54" s="214"/>
      <c r="FR54" s="214"/>
      <c r="FS54" s="75"/>
      <c r="FT54" s="75"/>
      <c r="FU54" s="75"/>
      <c r="FV54" s="11"/>
      <c r="FX54" s="165"/>
    </row>
    <row r="55" spans="1:188" ht="28" customHeight="1" x14ac:dyDescent="0.55000000000000004">
      <c r="A55" s="35" t="s">
        <v>53</v>
      </c>
      <c r="B55" s="54"/>
      <c r="C55" s="15"/>
      <c r="D55" s="165"/>
      <c r="H55" s="75"/>
      <c r="I55" s="75"/>
      <c r="J55" s="75"/>
      <c r="K55" s="75"/>
      <c r="L55" s="75"/>
      <c r="M55" s="75"/>
      <c r="N55" s="75"/>
      <c r="O55" s="75"/>
      <c r="P55" s="75"/>
      <c r="Q55" s="75"/>
      <c r="R55" s="75"/>
      <c r="S55" s="75"/>
      <c r="T55" s="75"/>
      <c r="U55" s="75"/>
      <c r="V55" s="75"/>
      <c r="W55" s="75"/>
      <c r="X55" s="75"/>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222" t="str">
        <f>IF(EXACT($B$106,"できる"),"✓","")</f>
        <v/>
      </c>
      <c r="BD55" s="222"/>
      <c r="BE55" s="222"/>
      <c r="BF55" s="222"/>
      <c r="BG55" s="222"/>
      <c r="BH55" s="74"/>
      <c r="BI55" s="74"/>
      <c r="BJ55" s="74"/>
      <c r="BK55" s="74"/>
      <c r="BL55" s="74"/>
      <c r="BM55" s="74"/>
      <c r="BN55" s="74"/>
      <c r="BO55" s="74"/>
      <c r="BP55" s="74"/>
      <c r="BQ55" s="74"/>
      <c r="BR55" s="74"/>
      <c r="BS55" s="74"/>
      <c r="BT55" s="74"/>
      <c r="BU55" s="222" t="str">
        <f>IF(EXACT($B$106,"できない"),"✓","")</f>
        <v/>
      </c>
      <c r="BV55" s="222"/>
      <c r="BW55" s="222"/>
      <c r="BX55" s="222"/>
      <c r="BY55" s="222"/>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222" t="str">
        <f>IF(EXACT($B$129,"介助されていない"),"✓","")</f>
        <v/>
      </c>
      <c r="EM55" s="222"/>
      <c r="EN55" s="222"/>
      <c r="EO55" s="222"/>
      <c r="EP55" s="222"/>
      <c r="EQ55" s="74"/>
      <c r="ER55" s="74"/>
      <c r="ES55" s="74"/>
      <c r="ET55" s="74"/>
      <c r="EU55" s="74"/>
      <c r="EV55" s="74"/>
      <c r="EW55" s="74"/>
      <c r="EX55" s="74"/>
      <c r="EY55" s="74"/>
      <c r="EZ55" s="74"/>
      <c r="FA55" s="222" t="str">
        <f>IF(EXACT($B$129,"一部介助"),"✓","")</f>
        <v/>
      </c>
      <c r="FB55" s="222"/>
      <c r="FC55" s="222"/>
      <c r="FD55" s="222"/>
      <c r="FE55" s="222"/>
      <c r="FF55" s="74"/>
      <c r="FG55" s="74"/>
      <c r="FH55" s="74"/>
      <c r="FI55" s="74"/>
      <c r="FJ55" s="74"/>
      <c r="FK55" s="74"/>
      <c r="FL55" s="74"/>
      <c r="FM55" s="74"/>
      <c r="FN55" s="222" t="str">
        <f>IF(EXACT($B$129,"全介助"),"✓","")</f>
        <v/>
      </c>
      <c r="FO55" s="222"/>
      <c r="FP55" s="222"/>
      <c r="FQ55" s="222"/>
      <c r="FR55" s="222"/>
      <c r="FS55" s="74"/>
      <c r="FT55" s="74"/>
      <c r="FU55" s="74"/>
      <c r="FX55" s="165"/>
    </row>
    <row r="56" spans="1:188" s="11" customFormat="1" ht="27" customHeight="1" x14ac:dyDescent="0.55000000000000004">
      <c r="A56" s="22" t="s">
        <v>54</v>
      </c>
      <c r="B56" s="51"/>
      <c r="C56" s="42"/>
      <c r="D56" s="167"/>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4"/>
      <c r="AM56" s="74"/>
      <c r="AN56" s="74"/>
      <c r="AO56" s="74"/>
      <c r="AP56" s="74"/>
      <c r="AQ56" s="74"/>
      <c r="AR56" s="74"/>
      <c r="AS56" s="74"/>
      <c r="AT56" s="74"/>
      <c r="AU56" s="74"/>
      <c r="AV56" s="74"/>
      <c r="AW56" s="74"/>
      <c r="AX56" s="74"/>
      <c r="AY56" s="74"/>
      <c r="AZ56" s="74"/>
      <c r="BA56" s="74"/>
      <c r="BB56" s="74"/>
      <c r="BC56" s="222" t="str">
        <f>IF(EXACT($B$107,"できる"),"✓","")</f>
        <v/>
      </c>
      <c r="BD56" s="222"/>
      <c r="BE56" s="222"/>
      <c r="BF56" s="222"/>
      <c r="BG56" s="222"/>
      <c r="BH56" s="74"/>
      <c r="BI56" s="74"/>
      <c r="BJ56" s="74"/>
      <c r="BK56" s="74"/>
      <c r="BL56" s="74"/>
      <c r="BM56" s="74"/>
      <c r="BN56" s="74"/>
      <c r="BO56" s="74"/>
      <c r="BP56" s="74"/>
      <c r="BQ56" s="74"/>
      <c r="BR56" s="74"/>
      <c r="BS56" s="74"/>
      <c r="BT56" s="74"/>
      <c r="BU56" s="222" t="str">
        <f>IF(EXACT($B$107,"できない"),"✓","")</f>
        <v/>
      </c>
      <c r="BV56" s="222"/>
      <c r="BW56" s="222"/>
      <c r="BX56" s="222"/>
      <c r="BY56" s="222"/>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222" t="str">
        <f>IF(EXACT($B$130,"できる"),"✓","")</f>
        <v/>
      </c>
      <c r="DY56" s="222"/>
      <c r="DZ56" s="222"/>
      <c r="EA56" s="222"/>
      <c r="EB56" s="222"/>
      <c r="EC56" s="74"/>
      <c r="ED56" s="74"/>
      <c r="EE56" s="74"/>
      <c r="EF56" s="74"/>
      <c r="EG56" s="74"/>
      <c r="EH56" s="74"/>
      <c r="EI56" s="74"/>
      <c r="EJ56" s="74"/>
      <c r="EK56" s="74"/>
      <c r="EL56" s="222" t="str">
        <f>IF(EXACT($B$130,"特別な場合を除いてできる"),"✓","")</f>
        <v/>
      </c>
      <c r="EM56" s="222"/>
      <c r="EN56" s="222"/>
      <c r="EO56" s="222"/>
      <c r="EP56" s="222"/>
      <c r="EQ56" s="74"/>
      <c r="ER56" s="74"/>
      <c r="ES56" s="74"/>
      <c r="ET56" s="74"/>
      <c r="EU56" s="74"/>
      <c r="EV56" s="74"/>
      <c r="EW56" s="74"/>
      <c r="EX56" s="74"/>
      <c r="EY56" s="74"/>
      <c r="EZ56" s="74"/>
      <c r="FA56" s="222" t="str">
        <f>IF(EXACT($B$130,"日常的に困難"),"✓","")</f>
        <v/>
      </c>
      <c r="FB56" s="222"/>
      <c r="FC56" s="222"/>
      <c r="FD56" s="222"/>
      <c r="FE56" s="222"/>
      <c r="FF56" s="74"/>
      <c r="FG56" s="74"/>
      <c r="FH56" s="74"/>
      <c r="FI56" s="74"/>
      <c r="FJ56" s="74"/>
      <c r="FK56" s="74"/>
      <c r="FL56" s="74"/>
      <c r="FM56" s="74"/>
      <c r="FN56" s="222" t="str">
        <f>IF(EXACT($B$130,"できない"),"✓","")</f>
        <v/>
      </c>
      <c r="FO56" s="222"/>
      <c r="FP56" s="222"/>
      <c r="FQ56" s="222"/>
      <c r="FR56" s="222"/>
      <c r="FS56" s="74"/>
      <c r="FT56" s="74"/>
      <c r="FU56" s="74"/>
      <c r="FV56" s="1"/>
      <c r="FW56" s="1"/>
      <c r="FX56" s="165"/>
      <c r="FY56" s="1"/>
    </row>
    <row r="57" spans="1:188" s="11" customFormat="1" ht="27" customHeight="1" x14ac:dyDescent="0.45">
      <c r="A57" s="215" t="s">
        <v>55</v>
      </c>
      <c r="B57" s="216"/>
      <c r="C57" s="15"/>
      <c r="D57" s="167"/>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4"/>
      <c r="AP57" s="76"/>
      <c r="AQ57" s="76"/>
      <c r="AR57" s="76"/>
      <c r="AS57" s="76"/>
      <c r="AT57" s="76"/>
      <c r="AU57" s="76"/>
      <c r="AV57" s="76"/>
      <c r="AW57" s="76"/>
      <c r="AX57" s="76"/>
      <c r="AY57" s="76"/>
      <c r="AZ57" s="76"/>
      <c r="BA57" s="76"/>
      <c r="BB57" s="76"/>
      <c r="BC57" s="186" t="str">
        <f>IF(EXACT($B$108,"できる"),"✓","")</f>
        <v/>
      </c>
      <c r="BD57" s="186"/>
      <c r="BE57" s="186"/>
      <c r="BF57" s="186"/>
      <c r="BG57" s="186"/>
      <c r="BH57" s="76"/>
      <c r="BI57" s="76"/>
      <c r="BJ57" s="76"/>
      <c r="BK57" s="76"/>
      <c r="BL57" s="76"/>
      <c r="BM57" s="76"/>
      <c r="BN57" s="76"/>
      <c r="BO57" s="76"/>
      <c r="BP57" s="76"/>
      <c r="BQ57" s="76"/>
      <c r="BR57" s="76"/>
      <c r="BS57" s="76"/>
      <c r="BT57" s="76"/>
      <c r="BU57" s="186" t="str">
        <f>IF(EXACT($B$108,"できない"),"✓","")</f>
        <v/>
      </c>
      <c r="BV57" s="186"/>
      <c r="BW57" s="186"/>
      <c r="BX57" s="186"/>
      <c r="BY57" s="186"/>
      <c r="BZ57" s="76"/>
      <c r="CA57" s="76"/>
      <c r="CB57" s="76"/>
      <c r="CC57" s="76"/>
      <c r="CD57" s="76"/>
      <c r="CE57" s="76"/>
      <c r="CF57" s="76"/>
      <c r="CG57" s="76"/>
      <c r="CH57" s="76"/>
      <c r="CI57" s="76"/>
      <c r="CJ57" s="76"/>
      <c r="CK57" s="76"/>
      <c r="CL57" s="76"/>
      <c r="CM57" s="76"/>
      <c r="CN57" s="76"/>
      <c r="CO57" s="76"/>
      <c r="CP57" s="76"/>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222" t="str">
        <f>IF(EXACT($B$131,"ない"),"✓","")</f>
        <v/>
      </c>
      <c r="EM57" s="222"/>
      <c r="EN57" s="222"/>
      <c r="EO57" s="222"/>
      <c r="EP57" s="222"/>
      <c r="EQ57" s="74"/>
      <c r="ER57" s="74"/>
      <c r="ES57" s="74"/>
      <c r="ET57" s="74"/>
      <c r="EU57" s="74"/>
      <c r="EV57" s="74"/>
      <c r="EW57" s="74"/>
      <c r="EX57" s="74"/>
      <c r="EY57" s="74"/>
      <c r="EZ57" s="74"/>
      <c r="FA57" s="222" t="str">
        <f>IF(EXACT($B$131,"ときどきある"),"✓","")</f>
        <v/>
      </c>
      <c r="FB57" s="222"/>
      <c r="FC57" s="222"/>
      <c r="FD57" s="222"/>
      <c r="FE57" s="222"/>
      <c r="FF57" s="74"/>
      <c r="FG57" s="74"/>
      <c r="FH57" s="74"/>
      <c r="FI57" s="74"/>
      <c r="FJ57" s="74"/>
      <c r="FK57" s="74"/>
      <c r="FL57" s="74"/>
      <c r="FM57" s="74"/>
      <c r="FN57" s="222" t="str">
        <f>IF(EXACT($B$131,"ある"),"✓","")</f>
        <v/>
      </c>
      <c r="FO57" s="222"/>
      <c r="FP57" s="222"/>
      <c r="FQ57" s="222"/>
      <c r="FR57" s="222"/>
      <c r="FS57" s="74"/>
      <c r="FT57" s="74"/>
      <c r="FU57" s="74"/>
      <c r="FV57" s="1"/>
      <c r="FW57" s="1"/>
      <c r="FX57" s="165"/>
      <c r="FY57" s="1"/>
    </row>
    <row r="58" spans="1:188" s="11" customFormat="1" ht="27" customHeight="1" x14ac:dyDescent="0.45">
      <c r="A58" s="210" t="s">
        <v>56</v>
      </c>
      <c r="B58" s="211"/>
      <c r="C58" s="40"/>
      <c r="D58" s="167"/>
      <c r="H58" s="75"/>
      <c r="I58" s="75"/>
      <c r="J58" s="75"/>
      <c r="K58" s="75"/>
      <c r="L58" s="75"/>
      <c r="M58" s="75"/>
      <c r="N58" s="75"/>
      <c r="O58" s="75"/>
      <c r="P58" s="75"/>
      <c r="Q58" s="75"/>
      <c r="R58" s="75"/>
      <c r="S58" s="75"/>
      <c r="T58" s="75"/>
      <c r="U58" s="75"/>
      <c r="V58" s="75"/>
      <c r="W58" s="75"/>
      <c r="X58" s="75"/>
      <c r="Y58" s="75"/>
      <c r="Z58" s="75"/>
      <c r="AA58" s="75"/>
      <c r="AB58" s="74"/>
      <c r="AC58" s="74"/>
      <c r="AD58" s="74"/>
      <c r="AE58" s="74"/>
      <c r="AF58" s="74"/>
      <c r="AG58" s="74"/>
      <c r="AH58" s="74"/>
      <c r="AI58" s="74"/>
      <c r="AJ58" s="186" t="str">
        <f>IF(EXACT($B$109,"ない"),"✓","")</f>
        <v/>
      </c>
      <c r="AK58" s="186"/>
      <c r="AL58" s="186"/>
      <c r="AM58" s="186"/>
      <c r="AN58" s="186"/>
      <c r="AO58" s="76"/>
      <c r="AP58" s="76"/>
      <c r="AQ58" s="76"/>
      <c r="AR58" s="76"/>
      <c r="AS58" s="76"/>
      <c r="AT58" s="76"/>
      <c r="AU58" s="76"/>
      <c r="AV58" s="76"/>
      <c r="AW58" s="76"/>
      <c r="AX58" s="76"/>
      <c r="AY58" s="76"/>
      <c r="AZ58" s="76"/>
      <c r="BA58" s="76"/>
      <c r="BB58" s="76"/>
      <c r="BC58" s="186" t="str">
        <f>IF(EXACT($B$109,"ときどきある"),"✓","")</f>
        <v/>
      </c>
      <c r="BD58" s="186"/>
      <c r="BE58" s="186"/>
      <c r="BF58" s="186"/>
      <c r="BG58" s="186"/>
      <c r="BH58" s="76"/>
      <c r="BI58" s="76"/>
      <c r="BJ58" s="76"/>
      <c r="BK58" s="76"/>
      <c r="BL58" s="76"/>
      <c r="BM58" s="76"/>
      <c r="BN58" s="76"/>
      <c r="BO58" s="76"/>
      <c r="BP58" s="76"/>
      <c r="BQ58" s="76"/>
      <c r="BR58" s="76"/>
      <c r="BS58" s="76"/>
      <c r="BT58" s="76"/>
      <c r="BU58" s="186" t="str">
        <f>IF(EXACT($B$109,"ある"),"✓","")</f>
        <v/>
      </c>
      <c r="BV58" s="186"/>
      <c r="BW58" s="186"/>
      <c r="BX58" s="186"/>
      <c r="BY58" s="18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186" t="str">
        <f>IF(EXACT($B$132,"介助されていない"),"✓","")</f>
        <v/>
      </c>
      <c r="DY58" s="186"/>
      <c r="DZ58" s="186"/>
      <c r="EA58" s="186"/>
      <c r="EB58" s="186"/>
      <c r="EC58" s="76"/>
      <c r="ED58" s="76"/>
      <c r="EE58" s="76"/>
      <c r="EF58" s="76"/>
      <c r="EG58" s="76"/>
      <c r="EH58" s="76"/>
      <c r="EI58" s="76"/>
      <c r="EJ58" s="76"/>
      <c r="EK58" s="76"/>
      <c r="EL58" s="186" t="str">
        <f>IF(EXACT($B$132,"見守り等"),"✓","")</f>
        <v/>
      </c>
      <c r="EM58" s="186"/>
      <c r="EN58" s="186"/>
      <c r="EO58" s="186"/>
      <c r="EP58" s="186"/>
      <c r="EQ58" s="76"/>
      <c r="ER58" s="76"/>
      <c r="ES58" s="76"/>
      <c r="ET58" s="76"/>
      <c r="EU58" s="76"/>
      <c r="EV58" s="76"/>
      <c r="EW58" s="76"/>
      <c r="EX58" s="76"/>
      <c r="EY58" s="76"/>
      <c r="EZ58" s="76"/>
      <c r="FA58" s="186" t="str">
        <f>IF(EXACT($B$132,"一部介助"),"✓","")</f>
        <v/>
      </c>
      <c r="FB58" s="186"/>
      <c r="FC58" s="186"/>
      <c r="FD58" s="186"/>
      <c r="FE58" s="186"/>
      <c r="FF58" s="76"/>
      <c r="FG58" s="76"/>
      <c r="FH58" s="76"/>
      <c r="FI58" s="76"/>
      <c r="FJ58" s="76"/>
      <c r="FK58" s="76"/>
      <c r="FL58" s="76"/>
      <c r="FM58" s="76"/>
      <c r="FN58" s="186" t="str">
        <f>IF(EXACT($B$132,"全介助"),"✓","")</f>
        <v/>
      </c>
      <c r="FO58" s="186"/>
      <c r="FP58" s="186"/>
      <c r="FQ58" s="186"/>
      <c r="FR58" s="186"/>
      <c r="FS58" s="76"/>
      <c r="FT58" s="76"/>
      <c r="FU58" s="76"/>
      <c r="FV58" s="10"/>
      <c r="FW58" s="10"/>
      <c r="FX58" s="170"/>
      <c r="FY58" s="10"/>
    </row>
    <row r="59" spans="1:188" s="11" customFormat="1" ht="27" customHeight="1" x14ac:dyDescent="0.45">
      <c r="A59" s="227" t="s">
        <v>57</v>
      </c>
      <c r="B59" s="229"/>
      <c r="C59" s="14"/>
      <c r="D59" s="167"/>
      <c r="H59" s="75"/>
      <c r="I59" s="75"/>
      <c r="J59" s="75"/>
      <c r="K59" s="75"/>
      <c r="L59" s="75"/>
      <c r="M59" s="75"/>
      <c r="N59" s="75"/>
      <c r="O59" s="75"/>
      <c r="P59" s="75"/>
      <c r="Q59" s="75"/>
      <c r="R59" s="75"/>
      <c r="S59" s="75"/>
      <c r="T59" s="75"/>
      <c r="U59" s="75"/>
      <c r="V59" s="75"/>
      <c r="W59" s="75"/>
      <c r="X59" s="75"/>
      <c r="Y59" s="75"/>
      <c r="Z59" s="75"/>
      <c r="AA59" s="75"/>
      <c r="AB59" s="74"/>
      <c r="AC59" s="74"/>
      <c r="AD59" s="74"/>
      <c r="AE59" s="74"/>
      <c r="AF59" s="74"/>
      <c r="AG59" s="74"/>
      <c r="AH59" s="74"/>
      <c r="AI59" s="74"/>
      <c r="AJ59" s="186" t="str">
        <f>IF(EXACT($B$110,"ない"),"✓","")</f>
        <v/>
      </c>
      <c r="AK59" s="186"/>
      <c r="AL59" s="186"/>
      <c r="AM59" s="186"/>
      <c r="AN59" s="186"/>
      <c r="AO59" s="76"/>
      <c r="AP59" s="76"/>
      <c r="AQ59" s="76"/>
      <c r="AR59" s="76"/>
      <c r="AS59" s="76"/>
      <c r="AT59" s="76"/>
      <c r="AU59" s="76"/>
      <c r="AV59" s="76"/>
      <c r="AW59" s="76"/>
      <c r="AX59" s="76"/>
      <c r="AY59" s="76"/>
      <c r="AZ59" s="76"/>
      <c r="BA59" s="76"/>
      <c r="BB59" s="76"/>
      <c r="BC59" s="186" t="str">
        <f>IF(EXACT($B$110,"ときどきある"),"✓","")</f>
        <v/>
      </c>
      <c r="BD59" s="186"/>
      <c r="BE59" s="186"/>
      <c r="BF59" s="186"/>
      <c r="BG59" s="186"/>
      <c r="BH59" s="76"/>
      <c r="BI59" s="76"/>
      <c r="BJ59" s="76"/>
      <c r="BK59" s="76"/>
      <c r="BL59" s="76"/>
      <c r="BM59" s="76"/>
      <c r="BN59" s="76"/>
      <c r="BO59" s="76"/>
      <c r="BP59" s="76"/>
      <c r="BQ59" s="76"/>
      <c r="BR59" s="76"/>
      <c r="BS59" s="76"/>
      <c r="BT59" s="76"/>
      <c r="BU59" s="186" t="str">
        <f>IF(EXACT($B$110,"ある"),"✓","")</f>
        <v/>
      </c>
      <c r="BV59" s="186"/>
      <c r="BW59" s="186"/>
      <c r="BX59" s="186"/>
      <c r="BY59" s="18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186" t="str">
        <f>IF(EXACT($B$133,"介助されていない"),"✓","")</f>
        <v/>
      </c>
      <c r="DY59" s="186"/>
      <c r="DZ59" s="186"/>
      <c r="EA59" s="186"/>
      <c r="EB59" s="186"/>
      <c r="EC59" s="76"/>
      <c r="ED59" s="76"/>
      <c r="EE59" s="76"/>
      <c r="EF59" s="76"/>
      <c r="EG59" s="76"/>
      <c r="EH59" s="76"/>
      <c r="EI59" s="76"/>
      <c r="EJ59" s="76"/>
      <c r="EK59" s="76"/>
      <c r="EL59" s="186" t="str">
        <f>IF(EXACT($B$133,"見守り等"),"✓","")</f>
        <v/>
      </c>
      <c r="EM59" s="186"/>
      <c r="EN59" s="186"/>
      <c r="EO59" s="186"/>
      <c r="EP59" s="186"/>
      <c r="EQ59" s="76"/>
      <c r="ER59" s="76"/>
      <c r="ES59" s="76"/>
      <c r="ET59" s="76"/>
      <c r="EU59" s="76"/>
      <c r="EV59" s="76"/>
      <c r="EW59" s="76"/>
      <c r="EX59" s="76"/>
      <c r="EY59" s="76"/>
      <c r="EZ59" s="76"/>
      <c r="FA59" s="186" t="str">
        <f>IF(EXACT($B$133,"一部介助"),"✓","")</f>
        <v/>
      </c>
      <c r="FB59" s="186"/>
      <c r="FC59" s="186"/>
      <c r="FD59" s="186"/>
      <c r="FE59" s="186"/>
      <c r="FF59" s="76"/>
      <c r="FG59" s="76"/>
      <c r="FH59" s="76"/>
      <c r="FI59" s="76"/>
      <c r="FJ59" s="76"/>
      <c r="FK59" s="76"/>
      <c r="FL59" s="76"/>
      <c r="FM59" s="76"/>
      <c r="FN59" s="186" t="str">
        <f>IF(EXACT($B$133,"全介助"),"✓","")</f>
        <v/>
      </c>
      <c r="FO59" s="186"/>
      <c r="FP59" s="186"/>
      <c r="FQ59" s="186"/>
      <c r="FR59" s="186"/>
      <c r="FS59" s="76"/>
      <c r="FT59" s="76"/>
      <c r="FU59" s="76"/>
      <c r="FV59" s="10"/>
      <c r="FW59" s="10"/>
      <c r="FX59" s="170"/>
      <c r="FY59" s="10"/>
    </row>
    <row r="60" spans="1:188" ht="34" customHeight="1" x14ac:dyDescent="0.55000000000000004">
      <c r="A60" s="215" t="s">
        <v>58</v>
      </c>
      <c r="B60" s="224"/>
      <c r="C60" s="14"/>
      <c r="D60" s="165"/>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X60" s="165"/>
    </row>
    <row r="61" spans="1:188" ht="21" customHeight="1" x14ac:dyDescent="0.55000000000000004">
      <c r="A61" s="35" t="s">
        <v>59</v>
      </c>
      <c r="B61" s="35"/>
      <c r="C61" s="14"/>
      <c r="D61" s="165"/>
      <c r="E61" s="141"/>
      <c r="F61" s="141"/>
      <c r="G61" s="142"/>
      <c r="H61" s="142"/>
      <c r="I61" s="142"/>
      <c r="J61" s="142"/>
      <c r="K61" s="142"/>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c r="DB61" s="144"/>
      <c r="DC61" s="144"/>
      <c r="DD61" s="144"/>
      <c r="DE61" s="144"/>
      <c r="DF61" s="144"/>
      <c r="DG61" s="144"/>
      <c r="DH61" s="144"/>
      <c r="DI61" s="144"/>
      <c r="DJ61" s="144"/>
      <c r="DK61" s="144"/>
      <c r="DL61" s="144"/>
      <c r="DM61" s="144"/>
      <c r="DN61" s="144"/>
      <c r="DO61" s="144"/>
      <c r="DP61" s="144"/>
      <c r="DQ61" s="144"/>
      <c r="DR61" s="144"/>
      <c r="DS61" s="144"/>
      <c r="DT61" s="144"/>
      <c r="DU61" s="144"/>
      <c r="DV61" s="144"/>
      <c r="DW61" s="144"/>
      <c r="DX61" s="144"/>
      <c r="DY61" s="144"/>
      <c r="DZ61" s="144"/>
      <c r="EA61" s="144"/>
      <c r="EB61" s="144"/>
      <c r="EC61" s="144"/>
      <c r="ED61" s="144"/>
      <c r="EE61" s="144"/>
      <c r="EF61" s="144"/>
      <c r="EG61" s="144"/>
      <c r="EH61" s="144"/>
      <c r="EI61" s="144"/>
      <c r="EJ61" s="144"/>
      <c r="EK61" s="144"/>
      <c r="EL61" s="144"/>
      <c r="EM61" s="144"/>
      <c r="EN61" s="144"/>
      <c r="EO61" s="144"/>
      <c r="EP61" s="144"/>
      <c r="EQ61" s="144"/>
      <c r="ER61" s="144"/>
      <c r="ES61" s="144"/>
      <c r="ET61" s="144"/>
      <c r="EU61" s="144"/>
      <c r="EV61" s="144"/>
      <c r="EW61" s="260" t="str">
        <f>IF(EXACT($B$145,"✓"),"✓","")</f>
        <v/>
      </c>
      <c r="EX61" s="260"/>
      <c r="EY61" s="260"/>
      <c r="EZ61" s="260"/>
      <c r="FA61" s="260"/>
      <c r="FB61" s="144"/>
      <c r="FC61" s="144"/>
      <c r="FD61" s="144"/>
      <c r="FE61" s="144"/>
      <c r="FF61" s="144"/>
      <c r="FG61" s="144"/>
      <c r="FH61" s="144"/>
      <c r="FI61" s="144"/>
      <c r="FJ61" s="144"/>
      <c r="FK61" s="144"/>
      <c r="FL61" s="144"/>
      <c r="FM61" s="144"/>
      <c r="FN61" s="144"/>
      <c r="FO61" s="144"/>
      <c r="FP61" s="146"/>
      <c r="FQ61" s="146"/>
      <c r="FR61" s="146"/>
      <c r="FX61" s="165"/>
    </row>
    <row r="62" spans="1:188" ht="21" customHeight="1" x14ac:dyDescent="0.55000000000000004">
      <c r="A62" s="35" t="s">
        <v>60</v>
      </c>
      <c r="B62" s="35"/>
      <c r="C62" s="14"/>
      <c r="D62" s="165"/>
      <c r="E62" s="141"/>
      <c r="F62" s="141"/>
      <c r="G62" s="142"/>
      <c r="H62" s="142"/>
      <c r="I62" s="142"/>
      <c r="J62" s="142"/>
      <c r="K62" s="142"/>
      <c r="M62" s="260" t="str">
        <f>IF(EXACT($B$135,"✓"),"✓","")</f>
        <v/>
      </c>
      <c r="N62" s="260"/>
      <c r="O62" s="260"/>
      <c r="P62" s="260"/>
      <c r="Q62" s="260"/>
      <c r="R62" s="144"/>
      <c r="S62" s="144"/>
      <c r="T62" s="144"/>
      <c r="U62" s="144"/>
      <c r="V62" s="144"/>
      <c r="W62" s="144"/>
      <c r="X62" s="144"/>
      <c r="Y62" s="144"/>
      <c r="Z62" s="144"/>
      <c r="AA62" s="260" t="str">
        <f>IF(EXACT($B$136,"✓"),"✓","")</f>
        <v/>
      </c>
      <c r="AB62" s="260"/>
      <c r="AC62" s="260"/>
      <c r="AD62" s="260"/>
      <c r="AE62" s="260"/>
      <c r="AF62" s="144"/>
      <c r="AG62" s="144"/>
      <c r="AH62" s="144"/>
      <c r="AI62" s="144"/>
      <c r="AJ62" s="144"/>
      <c r="AK62" s="144"/>
      <c r="AL62" s="144"/>
      <c r="AM62" s="144"/>
      <c r="AN62" s="260" t="str">
        <f>IF(EXACT($B$137,"✓"),"✓","")</f>
        <v/>
      </c>
      <c r="AO62" s="260"/>
      <c r="AP62" s="260"/>
      <c r="AQ62" s="260"/>
      <c r="AR62" s="260"/>
      <c r="AS62" s="144"/>
      <c r="AT62" s="144"/>
      <c r="AU62" s="144"/>
      <c r="AV62" s="144"/>
      <c r="AW62" s="144"/>
      <c r="AX62" s="144"/>
      <c r="AY62" s="144"/>
      <c r="AZ62" s="144"/>
      <c r="BA62" s="260" t="str">
        <f>IF(EXACT($B$138,"✓"),"✓","")</f>
        <v/>
      </c>
      <c r="BB62" s="260"/>
      <c r="BC62" s="260"/>
      <c r="BD62" s="260"/>
      <c r="BE62" s="260"/>
      <c r="BF62" s="144"/>
      <c r="BG62" s="144"/>
      <c r="BH62" s="144"/>
      <c r="BI62" s="144"/>
      <c r="BJ62" s="144"/>
      <c r="BK62" s="144"/>
      <c r="BL62" s="144"/>
      <c r="BM62" s="144"/>
      <c r="BN62" s="144"/>
      <c r="BO62" s="260" t="str">
        <f>IF(EXACT($B$139,"✓"),"✓","")</f>
        <v/>
      </c>
      <c r="BP62" s="260"/>
      <c r="BQ62" s="260"/>
      <c r="BR62" s="260"/>
      <c r="BS62" s="260"/>
      <c r="BT62" s="144"/>
      <c r="BU62" s="144"/>
      <c r="BV62" s="144"/>
      <c r="BW62" s="144"/>
      <c r="BX62" s="144"/>
      <c r="BY62" s="144"/>
      <c r="BZ62" s="144"/>
      <c r="CA62" s="144"/>
      <c r="CB62" s="144"/>
      <c r="CC62" s="260" t="str">
        <f>IF(EXACT($B$140,"✓"),"✓","")</f>
        <v/>
      </c>
      <c r="CD62" s="260"/>
      <c r="CE62" s="260"/>
      <c r="CF62" s="260"/>
      <c r="CG62" s="260"/>
      <c r="CH62" s="144"/>
      <c r="CI62" s="144"/>
      <c r="CJ62" s="144"/>
      <c r="CK62" s="144"/>
      <c r="CL62" s="144"/>
      <c r="CM62" s="144"/>
      <c r="CN62" s="144"/>
      <c r="CO62" s="144"/>
      <c r="CP62" s="144"/>
      <c r="CQ62" s="260" t="str">
        <f>IF(EXACT($B$141,"✓"),"✓","")</f>
        <v/>
      </c>
      <c r="CR62" s="260"/>
      <c r="CS62" s="260"/>
      <c r="CT62" s="260"/>
      <c r="CU62" s="260"/>
      <c r="CV62" s="144"/>
      <c r="CW62" s="144"/>
      <c r="CX62" s="144"/>
      <c r="CY62" s="144"/>
      <c r="CZ62" s="144"/>
      <c r="DA62" s="144"/>
      <c r="DB62" s="144"/>
      <c r="DC62" s="144"/>
      <c r="DD62" s="260" t="str">
        <f>IF(EXACT($B$142,"✓"),"✓","")</f>
        <v/>
      </c>
      <c r="DE62" s="260"/>
      <c r="DF62" s="260"/>
      <c r="DG62" s="260"/>
      <c r="DH62" s="260"/>
      <c r="DI62" s="144"/>
      <c r="DJ62" s="144"/>
      <c r="DK62" s="144"/>
      <c r="DL62" s="144"/>
      <c r="DM62" s="144"/>
      <c r="DN62" s="144"/>
      <c r="DO62" s="144"/>
      <c r="DP62" s="144"/>
      <c r="DQ62" s="144"/>
      <c r="DR62" s="144"/>
      <c r="DS62" s="260" t="str">
        <f>IF(EXACT($B$143,"✓"),"✓","")</f>
        <v/>
      </c>
      <c r="DT62" s="260"/>
      <c r="DU62" s="260"/>
      <c r="DV62" s="260"/>
      <c r="DW62" s="260"/>
      <c r="DX62" s="144"/>
      <c r="DY62" s="144"/>
      <c r="DZ62" s="144"/>
      <c r="EA62" s="144"/>
      <c r="EB62" s="144"/>
      <c r="EC62" s="144"/>
      <c r="ED62" s="144"/>
      <c r="EE62" s="144"/>
      <c r="EF62" s="144"/>
      <c r="EG62" s="144"/>
      <c r="EH62" s="260" t="str">
        <f>IF(EXACT($B$144,"✓"),"✓","")</f>
        <v/>
      </c>
      <c r="EI62" s="260"/>
      <c r="EJ62" s="260"/>
      <c r="EK62" s="260"/>
      <c r="EL62" s="260"/>
      <c r="EM62" s="144"/>
      <c r="EN62" s="144"/>
      <c r="EO62" s="144"/>
      <c r="EP62" s="144"/>
      <c r="EQ62" s="144"/>
      <c r="ER62" s="144"/>
      <c r="ES62" s="144"/>
      <c r="ET62" s="144"/>
      <c r="EU62" s="144"/>
      <c r="EV62" s="144"/>
      <c r="EW62" s="145"/>
      <c r="EX62" s="145"/>
      <c r="EY62" s="145"/>
      <c r="EZ62" s="145"/>
      <c r="FA62" s="145"/>
      <c r="FB62" s="144"/>
      <c r="FC62" s="144"/>
      <c r="FD62" s="144"/>
      <c r="FE62" s="144"/>
      <c r="FF62" s="144"/>
      <c r="FG62" s="144"/>
      <c r="FH62" s="144"/>
      <c r="FI62" s="144"/>
      <c r="FJ62" s="144"/>
      <c r="FK62" s="260" t="str">
        <f>IF(EXACT($B$146,"✓"),"✓","")</f>
        <v/>
      </c>
      <c r="FL62" s="260"/>
      <c r="FM62" s="260"/>
      <c r="FN62" s="260"/>
      <c r="FO62" s="260"/>
      <c r="FP62" s="146"/>
      <c r="FQ62" s="146"/>
      <c r="FR62" s="146"/>
      <c r="FS62" s="146"/>
      <c r="FT62" s="146"/>
      <c r="FU62" s="8"/>
      <c r="FV62" s="8"/>
      <c r="FW62" s="8"/>
      <c r="FX62" s="166"/>
      <c r="FY62" s="8"/>
      <c r="FZ62" s="8"/>
      <c r="GA62" s="8"/>
      <c r="GB62" s="8"/>
      <c r="GC62" s="8"/>
      <c r="GD62" s="141"/>
      <c r="GE62" s="141"/>
      <c r="GF62" s="141"/>
    </row>
    <row r="63" spans="1:188" ht="15" customHeight="1" x14ac:dyDescent="0.55000000000000004">
      <c r="A63" s="35" t="s">
        <v>61</v>
      </c>
      <c r="B63" s="35"/>
      <c r="C63" s="15"/>
      <c r="D63" s="165"/>
      <c r="H63" s="74"/>
      <c r="I63" s="74"/>
      <c r="J63" s="74"/>
      <c r="K63" s="74"/>
      <c r="L63" s="74"/>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c r="CD63" s="146"/>
      <c r="CE63" s="146"/>
      <c r="CF63" s="146"/>
      <c r="CG63" s="146"/>
      <c r="CH63" s="146"/>
      <c r="CI63" s="146"/>
      <c r="CJ63" s="146"/>
      <c r="CK63" s="146"/>
      <c r="CL63" s="146"/>
      <c r="CM63" s="146"/>
      <c r="CN63" s="146"/>
      <c r="CO63" s="146"/>
      <c r="CP63" s="146"/>
      <c r="CQ63" s="146"/>
      <c r="CR63" s="146"/>
      <c r="CS63" s="146"/>
      <c r="CT63" s="146"/>
      <c r="CU63" s="146"/>
      <c r="CV63" s="146"/>
      <c r="CW63" s="146"/>
      <c r="CX63" s="146"/>
      <c r="CY63" s="146"/>
      <c r="CZ63" s="146"/>
      <c r="DA63" s="146"/>
      <c r="DB63" s="146"/>
      <c r="DC63" s="146"/>
      <c r="DD63" s="146"/>
      <c r="DE63" s="146"/>
      <c r="DF63" s="146"/>
      <c r="DG63" s="146"/>
      <c r="DH63" s="146"/>
      <c r="DI63" s="146"/>
      <c r="DJ63" s="146"/>
      <c r="DK63" s="146"/>
      <c r="DL63" s="146"/>
      <c r="DM63" s="146"/>
      <c r="DN63" s="146"/>
      <c r="DO63" s="146"/>
      <c r="DP63" s="146"/>
      <c r="DQ63" s="146"/>
      <c r="DR63" s="146"/>
      <c r="DS63" s="146"/>
      <c r="DT63" s="146"/>
      <c r="DU63" s="146"/>
      <c r="DV63" s="146"/>
      <c r="DW63" s="146"/>
      <c r="DX63" s="146"/>
      <c r="DY63" s="146"/>
      <c r="DZ63" s="146"/>
      <c r="EA63" s="146"/>
      <c r="EB63" s="146"/>
      <c r="EC63" s="146"/>
      <c r="ED63" s="146"/>
      <c r="EE63" s="146"/>
      <c r="EF63" s="146"/>
      <c r="EG63" s="146"/>
      <c r="EH63" s="146"/>
      <c r="EI63" s="146"/>
      <c r="EJ63" s="146"/>
      <c r="EK63" s="146"/>
      <c r="EL63" s="146"/>
      <c r="EM63" s="146"/>
      <c r="EN63" s="146"/>
      <c r="EO63" s="146"/>
      <c r="EP63" s="146"/>
      <c r="EQ63" s="146"/>
      <c r="ER63" s="146"/>
      <c r="ES63" s="146"/>
      <c r="ET63" s="146"/>
      <c r="EU63" s="146"/>
      <c r="EV63" s="146"/>
      <c r="EW63" s="146"/>
      <c r="EX63" s="146"/>
      <c r="EY63" s="146"/>
      <c r="EZ63" s="146"/>
      <c r="FA63" s="146"/>
      <c r="FB63" s="146"/>
      <c r="FC63" s="146"/>
      <c r="FD63" s="146"/>
      <c r="FE63" s="146"/>
      <c r="FF63" s="146"/>
      <c r="FG63" s="146"/>
      <c r="FH63" s="146"/>
      <c r="FI63" s="146"/>
      <c r="FJ63" s="146"/>
      <c r="FK63" s="146"/>
      <c r="FL63" s="146"/>
      <c r="FM63" s="146"/>
      <c r="FN63" s="146"/>
      <c r="FO63" s="146"/>
      <c r="FP63" s="146"/>
      <c r="FQ63" s="146"/>
      <c r="FR63" s="146"/>
      <c r="FS63" s="146"/>
      <c r="FT63" s="146"/>
      <c r="FU63" s="146"/>
      <c r="FV63" s="8"/>
      <c r="FW63" s="8"/>
      <c r="FX63" s="166"/>
      <c r="FY63" s="8"/>
      <c r="FZ63" s="8"/>
      <c r="GA63" s="8"/>
      <c r="GB63" s="8"/>
      <c r="GC63" s="8"/>
      <c r="GD63" s="8"/>
    </row>
    <row r="64" spans="1:188" ht="27" customHeight="1" x14ac:dyDescent="0.45">
      <c r="A64" s="37" t="s">
        <v>62</v>
      </c>
      <c r="B64" s="55"/>
      <c r="C64" s="14"/>
      <c r="D64" s="165"/>
      <c r="S64" s="141"/>
      <c r="T64" s="141"/>
      <c r="U64" s="141"/>
      <c r="V64" s="141"/>
      <c r="W64" s="141"/>
      <c r="X64" s="141"/>
      <c r="Y64" s="141"/>
      <c r="Z64" s="141"/>
      <c r="AA64" s="141"/>
      <c r="AB64" s="141"/>
      <c r="AC64" s="141"/>
      <c r="AD64" s="141"/>
      <c r="AE64" s="141"/>
      <c r="AF64" s="141"/>
      <c r="AG64" s="141"/>
      <c r="AH64" s="141"/>
      <c r="AI64" s="141"/>
      <c r="AQ64" s="10"/>
      <c r="AR64" s="10"/>
      <c r="AS64" s="10"/>
      <c r="AT64" s="10"/>
      <c r="AU64" s="10"/>
      <c r="AV64" s="10"/>
      <c r="AW64" s="10"/>
      <c r="AX64" s="10"/>
      <c r="AY64" s="10"/>
      <c r="AZ64" s="10"/>
      <c r="BA64" s="10"/>
      <c r="BB64" s="10"/>
      <c r="BD64" s="253" t="str">
        <f>IF(EXACT($B$148,"自立"),"〇","")</f>
        <v/>
      </c>
      <c r="BE64" s="253"/>
      <c r="BF64" s="253"/>
      <c r="BG64" s="253"/>
      <c r="BH64" s="253"/>
      <c r="BI64" s="10"/>
      <c r="BJ64" s="10"/>
      <c r="BK64" s="10"/>
      <c r="BL64" s="10"/>
      <c r="BM64" s="10"/>
      <c r="BN64" s="10"/>
      <c r="BO64" s="10"/>
      <c r="BP64" s="10"/>
      <c r="BQ64" s="10"/>
      <c r="BR64" s="253" t="str">
        <f>IF(EXACT($B$148,"J１"),"〇","")</f>
        <v/>
      </c>
      <c r="BS64" s="253"/>
      <c r="BT64" s="253"/>
      <c r="BU64" s="253"/>
      <c r="BV64" s="253"/>
      <c r="BW64" s="10"/>
      <c r="BX64" s="10"/>
      <c r="BY64" s="10"/>
      <c r="BZ64" s="10"/>
      <c r="CA64" s="10"/>
      <c r="CB64" s="10"/>
      <c r="CC64" s="10"/>
      <c r="CD64" s="10"/>
      <c r="CE64" s="10"/>
      <c r="CF64" s="253" t="str">
        <f>IF(EXACT($B$148,"J２"),"〇","")</f>
        <v/>
      </c>
      <c r="CG64" s="253"/>
      <c r="CH64" s="253"/>
      <c r="CI64" s="253"/>
      <c r="CJ64" s="253"/>
      <c r="CK64" s="10"/>
      <c r="CL64" s="10"/>
      <c r="CM64" s="10"/>
      <c r="CN64" s="10"/>
      <c r="CO64" s="10"/>
      <c r="CP64" s="10"/>
      <c r="CQ64" s="10"/>
      <c r="CR64" s="10"/>
      <c r="CS64" s="253" t="str">
        <f>IF(EXACT($B$148,"A１"),"〇","")</f>
        <v/>
      </c>
      <c r="CT64" s="253"/>
      <c r="CU64" s="253"/>
      <c r="CV64" s="253"/>
      <c r="CW64" s="253"/>
      <c r="CX64" s="10"/>
      <c r="CY64" s="10"/>
      <c r="CZ64" s="10"/>
      <c r="DA64" s="10"/>
      <c r="DB64" s="10"/>
      <c r="DC64" s="10"/>
      <c r="DD64" s="10"/>
      <c r="DE64" s="10"/>
      <c r="DF64" s="10"/>
      <c r="DG64" s="253" t="str">
        <f>IF(EXACT($B$148,"A２"),"〇","")</f>
        <v/>
      </c>
      <c r="DH64" s="253"/>
      <c r="DI64" s="253"/>
      <c r="DJ64" s="253"/>
      <c r="DK64" s="253"/>
      <c r="DL64" s="10"/>
      <c r="DM64" s="10"/>
      <c r="DN64" s="10"/>
      <c r="DO64" s="10"/>
      <c r="DP64" s="10"/>
      <c r="DQ64" s="10"/>
      <c r="DR64" s="10"/>
      <c r="DS64" s="10"/>
      <c r="DT64" s="10"/>
      <c r="DU64" s="253" t="str">
        <f>IF(EXACT($B$148,"B１"),"〇","")</f>
        <v/>
      </c>
      <c r="DV64" s="253"/>
      <c r="DW64" s="253"/>
      <c r="DX64" s="253"/>
      <c r="DY64" s="253"/>
      <c r="DZ64" s="10"/>
      <c r="EA64" s="10"/>
      <c r="EB64" s="10"/>
      <c r="EC64" s="10"/>
      <c r="ED64" s="10"/>
      <c r="EE64" s="10"/>
      <c r="EF64" s="10"/>
      <c r="EG64" s="10"/>
      <c r="EH64" s="10"/>
      <c r="EI64" s="253" t="str">
        <f>IF(EXACT($B$148,"B２"),"〇","")</f>
        <v/>
      </c>
      <c r="EJ64" s="253"/>
      <c r="EK64" s="253"/>
      <c r="EL64" s="253"/>
      <c r="EM64" s="253"/>
      <c r="EN64" s="10"/>
      <c r="EO64" s="10"/>
      <c r="EP64" s="10"/>
      <c r="EQ64" s="10"/>
      <c r="ER64" s="10"/>
      <c r="ES64" s="10"/>
      <c r="ET64" s="10"/>
      <c r="EU64" s="10"/>
      <c r="EV64" s="10"/>
      <c r="EW64" s="253" t="str">
        <f>IF(EXACT($B$148,"C１"),"〇","")</f>
        <v/>
      </c>
      <c r="EX64" s="253"/>
      <c r="EY64" s="253"/>
      <c r="EZ64" s="253"/>
      <c r="FA64" s="253"/>
      <c r="FB64" s="10"/>
      <c r="FC64" s="10"/>
      <c r="FD64" s="10"/>
      <c r="FE64" s="10"/>
      <c r="FF64" s="10"/>
      <c r="FG64" s="10"/>
      <c r="FH64" s="10"/>
      <c r="FI64" s="10"/>
      <c r="FJ64" s="10"/>
      <c r="FK64" s="253" t="str">
        <f>IF(EXACT($B$148,"C２"),"〇","")</f>
        <v/>
      </c>
      <c r="FL64" s="253"/>
      <c r="FM64" s="253"/>
      <c r="FN64" s="253"/>
      <c r="FO64" s="253"/>
      <c r="FP64" s="10"/>
      <c r="FQ64" s="10"/>
      <c r="FX64" s="165"/>
    </row>
    <row r="65" spans="1:181" s="11" customFormat="1" ht="38" customHeight="1" thickBot="1" x14ac:dyDescent="0.35">
      <c r="A65" s="36" t="s">
        <v>63</v>
      </c>
      <c r="B65" s="36"/>
      <c r="C65" s="25"/>
      <c r="D65" s="167"/>
      <c r="O65" s="143"/>
      <c r="P65" s="143"/>
      <c r="Q65" s="143"/>
      <c r="R65" s="143"/>
      <c r="S65" s="143"/>
      <c r="T65" s="143"/>
      <c r="U65" s="143"/>
      <c r="V65" s="143"/>
      <c r="W65" s="143"/>
      <c r="X65" s="143"/>
      <c r="Y65" s="143"/>
      <c r="Z65" s="143"/>
      <c r="AA65" s="143"/>
      <c r="AB65" s="143"/>
      <c r="AC65" s="143"/>
      <c r="AD65" s="143"/>
      <c r="AE65" s="143"/>
      <c r="AF65" s="141"/>
      <c r="AG65" s="141"/>
      <c r="AH65" s="141"/>
      <c r="AI65" s="141"/>
      <c r="AJ65" s="1"/>
      <c r="AK65" s="1"/>
      <c r="AL65" s="1"/>
      <c r="AM65" s="1"/>
      <c r="AN65" s="10"/>
      <c r="AO65" s="10"/>
      <c r="AP65" s="10"/>
      <c r="AQ65" s="10"/>
      <c r="AR65" s="10"/>
      <c r="AS65" s="10"/>
      <c r="AT65" s="10"/>
      <c r="AU65" s="1"/>
      <c r="AV65" s="1"/>
      <c r="AW65" s="1"/>
      <c r="AX65" s="1"/>
      <c r="AY65" s="1"/>
      <c r="AZ65" s="1"/>
      <c r="BA65" s="1"/>
      <c r="BB65" s="1"/>
      <c r="BD65" s="206" t="str">
        <f>IF(EXACT($B$149,"自立"),"〇","")</f>
        <v/>
      </c>
      <c r="BE65" s="206"/>
      <c r="BF65" s="206"/>
      <c r="BG65" s="206"/>
      <c r="BH65" s="206"/>
      <c r="BI65" s="1"/>
      <c r="BJ65" s="1"/>
      <c r="BK65" s="1"/>
      <c r="BL65" s="1"/>
      <c r="BM65" s="1"/>
      <c r="BN65" s="1"/>
      <c r="BO65" s="1"/>
      <c r="BP65" s="1"/>
      <c r="BQ65" s="1"/>
      <c r="BR65" s="206" t="str">
        <f>IF(EXACT($B$149,"Ⅰ"),"〇","")</f>
        <v/>
      </c>
      <c r="BS65" s="206"/>
      <c r="BT65" s="206"/>
      <c r="BU65" s="206"/>
      <c r="BV65" s="206"/>
      <c r="BW65" s="1"/>
      <c r="BX65" s="1"/>
      <c r="BY65" s="1"/>
      <c r="BZ65" s="1"/>
      <c r="CA65" s="1"/>
      <c r="CB65" s="1"/>
      <c r="CC65" s="1"/>
      <c r="CD65" s="1"/>
      <c r="CE65" s="1"/>
      <c r="CF65" s="206" t="str">
        <f>IF(EXACT($B$149,"Ⅱa"),"〇","")</f>
        <v/>
      </c>
      <c r="CG65" s="206"/>
      <c r="CH65" s="206"/>
      <c r="CI65" s="206"/>
      <c r="CJ65" s="206"/>
      <c r="CK65" s="1"/>
      <c r="CL65" s="1"/>
      <c r="CM65" s="1"/>
      <c r="CN65" s="1"/>
      <c r="CO65" s="1"/>
      <c r="CP65" s="1"/>
      <c r="CQ65" s="1"/>
      <c r="CR65" s="1"/>
      <c r="CS65" s="206" t="str">
        <f>IF(EXACT($B$149,"Ⅱb"),"〇","")</f>
        <v/>
      </c>
      <c r="CT65" s="206"/>
      <c r="CU65" s="206"/>
      <c r="CV65" s="206"/>
      <c r="CW65" s="206"/>
      <c r="CX65" s="1"/>
      <c r="CY65" s="1"/>
      <c r="CZ65" s="1"/>
      <c r="DA65" s="1"/>
      <c r="DB65" s="1"/>
      <c r="DC65" s="1"/>
      <c r="DD65" s="1"/>
      <c r="DE65" s="1"/>
      <c r="DF65" s="1"/>
      <c r="DG65" s="206" t="str">
        <f>IF(EXACT($B$149,"Ⅲa"),"〇","")</f>
        <v/>
      </c>
      <c r="DH65" s="206"/>
      <c r="DI65" s="206"/>
      <c r="DJ65" s="206"/>
      <c r="DK65" s="206"/>
      <c r="DL65" s="1"/>
      <c r="DM65" s="1"/>
      <c r="DN65" s="1"/>
      <c r="DO65" s="1"/>
      <c r="DP65" s="1"/>
      <c r="DQ65" s="1"/>
      <c r="DR65" s="1"/>
      <c r="DS65" s="1"/>
      <c r="DT65" s="1"/>
      <c r="DU65" s="206" t="str">
        <f>IF(EXACT($B$149,"Ⅲb"),"〇","")</f>
        <v/>
      </c>
      <c r="DV65" s="206"/>
      <c r="DW65" s="206"/>
      <c r="DX65" s="206"/>
      <c r="DY65" s="206"/>
      <c r="DZ65" s="1"/>
      <c r="EA65" s="1"/>
      <c r="EB65" s="1"/>
      <c r="EC65" s="1"/>
      <c r="ED65" s="1"/>
      <c r="EE65" s="1"/>
      <c r="EF65" s="1"/>
      <c r="EG65" s="1"/>
      <c r="EH65" s="1"/>
      <c r="EI65" s="206" t="str">
        <f>IF(EXACT($B$149,"Ⅳ"),"〇","")</f>
        <v/>
      </c>
      <c r="EJ65" s="206"/>
      <c r="EK65" s="206"/>
      <c r="EL65" s="206"/>
      <c r="EM65" s="206"/>
      <c r="EN65" s="1"/>
      <c r="EO65" s="1"/>
      <c r="EP65" s="1"/>
      <c r="EQ65" s="1"/>
      <c r="ER65" s="1"/>
      <c r="ES65" s="1"/>
      <c r="ET65" s="1"/>
      <c r="EU65" s="1"/>
      <c r="EV65" s="1"/>
      <c r="EW65" s="206" t="str">
        <f>IF(EXACT($B$149,"M"),"〇","")</f>
        <v/>
      </c>
      <c r="EX65" s="206"/>
      <c r="EY65" s="206"/>
      <c r="EZ65" s="206"/>
      <c r="FA65" s="206"/>
      <c r="FB65" s="1"/>
      <c r="FC65" s="1"/>
      <c r="FD65" s="1"/>
      <c r="FE65" s="1"/>
      <c r="FF65" s="1"/>
      <c r="FG65" s="1"/>
      <c r="FH65" s="1"/>
      <c r="FI65" s="1"/>
      <c r="FJ65" s="1"/>
      <c r="FK65" s="1"/>
      <c r="FL65" s="1"/>
      <c r="FM65" s="1"/>
      <c r="FN65" s="1"/>
      <c r="FO65" s="1"/>
      <c r="FP65" s="1"/>
      <c r="FQ65" s="1"/>
      <c r="FX65" s="167"/>
    </row>
    <row r="66" spans="1:181" ht="15.5" customHeight="1" x14ac:dyDescent="0.55000000000000004">
      <c r="A66" s="237" t="s">
        <v>748</v>
      </c>
      <c r="B66" s="238"/>
      <c r="C66" s="239"/>
    </row>
    <row r="67" spans="1:181" ht="18.75" customHeight="1" thickBot="1" x14ac:dyDescent="0.6">
      <c r="A67" s="240"/>
      <c r="B67" s="241"/>
      <c r="C67" s="242"/>
      <c r="EG67" s="256" t="str">
        <f>LEFT($C$8,1)</f>
        <v/>
      </c>
      <c r="EH67" s="256"/>
      <c r="EI67" s="256"/>
      <c r="EJ67" s="256"/>
      <c r="EK67" s="256"/>
      <c r="EL67" s="258" t="str">
        <f>MID($C$8,2,1)</f>
        <v/>
      </c>
      <c r="EM67" s="258"/>
      <c r="EN67" s="258"/>
      <c r="EO67" s="258"/>
      <c r="EP67" s="258"/>
      <c r="EQ67" s="258" t="str">
        <f>MID($C$8,3,1)</f>
        <v/>
      </c>
      <c r="ER67" s="258"/>
      <c r="ES67" s="258"/>
      <c r="ET67" s="258"/>
      <c r="EU67" s="258"/>
      <c r="EV67" s="258" t="str">
        <f>MID($C$8,4,1)</f>
        <v/>
      </c>
      <c r="EW67" s="258"/>
      <c r="EX67" s="258"/>
      <c r="EY67" s="258"/>
      <c r="EZ67" s="174" t="str">
        <f>MID($C$8,5,1)</f>
        <v/>
      </c>
      <c r="FA67" s="174"/>
      <c r="FB67" s="174"/>
      <c r="FC67" s="174"/>
      <c r="FD67" s="174" t="str">
        <f>MID($C$8,6,1)</f>
        <v/>
      </c>
      <c r="FE67" s="174"/>
      <c r="FF67" s="174"/>
      <c r="FG67" s="174"/>
      <c r="FH67" s="174"/>
      <c r="FI67" s="174"/>
      <c r="FJ67" s="258" t="str">
        <f>MID($C$8,7,1)</f>
        <v/>
      </c>
      <c r="FK67" s="258"/>
      <c r="FL67" s="258"/>
      <c r="FM67" s="258"/>
      <c r="FN67" s="258" t="str">
        <f>MID($C$8,8,1)</f>
        <v/>
      </c>
      <c r="FO67" s="258"/>
      <c r="FP67" s="258"/>
      <c r="FQ67" s="258"/>
      <c r="FR67" s="59"/>
      <c r="FS67" s="174" t="str">
        <f>RIGHT($C$8,1)</f>
        <v/>
      </c>
      <c r="FT67" s="174"/>
      <c r="FU67" s="174"/>
      <c r="FV67" s="174"/>
    </row>
    <row r="68" spans="1:181" ht="5.15" customHeight="1" x14ac:dyDescent="0.55000000000000004">
      <c r="A68" s="243" t="s">
        <v>64</v>
      </c>
      <c r="B68" s="245" t="s">
        <v>749</v>
      </c>
      <c r="C68" s="246"/>
    </row>
    <row r="69" spans="1:181" ht="15" customHeight="1" x14ac:dyDescent="0.55000000000000004">
      <c r="A69" s="243"/>
      <c r="B69" s="245"/>
      <c r="C69" s="246"/>
      <c r="BD69" s="178" t="str">
        <f>IF($C$14="","",$C$14)</f>
        <v/>
      </c>
      <c r="BE69" s="178"/>
      <c r="BF69" s="178"/>
      <c r="BG69" s="178"/>
      <c r="BH69" s="178"/>
      <c r="BI69" s="178"/>
      <c r="BJ69" s="178"/>
      <c r="BK69" s="178"/>
      <c r="BL69" s="178"/>
      <c r="BM69" s="178"/>
      <c r="BN69" s="178"/>
      <c r="BO69" s="178"/>
      <c r="BP69" s="178"/>
      <c r="BQ69" s="178"/>
      <c r="BR69" s="178"/>
      <c r="BS69" s="178"/>
      <c r="BT69" s="178"/>
      <c r="BU69" s="178"/>
      <c r="BV69" s="178"/>
      <c r="BW69" s="178"/>
      <c r="BX69" s="178"/>
      <c r="BY69" s="178"/>
      <c r="BZ69" s="178"/>
      <c r="CA69" s="178"/>
      <c r="CB69" s="178"/>
      <c r="CC69" s="178"/>
      <c r="CD69" s="178"/>
      <c r="CE69" s="178"/>
      <c r="CF69" s="178"/>
      <c r="CG69" s="178"/>
      <c r="CH69" s="178"/>
      <c r="CI69" s="178"/>
      <c r="CJ69" s="178"/>
      <c r="CK69" s="178"/>
      <c r="CL69" s="11"/>
      <c r="CM69" s="11"/>
      <c r="CN69" s="11"/>
      <c r="CO69" s="11"/>
      <c r="CP69" s="11"/>
      <c r="CQ69" s="11"/>
      <c r="CR69" s="11"/>
      <c r="CS69" s="11"/>
      <c r="CT69" s="11"/>
      <c r="CU69" s="11"/>
      <c r="CV69" s="11"/>
      <c r="CW69" s="11"/>
      <c r="CX69" s="11"/>
      <c r="CY69" s="11"/>
      <c r="CZ69" s="11"/>
      <c r="DA69" s="11"/>
      <c r="DB69" s="11"/>
      <c r="DC69" s="178" t="str">
        <f>IF($C$12="","",$C$12)</f>
        <v/>
      </c>
      <c r="DD69" s="178"/>
      <c r="DE69" s="178"/>
      <c r="DF69" s="178"/>
      <c r="DG69" s="178"/>
      <c r="DH69" s="178"/>
      <c r="DI69" s="178"/>
      <c r="DJ69" s="178"/>
      <c r="DK69" s="178"/>
      <c r="DL69" s="178"/>
      <c r="DM69" s="178"/>
      <c r="DN69" s="178"/>
      <c r="DO69" s="178"/>
      <c r="DP69" s="178"/>
      <c r="DQ69" s="178"/>
      <c r="DR69" s="178"/>
      <c r="DS69" s="178"/>
      <c r="DT69" s="178"/>
      <c r="DU69" s="178"/>
      <c r="DV69" s="178"/>
      <c r="DW69" s="178"/>
      <c r="DX69" s="178"/>
      <c r="DY69" s="178"/>
      <c r="DZ69" s="178"/>
      <c r="EA69" s="178"/>
      <c r="EB69" s="178"/>
      <c r="EC69" s="178"/>
      <c r="ED69" s="178"/>
      <c r="EE69" s="178"/>
      <c r="EF69" s="178"/>
      <c r="EG69" s="178"/>
      <c r="EH69" s="178"/>
      <c r="EI69" s="178"/>
      <c r="EJ69" s="178"/>
      <c r="EK69" s="11"/>
      <c r="EL69" s="11"/>
      <c r="EM69" s="11"/>
      <c r="EN69" s="11"/>
      <c r="EO69" s="11"/>
      <c r="EP69" s="11"/>
      <c r="EQ69" s="11"/>
      <c r="ER69" s="11"/>
      <c r="ES69" s="11"/>
      <c r="ET69" s="11"/>
      <c r="EU69" s="11"/>
      <c r="EV69" s="257" t="str">
        <f>IF($C$13="","",$C$13)</f>
        <v/>
      </c>
      <c r="EW69" s="257"/>
      <c r="EX69" s="257"/>
      <c r="EY69" s="257"/>
      <c r="EZ69" s="257"/>
      <c r="FA69" s="257"/>
      <c r="FB69" s="257"/>
      <c r="FC69" s="257"/>
      <c r="FD69" s="257"/>
      <c r="FE69" s="257"/>
      <c r="FF69" s="257"/>
      <c r="FG69" s="257"/>
      <c r="FH69" s="257"/>
      <c r="FI69" s="257"/>
      <c r="FJ69" s="257"/>
      <c r="FK69" s="257"/>
      <c r="FL69" s="257"/>
      <c r="FM69" s="257"/>
      <c r="FN69" s="257"/>
      <c r="FO69" s="257"/>
      <c r="FP69" s="257"/>
      <c r="FQ69" s="257"/>
      <c r="FR69" s="257"/>
      <c r="FS69" s="257"/>
      <c r="FT69" s="257"/>
      <c r="FU69" s="11"/>
      <c r="FV69" s="11"/>
      <c r="FW69" s="11"/>
      <c r="FX69" s="11"/>
      <c r="FY69" s="11"/>
    </row>
    <row r="70" spans="1:181" ht="24" customHeight="1" x14ac:dyDescent="0.55000000000000004">
      <c r="A70" s="243"/>
      <c r="B70" s="245"/>
      <c r="C70" s="246"/>
    </row>
    <row r="71" spans="1:181" ht="58" customHeight="1" x14ac:dyDescent="0.55000000000000004">
      <c r="A71" s="244"/>
      <c r="B71" s="247"/>
      <c r="C71" s="248"/>
      <c r="K71" s="254" t="str">
        <f>$B$68</f>
        <v>【自宅・病院・施設】調査。【戸建て・集合住宅】に【誰】と生活。現在のサービス利用は、。既往歴：。立会：、聞き取り：。</v>
      </c>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c r="BR71" s="255"/>
      <c r="BS71" s="255"/>
      <c r="BT71" s="255"/>
      <c r="BU71" s="255"/>
      <c r="BV71" s="255"/>
      <c r="BW71" s="255"/>
      <c r="BX71" s="255"/>
      <c r="BY71" s="255"/>
      <c r="BZ71" s="255"/>
      <c r="CA71" s="255"/>
      <c r="CB71" s="255"/>
      <c r="CC71" s="255"/>
      <c r="CD71" s="255"/>
      <c r="CE71" s="255"/>
      <c r="CF71" s="255"/>
      <c r="CG71" s="255"/>
      <c r="CH71" s="255"/>
      <c r="CI71" s="255"/>
      <c r="CJ71" s="255"/>
      <c r="CK71" s="255"/>
      <c r="CL71" s="255"/>
      <c r="CM71" s="255"/>
      <c r="CN71" s="255"/>
      <c r="CO71" s="255"/>
      <c r="CP71" s="255"/>
      <c r="CQ71" s="255"/>
      <c r="CR71" s="255"/>
      <c r="CS71" s="255"/>
      <c r="CT71" s="255"/>
      <c r="CU71" s="255"/>
      <c r="CV71" s="255"/>
      <c r="CW71" s="255"/>
      <c r="CX71" s="255"/>
      <c r="CY71" s="255"/>
      <c r="CZ71" s="255"/>
      <c r="DA71" s="255"/>
      <c r="DB71" s="255"/>
      <c r="DC71" s="255"/>
      <c r="DD71" s="255"/>
      <c r="DE71" s="255"/>
      <c r="DF71" s="255"/>
      <c r="DG71" s="255"/>
      <c r="DH71" s="255"/>
      <c r="DI71" s="255"/>
      <c r="DJ71" s="255"/>
      <c r="DK71" s="255"/>
      <c r="DL71" s="255"/>
      <c r="DM71" s="255"/>
      <c r="DN71" s="255"/>
      <c r="DO71" s="255"/>
      <c r="DP71" s="255"/>
      <c r="DQ71" s="255"/>
      <c r="DR71" s="255"/>
      <c r="DS71" s="255"/>
      <c r="DT71" s="255"/>
      <c r="DU71" s="255"/>
      <c r="DV71" s="255"/>
      <c r="DW71" s="255"/>
      <c r="DX71" s="255"/>
      <c r="DY71" s="255"/>
      <c r="DZ71" s="255"/>
      <c r="EA71" s="255"/>
      <c r="EB71" s="255"/>
      <c r="EC71" s="255"/>
      <c r="ED71" s="255"/>
      <c r="EE71" s="255"/>
      <c r="EF71" s="255"/>
      <c r="EG71" s="255"/>
      <c r="EH71" s="255"/>
      <c r="EI71" s="255"/>
      <c r="EJ71" s="255"/>
      <c r="EK71" s="255"/>
      <c r="EL71" s="255"/>
      <c r="EM71" s="255"/>
      <c r="EN71" s="255"/>
      <c r="EO71" s="255"/>
      <c r="EP71" s="255"/>
      <c r="EQ71" s="255"/>
      <c r="ER71" s="255"/>
      <c r="ES71" s="255"/>
      <c r="ET71" s="255"/>
      <c r="EU71" s="255"/>
      <c r="EV71" s="255"/>
      <c r="EW71" s="255"/>
      <c r="EX71" s="255"/>
      <c r="EY71" s="255"/>
      <c r="EZ71" s="255"/>
      <c r="FA71" s="255"/>
      <c r="FB71" s="255"/>
      <c r="FC71" s="255"/>
      <c r="FD71" s="255"/>
      <c r="FE71" s="255"/>
      <c r="FF71" s="255"/>
      <c r="FG71" s="255"/>
      <c r="FH71" s="255"/>
      <c r="FI71" s="255"/>
      <c r="FJ71" s="255"/>
      <c r="FK71" s="255"/>
      <c r="FL71" s="255"/>
      <c r="FM71" s="255"/>
      <c r="FN71" s="255"/>
      <c r="FO71" s="255"/>
      <c r="FP71" s="255"/>
      <c r="FQ71" s="255"/>
      <c r="FR71" s="255"/>
      <c r="FS71" s="255"/>
      <c r="FT71" s="255"/>
      <c r="FU71" s="255"/>
    </row>
    <row r="72" spans="1:181" ht="19" customHeight="1" x14ac:dyDescent="0.55000000000000004">
      <c r="A72" s="31" t="s">
        <v>65</v>
      </c>
      <c r="B72" s="235"/>
      <c r="C72" s="236"/>
    </row>
    <row r="73" spans="1:181" ht="20.149999999999999" customHeight="1" x14ac:dyDescent="0.55000000000000004">
      <c r="A73" s="69" t="s">
        <v>66</v>
      </c>
      <c r="B73" s="249"/>
      <c r="C73" s="250"/>
      <c r="K73" s="261" t="str">
        <f>$B$74&amp;$B$75&amp;$C$77&amp;$C$78&amp;$C$79&amp;$C$80&amp;$C$81&amp;$C$82&amp;$C$83&amp;$C$84&amp;$C$85&amp;$C$86&amp;$C$87&amp;""</f>
        <v/>
      </c>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c r="BD73" s="261"/>
      <c r="BE73" s="261"/>
      <c r="BF73" s="261"/>
      <c r="BG73" s="261"/>
      <c r="BH73" s="261"/>
      <c r="BI73" s="261"/>
      <c r="BJ73" s="261"/>
      <c r="BK73" s="261"/>
      <c r="BL73" s="261"/>
      <c r="BM73" s="261"/>
      <c r="BN73" s="261"/>
      <c r="BO73" s="261"/>
      <c r="BP73" s="261"/>
      <c r="BQ73" s="261"/>
      <c r="BR73" s="261"/>
      <c r="BS73" s="261"/>
      <c r="BT73" s="261"/>
      <c r="BU73" s="261"/>
      <c r="BV73" s="261"/>
      <c r="BW73" s="261"/>
      <c r="BX73" s="261"/>
      <c r="BY73" s="261"/>
      <c r="BZ73" s="261"/>
      <c r="CA73" s="261"/>
      <c r="CB73" s="261"/>
      <c r="CC73" s="261"/>
      <c r="CD73" s="261"/>
      <c r="CE73" s="261"/>
      <c r="CF73" s="261"/>
      <c r="CG73" s="261"/>
      <c r="CH73" s="261"/>
      <c r="CI73" s="261"/>
      <c r="CJ73" s="261"/>
      <c r="CK73" s="261"/>
      <c r="CL73" s="261"/>
      <c r="CM73" s="261"/>
      <c r="CN73" s="261"/>
      <c r="CO73" s="261"/>
      <c r="CP73" s="261"/>
      <c r="CQ73" s="261"/>
      <c r="CR73" s="261"/>
      <c r="CS73" s="261"/>
      <c r="CT73" s="261"/>
      <c r="CU73" s="261"/>
      <c r="CV73" s="261"/>
      <c r="CW73" s="261"/>
      <c r="CX73" s="261"/>
      <c r="CY73" s="261"/>
      <c r="CZ73" s="261"/>
      <c r="DA73" s="261"/>
      <c r="DB73" s="261"/>
      <c r="DC73" s="261"/>
      <c r="DD73" s="261"/>
      <c r="DE73" s="261"/>
      <c r="DF73" s="261"/>
      <c r="DG73" s="261"/>
      <c r="DH73" s="261"/>
      <c r="DI73" s="261"/>
      <c r="DJ73" s="261"/>
      <c r="DK73" s="261"/>
      <c r="DL73" s="261"/>
      <c r="DM73" s="261"/>
      <c r="DN73" s="261"/>
      <c r="DO73" s="261"/>
      <c r="DP73" s="261"/>
      <c r="DQ73" s="261"/>
      <c r="DR73" s="261"/>
      <c r="DS73" s="261"/>
      <c r="DT73" s="261"/>
      <c r="DU73" s="261"/>
      <c r="DV73" s="261"/>
      <c r="DW73" s="261"/>
      <c r="DX73" s="261"/>
      <c r="DY73" s="261"/>
      <c r="DZ73" s="261"/>
      <c r="EA73" s="261"/>
      <c r="EB73" s="261"/>
      <c r="EC73" s="261"/>
      <c r="ED73" s="261"/>
      <c r="EE73" s="261"/>
      <c r="EF73" s="261"/>
      <c r="EG73" s="261"/>
      <c r="EH73" s="261"/>
      <c r="EI73" s="261"/>
      <c r="EJ73" s="261"/>
      <c r="EK73" s="261"/>
      <c r="EL73" s="261"/>
      <c r="EM73" s="261"/>
      <c r="EN73" s="261"/>
      <c r="EO73" s="261"/>
      <c r="EP73" s="261"/>
      <c r="EQ73" s="261"/>
      <c r="ER73" s="261"/>
      <c r="ES73" s="261"/>
      <c r="ET73" s="261"/>
      <c r="EU73" s="261"/>
      <c r="EV73" s="261"/>
      <c r="EW73" s="261"/>
      <c r="EX73" s="261"/>
      <c r="EY73" s="261"/>
      <c r="EZ73" s="261"/>
      <c r="FA73" s="261"/>
      <c r="FB73" s="261"/>
      <c r="FC73" s="261"/>
      <c r="FD73" s="261"/>
      <c r="FE73" s="261"/>
      <c r="FF73" s="261"/>
      <c r="FG73" s="261"/>
      <c r="FH73" s="261"/>
      <c r="FI73" s="261"/>
      <c r="FJ73" s="261"/>
      <c r="FK73" s="261"/>
      <c r="FL73" s="261"/>
      <c r="FM73" s="261"/>
      <c r="FN73" s="261"/>
      <c r="FO73" s="261"/>
      <c r="FP73" s="261"/>
      <c r="FQ73" s="261"/>
      <c r="FR73" s="261"/>
      <c r="FS73" s="261"/>
      <c r="FT73" s="261"/>
      <c r="FU73" s="261"/>
      <c r="FV73" s="261"/>
      <c r="FW73" s="261"/>
      <c r="FX73" s="132"/>
    </row>
    <row r="74" spans="1:181" ht="20.149999999999999" customHeight="1" x14ac:dyDescent="0.55000000000000004">
      <c r="A74" s="134" t="s">
        <v>67</v>
      </c>
      <c r="B74" s="251"/>
      <c r="C74" s="252"/>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c r="BF74" s="261"/>
      <c r="BG74" s="261"/>
      <c r="BH74" s="261"/>
      <c r="BI74" s="261"/>
      <c r="BJ74" s="261"/>
      <c r="BK74" s="261"/>
      <c r="BL74" s="261"/>
      <c r="BM74" s="261"/>
      <c r="BN74" s="261"/>
      <c r="BO74" s="261"/>
      <c r="BP74" s="261"/>
      <c r="BQ74" s="261"/>
      <c r="BR74" s="261"/>
      <c r="BS74" s="261"/>
      <c r="BT74" s="261"/>
      <c r="BU74" s="261"/>
      <c r="BV74" s="261"/>
      <c r="BW74" s="261"/>
      <c r="BX74" s="261"/>
      <c r="BY74" s="261"/>
      <c r="BZ74" s="261"/>
      <c r="CA74" s="261"/>
      <c r="CB74" s="261"/>
      <c r="CC74" s="261"/>
      <c r="CD74" s="261"/>
      <c r="CE74" s="261"/>
      <c r="CF74" s="261"/>
      <c r="CG74" s="261"/>
      <c r="CH74" s="261"/>
      <c r="CI74" s="261"/>
      <c r="CJ74" s="261"/>
      <c r="CK74" s="261"/>
      <c r="CL74" s="261"/>
      <c r="CM74" s="261"/>
      <c r="CN74" s="261"/>
      <c r="CO74" s="261"/>
      <c r="CP74" s="261"/>
      <c r="CQ74" s="261"/>
      <c r="CR74" s="261"/>
      <c r="CS74" s="261"/>
      <c r="CT74" s="261"/>
      <c r="CU74" s="261"/>
      <c r="CV74" s="261"/>
      <c r="CW74" s="261"/>
      <c r="CX74" s="261"/>
      <c r="CY74" s="261"/>
      <c r="CZ74" s="261"/>
      <c r="DA74" s="261"/>
      <c r="DB74" s="261"/>
      <c r="DC74" s="261"/>
      <c r="DD74" s="261"/>
      <c r="DE74" s="261"/>
      <c r="DF74" s="261"/>
      <c r="DG74" s="261"/>
      <c r="DH74" s="261"/>
      <c r="DI74" s="261"/>
      <c r="DJ74" s="261"/>
      <c r="DK74" s="261"/>
      <c r="DL74" s="261"/>
      <c r="DM74" s="261"/>
      <c r="DN74" s="261"/>
      <c r="DO74" s="261"/>
      <c r="DP74" s="261"/>
      <c r="DQ74" s="261"/>
      <c r="DR74" s="261"/>
      <c r="DS74" s="261"/>
      <c r="DT74" s="261"/>
      <c r="DU74" s="261"/>
      <c r="DV74" s="261"/>
      <c r="DW74" s="261"/>
      <c r="DX74" s="261"/>
      <c r="DY74" s="261"/>
      <c r="DZ74" s="261"/>
      <c r="EA74" s="261"/>
      <c r="EB74" s="261"/>
      <c r="EC74" s="261"/>
      <c r="ED74" s="261"/>
      <c r="EE74" s="261"/>
      <c r="EF74" s="261"/>
      <c r="EG74" s="261"/>
      <c r="EH74" s="261"/>
      <c r="EI74" s="261"/>
      <c r="EJ74" s="261"/>
      <c r="EK74" s="261"/>
      <c r="EL74" s="261"/>
      <c r="EM74" s="261"/>
      <c r="EN74" s="261"/>
      <c r="EO74" s="261"/>
      <c r="EP74" s="261"/>
      <c r="EQ74" s="261"/>
      <c r="ER74" s="261"/>
      <c r="ES74" s="261"/>
      <c r="ET74" s="261"/>
      <c r="EU74" s="261"/>
      <c r="EV74" s="261"/>
      <c r="EW74" s="261"/>
      <c r="EX74" s="261"/>
      <c r="EY74" s="261"/>
      <c r="EZ74" s="261"/>
      <c r="FA74" s="261"/>
      <c r="FB74" s="261"/>
      <c r="FC74" s="261"/>
      <c r="FD74" s="261"/>
      <c r="FE74" s="261"/>
      <c r="FF74" s="261"/>
      <c r="FG74" s="261"/>
      <c r="FH74" s="261"/>
      <c r="FI74" s="261"/>
      <c r="FJ74" s="261"/>
      <c r="FK74" s="261"/>
      <c r="FL74" s="261"/>
      <c r="FM74" s="261"/>
      <c r="FN74" s="261"/>
      <c r="FO74" s="261"/>
      <c r="FP74" s="261"/>
      <c r="FQ74" s="261"/>
      <c r="FR74" s="261"/>
      <c r="FS74" s="261"/>
      <c r="FT74" s="261"/>
      <c r="FU74" s="261"/>
      <c r="FV74" s="261"/>
      <c r="FW74" s="261"/>
    </row>
    <row r="75" spans="1:181" ht="20.149999999999999" customHeight="1" x14ac:dyDescent="0.55000000000000004">
      <c r="A75" s="232" t="s">
        <v>68</v>
      </c>
      <c r="B75" s="234"/>
      <c r="C75" s="234"/>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c r="BA75" s="261"/>
      <c r="BB75" s="261"/>
      <c r="BC75" s="261"/>
      <c r="BD75" s="261"/>
      <c r="BE75" s="261"/>
      <c r="BF75" s="261"/>
      <c r="BG75" s="261"/>
      <c r="BH75" s="261"/>
      <c r="BI75" s="261"/>
      <c r="BJ75" s="261"/>
      <c r="BK75" s="261"/>
      <c r="BL75" s="261"/>
      <c r="BM75" s="261"/>
      <c r="BN75" s="261"/>
      <c r="BO75" s="261"/>
      <c r="BP75" s="261"/>
      <c r="BQ75" s="261"/>
      <c r="BR75" s="261"/>
      <c r="BS75" s="261"/>
      <c r="BT75" s="261"/>
      <c r="BU75" s="261"/>
      <c r="BV75" s="261"/>
      <c r="BW75" s="261"/>
      <c r="BX75" s="261"/>
      <c r="BY75" s="261"/>
      <c r="BZ75" s="261"/>
      <c r="CA75" s="261"/>
      <c r="CB75" s="261"/>
      <c r="CC75" s="261"/>
      <c r="CD75" s="261"/>
      <c r="CE75" s="261"/>
      <c r="CF75" s="261"/>
      <c r="CG75" s="261"/>
      <c r="CH75" s="261"/>
      <c r="CI75" s="261"/>
      <c r="CJ75" s="261"/>
      <c r="CK75" s="261"/>
      <c r="CL75" s="261"/>
      <c r="CM75" s="261"/>
      <c r="CN75" s="261"/>
      <c r="CO75" s="261"/>
      <c r="CP75" s="261"/>
      <c r="CQ75" s="261"/>
      <c r="CR75" s="261"/>
      <c r="CS75" s="261"/>
      <c r="CT75" s="261"/>
      <c r="CU75" s="261"/>
      <c r="CV75" s="261"/>
      <c r="CW75" s="261"/>
      <c r="CX75" s="261"/>
      <c r="CY75" s="261"/>
      <c r="CZ75" s="261"/>
      <c r="DA75" s="261"/>
      <c r="DB75" s="261"/>
      <c r="DC75" s="261"/>
      <c r="DD75" s="261"/>
      <c r="DE75" s="261"/>
      <c r="DF75" s="261"/>
      <c r="DG75" s="261"/>
      <c r="DH75" s="261"/>
      <c r="DI75" s="261"/>
      <c r="DJ75" s="261"/>
      <c r="DK75" s="261"/>
      <c r="DL75" s="261"/>
      <c r="DM75" s="261"/>
      <c r="DN75" s="261"/>
      <c r="DO75" s="261"/>
      <c r="DP75" s="261"/>
      <c r="DQ75" s="261"/>
      <c r="DR75" s="261"/>
      <c r="DS75" s="261"/>
      <c r="DT75" s="261"/>
      <c r="DU75" s="261"/>
      <c r="DV75" s="261"/>
      <c r="DW75" s="261"/>
      <c r="DX75" s="261"/>
      <c r="DY75" s="261"/>
      <c r="DZ75" s="261"/>
      <c r="EA75" s="261"/>
      <c r="EB75" s="261"/>
      <c r="EC75" s="261"/>
      <c r="ED75" s="261"/>
      <c r="EE75" s="261"/>
      <c r="EF75" s="261"/>
      <c r="EG75" s="261"/>
      <c r="EH75" s="261"/>
      <c r="EI75" s="261"/>
      <c r="EJ75" s="261"/>
      <c r="EK75" s="261"/>
      <c r="EL75" s="261"/>
      <c r="EM75" s="261"/>
      <c r="EN75" s="261"/>
      <c r="EO75" s="261"/>
      <c r="EP75" s="261"/>
      <c r="EQ75" s="261"/>
      <c r="ER75" s="261"/>
      <c r="ES75" s="261"/>
      <c r="ET75" s="261"/>
      <c r="EU75" s="261"/>
      <c r="EV75" s="261"/>
      <c r="EW75" s="261"/>
      <c r="EX75" s="261"/>
      <c r="EY75" s="261"/>
      <c r="EZ75" s="261"/>
      <c r="FA75" s="261"/>
      <c r="FB75" s="261"/>
      <c r="FC75" s="261"/>
      <c r="FD75" s="261"/>
      <c r="FE75" s="261"/>
      <c r="FF75" s="261"/>
      <c r="FG75" s="261"/>
      <c r="FH75" s="261"/>
      <c r="FI75" s="261"/>
      <c r="FJ75" s="261"/>
      <c r="FK75" s="261"/>
      <c r="FL75" s="261"/>
      <c r="FM75" s="261"/>
      <c r="FN75" s="261"/>
      <c r="FO75" s="261"/>
      <c r="FP75" s="261"/>
      <c r="FQ75" s="261"/>
      <c r="FR75" s="261"/>
      <c r="FS75" s="261"/>
      <c r="FT75" s="261"/>
      <c r="FU75" s="261"/>
      <c r="FV75" s="261"/>
      <c r="FW75" s="261"/>
    </row>
    <row r="76" spans="1:181" ht="20.149999999999999" customHeight="1" x14ac:dyDescent="0.55000000000000004">
      <c r="A76" s="233"/>
      <c r="B76" s="234"/>
      <c r="C76" s="234"/>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261"/>
      <c r="AZ76" s="261"/>
      <c r="BA76" s="261"/>
      <c r="BB76" s="261"/>
      <c r="BC76" s="261"/>
      <c r="BD76" s="261"/>
      <c r="BE76" s="261"/>
      <c r="BF76" s="261"/>
      <c r="BG76" s="261"/>
      <c r="BH76" s="261"/>
      <c r="BI76" s="261"/>
      <c r="BJ76" s="261"/>
      <c r="BK76" s="261"/>
      <c r="BL76" s="261"/>
      <c r="BM76" s="261"/>
      <c r="BN76" s="261"/>
      <c r="BO76" s="261"/>
      <c r="BP76" s="261"/>
      <c r="BQ76" s="261"/>
      <c r="BR76" s="261"/>
      <c r="BS76" s="261"/>
      <c r="BT76" s="261"/>
      <c r="BU76" s="261"/>
      <c r="BV76" s="261"/>
      <c r="BW76" s="261"/>
      <c r="BX76" s="261"/>
      <c r="BY76" s="261"/>
      <c r="BZ76" s="261"/>
      <c r="CA76" s="261"/>
      <c r="CB76" s="261"/>
      <c r="CC76" s="261"/>
      <c r="CD76" s="261"/>
      <c r="CE76" s="261"/>
      <c r="CF76" s="261"/>
      <c r="CG76" s="261"/>
      <c r="CH76" s="261"/>
      <c r="CI76" s="261"/>
      <c r="CJ76" s="261"/>
      <c r="CK76" s="261"/>
      <c r="CL76" s="261"/>
      <c r="CM76" s="261"/>
      <c r="CN76" s="261"/>
      <c r="CO76" s="261"/>
      <c r="CP76" s="261"/>
      <c r="CQ76" s="261"/>
      <c r="CR76" s="261"/>
      <c r="CS76" s="261"/>
      <c r="CT76" s="261"/>
      <c r="CU76" s="261"/>
      <c r="CV76" s="261"/>
      <c r="CW76" s="261"/>
      <c r="CX76" s="261"/>
      <c r="CY76" s="261"/>
      <c r="CZ76" s="261"/>
      <c r="DA76" s="261"/>
      <c r="DB76" s="261"/>
      <c r="DC76" s="261"/>
      <c r="DD76" s="261"/>
      <c r="DE76" s="261"/>
      <c r="DF76" s="261"/>
      <c r="DG76" s="261"/>
      <c r="DH76" s="261"/>
      <c r="DI76" s="261"/>
      <c r="DJ76" s="261"/>
      <c r="DK76" s="261"/>
      <c r="DL76" s="261"/>
      <c r="DM76" s="261"/>
      <c r="DN76" s="261"/>
      <c r="DO76" s="261"/>
      <c r="DP76" s="261"/>
      <c r="DQ76" s="261"/>
      <c r="DR76" s="261"/>
      <c r="DS76" s="261"/>
      <c r="DT76" s="261"/>
      <c r="DU76" s="261"/>
      <c r="DV76" s="261"/>
      <c r="DW76" s="261"/>
      <c r="DX76" s="261"/>
      <c r="DY76" s="261"/>
      <c r="DZ76" s="261"/>
      <c r="EA76" s="261"/>
      <c r="EB76" s="261"/>
      <c r="EC76" s="261"/>
      <c r="ED76" s="261"/>
      <c r="EE76" s="261"/>
      <c r="EF76" s="261"/>
      <c r="EG76" s="261"/>
      <c r="EH76" s="261"/>
      <c r="EI76" s="261"/>
      <c r="EJ76" s="261"/>
      <c r="EK76" s="261"/>
      <c r="EL76" s="261"/>
      <c r="EM76" s="261"/>
      <c r="EN76" s="261"/>
      <c r="EO76" s="261"/>
      <c r="EP76" s="261"/>
      <c r="EQ76" s="261"/>
      <c r="ER76" s="261"/>
      <c r="ES76" s="261"/>
      <c r="ET76" s="261"/>
      <c r="EU76" s="261"/>
      <c r="EV76" s="261"/>
      <c r="EW76" s="261"/>
      <c r="EX76" s="261"/>
      <c r="EY76" s="261"/>
      <c r="EZ76" s="261"/>
      <c r="FA76" s="261"/>
      <c r="FB76" s="261"/>
      <c r="FC76" s="261"/>
      <c r="FD76" s="261"/>
      <c r="FE76" s="261"/>
      <c r="FF76" s="261"/>
      <c r="FG76" s="261"/>
      <c r="FH76" s="261"/>
      <c r="FI76" s="261"/>
      <c r="FJ76" s="261"/>
      <c r="FK76" s="261"/>
      <c r="FL76" s="261"/>
      <c r="FM76" s="261"/>
      <c r="FN76" s="261"/>
      <c r="FO76" s="261"/>
      <c r="FP76" s="261"/>
      <c r="FQ76" s="261"/>
      <c r="FR76" s="261"/>
      <c r="FS76" s="261"/>
      <c r="FT76" s="261"/>
      <c r="FU76" s="261"/>
      <c r="FV76" s="261"/>
      <c r="FW76" s="261"/>
    </row>
    <row r="77" spans="1:181" ht="20.149999999999999" customHeight="1" x14ac:dyDescent="0.55000000000000004">
      <c r="A77" s="31" t="s">
        <v>69</v>
      </c>
      <c r="B77" s="147"/>
      <c r="C77" s="148"/>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c r="AZ77" s="261"/>
      <c r="BA77" s="261"/>
      <c r="BB77" s="261"/>
      <c r="BC77" s="261"/>
      <c r="BD77" s="261"/>
      <c r="BE77" s="261"/>
      <c r="BF77" s="261"/>
      <c r="BG77" s="261"/>
      <c r="BH77" s="261"/>
      <c r="BI77" s="261"/>
      <c r="BJ77" s="261"/>
      <c r="BK77" s="261"/>
      <c r="BL77" s="261"/>
      <c r="BM77" s="261"/>
      <c r="BN77" s="261"/>
      <c r="BO77" s="261"/>
      <c r="BP77" s="261"/>
      <c r="BQ77" s="261"/>
      <c r="BR77" s="261"/>
      <c r="BS77" s="261"/>
      <c r="BT77" s="261"/>
      <c r="BU77" s="261"/>
      <c r="BV77" s="261"/>
      <c r="BW77" s="261"/>
      <c r="BX77" s="261"/>
      <c r="BY77" s="261"/>
      <c r="BZ77" s="261"/>
      <c r="CA77" s="261"/>
      <c r="CB77" s="261"/>
      <c r="CC77" s="261"/>
      <c r="CD77" s="261"/>
      <c r="CE77" s="261"/>
      <c r="CF77" s="261"/>
      <c r="CG77" s="261"/>
      <c r="CH77" s="261"/>
      <c r="CI77" s="261"/>
      <c r="CJ77" s="261"/>
      <c r="CK77" s="261"/>
      <c r="CL77" s="261"/>
      <c r="CM77" s="261"/>
      <c r="CN77" s="261"/>
      <c r="CO77" s="261"/>
      <c r="CP77" s="261"/>
      <c r="CQ77" s="261"/>
      <c r="CR77" s="261"/>
      <c r="CS77" s="261"/>
      <c r="CT77" s="261"/>
      <c r="CU77" s="261"/>
      <c r="CV77" s="261"/>
      <c r="CW77" s="261"/>
      <c r="CX77" s="261"/>
      <c r="CY77" s="261"/>
      <c r="CZ77" s="261"/>
      <c r="DA77" s="261"/>
      <c r="DB77" s="261"/>
      <c r="DC77" s="261"/>
      <c r="DD77" s="261"/>
      <c r="DE77" s="261"/>
      <c r="DF77" s="261"/>
      <c r="DG77" s="261"/>
      <c r="DH77" s="261"/>
      <c r="DI77" s="261"/>
      <c r="DJ77" s="261"/>
      <c r="DK77" s="261"/>
      <c r="DL77" s="261"/>
      <c r="DM77" s="261"/>
      <c r="DN77" s="261"/>
      <c r="DO77" s="261"/>
      <c r="DP77" s="261"/>
      <c r="DQ77" s="261"/>
      <c r="DR77" s="261"/>
      <c r="DS77" s="261"/>
      <c r="DT77" s="261"/>
      <c r="DU77" s="261"/>
      <c r="DV77" s="261"/>
      <c r="DW77" s="261"/>
      <c r="DX77" s="261"/>
      <c r="DY77" s="261"/>
      <c r="DZ77" s="261"/>
      <c r="EA77" s="261"/>
      <c r="EB77" s="261"/>
      <c r="EC77" s="261"/>
      <c r="ED77" s="261"/>
      <c r="EE77" s="261"/>
      <c r="EF77" s="261"/>
      <c r="EG77" s="261"/>
      <c r="EH77" s="261"/>
      <c r="EI77" s="261"/>
      <c r="EJ77" s="261"/>
      <c r="EK77" s="261"/>
      <c r="EL77" s="261"/>
      <c r="EM77" s="261"/>
      <c r="EN77" s="261"/>
      <c r="EO77" s="261"/>
      <c r="EP77" s="261"/>
      <c r="EQ77" s="261"/>
      <c r="ER77" s="261"/>
      <c r="ES77" s="261"/>
      <c r="ET77" s="261"/>
      <c r="EU77" s="261"/>
      <c r="EV77" s="261"/>
      <c r="EW77" s="261"/>
      <c r="EX77" s="261"/>
      <c r="EY77" s="261"/>
      <c r="EZ77" s="261"/>
      <c r="FA77" s="261"/>
      <c r="FB77" s="261"/>
      <c r="FC77" s="261"/>
      <c r="FD77" s="261"/>
      <c r="FE77" s="261"/>
      <c r="FF77" s="261"/>
      <c r="FG77" s="261"/>
      <c r="FH77" s="261"/>
      <c r="FI77" s="261"/>
      <c r="FJ77" s="261"/>
      <c r="FK77" s="261"/>
      <c r="FL77" s="261"/>
      <c r="FM77" s="261"/>
      <c r="FN77" s="261"/>
      <c r="FO77" s="261"/>
      <c r="FP77" s="261"/>
      <c r="FQ77" s="261"/>
      <c r="FR77" s="261"/>
      <c r="FS77" s="261"/>
      <c r="FT77" s="261"/>
      <c r="FU77" s="261"/>
      <c r="FV77" s="261"/>
      <c r="FW77" s="261"/>
    </row>
    <row r="78" spans="1:181" ht="20.149999999999999" customHeight="1" x14ac:dyDescent="0.55000000000000004">
      <c r="A78" s="31" t="s">
        <v>70</v>
      </c>
      <c r="B78" s="147"/>
      <c r="C78" s="148"/>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c r="BA78" s="261"/>
      <c r="BB78" s="261"/>
      <c r="BC78" s="261"/>
      <c r="BD78" s="261"/>
      <c r="BE78" s="261"/>
      <c r="BF78" s="261"/>
      <c r="BG78" s="261"/>
      <c r="BH78" s="261"/>
      <c r="BI78" s="261"/>
      <c r="BJ78" s="261"/>
      <c r="BK78" s="261"/>
      <c r="BL78" s="261"/>
      <c r="BM78" s="261"/>
      <c r="BN78" s="261"/>
      <c r="BO78" s="261"/>
      <c r="BP78" s="261"/>
      <c r="BQ78" s="261"/>
      <c r="BR78" s="261"/>
      <c r="BS78" s="261"/>
      <c r="BT78" s="261"/>
      <c r="BU78" s="261"/>
      <c r="BV78" s="261"/>
      <c r="BW78" s="261"/>
      <c r="BX78" s="261"/>
      <c r="BY78" s="261"/>
      <c r="BZ78" s="261"/>
      <c r="CA78" s="261"/>
      <c r="CB78" s="261"/>
      <c r="CC78" s="261"/>
      <c r="CD78" s="261"/>
      <c r="CE78" s="261"/>
      <c r="CF78" s="261"/>
      <c r="CG78" s="261"/>
      <c r="CH78" s="261"/>
      <c r="CI78" s="261"/>
      <c r="CJ78" s="261"/>
      <c r="CK78" s="261"/>
      <c r="CL78" s="261"/>
      <c r="CM78" s="261"/>
      <c r="CN78" s="261"/>
      <c r="CO78" s="261"/>
      <c r="CP78" s="261"/>
      <c r="CQ78" s="261"/>
      <c r="CR78" s="261"/>
      <c r="CS78" s="261"/>
      <c r="CT78" s="261"/>
      <c r="CU78" s="261"/>
      <c r="CV78" s="261"/>
      <c r="CW78" s="261"/>
      <c r="CX78" s="261"/>
      <c r="CY78" s="261"/>
      <c r="CZ78" s="261"/>
      <c r="DA78" s="261"/>
      <c r="DB78" s="261"/>
      <c r="DC78" s="261"/>
      <c r="DD78" s="261"/>
      <c r="DE78" s="261"/>
      <c r="DF78" s="261"/>
      <c r="DG78" s="261"/>
      <c r="DH78" s="261"/>
      <c r="DI78" s="261"/>
      <c r="DJ78" s="261"/>
      <c r="DK78" s="261"/>
      <c r="DL78" s="261"/>
      <c r="DM78" s="261"/>
      <c r="DN78" s="261"/>
      <c r="DO78" s="261"/>
      <c r="DP78" s="261"/>
      <c r="DQ78" s="261"/>
      <c r="DR78" s="261"/>
      <c r="DS78" s="261"/>
      <c r="DT78" s="261"/>
      <c r="DU78" s="261"/>
      <c r="DV78" s="261"/>
      <c r="DW78" s="261"/>
      <c r="DX78" s="261"/>
      <c r="DY78" s="261"/>
      <c r="DZ78" s="261"/>
      <c r="EA78" s="261"/>
      <c r="EB78" s="261"/>
      <c r="EC78" s="261"/>
      <c r="ED78" s="261"/>
      <c r="EE78" s="261"/>
      <c r="EF78" s="261"/>
      <c r="EG78" s="261"/>
      <c r="EH78" s="261"/>
      <c r="EI78" s="261"/>
      <c r="EJ78" s="261"/>
      <c r="EK78" s="261"/>
      <c r="EL78" s="261"/>
      <c r="EM78" s="261"/>
      <c r="EN78" s="261"/>
      <c r="EO78" s="261"/>
      <c r="EP78" s="261"/>
      <c r="EQ78" s="261"/>
      <c r="ER78" s="261"/>
      <c r="ES78" s="261"/>
      <c r="ET78" s="261"/>
      <c r="EU78" s="261"/>
      <c r="EV78" s="261"/>
      <c r="EW78" s="261"/>
      <c r="EX78" s="261"/>
      <c r="EY78" s="261"/>
      <c r="EZ78" s="261"/>
      <c r="FA78" s="261"/>
      <c r="FB78" s="261"/>
      <c r="FC78" s="261"/>
      <c r="FD78" s="261"/>
      <c r="FE78" s="261"/>
      <c r="FF78" s="261"/>
      <c r="FG78" s="261"/>
      <c r="FH78" s="261"/>
      <c r="FI78" s="261"/>
      <c r="FJ78" s="261"/>
      <c r="FK78" s="261"/>
      <c r="FL78" s="261"/>
      <c r="FM78" s="261"/>
      <c r="FN78" s="261"/>
      <c r="FO78" s="261"/>
      <c r="FP78" s="261"/>
      <c r="FQ78" s="261"/>
      <c r="FR78" s="261"/>
      <c r="FS78" s="261"/>
      <c r="FT78" s="261"/>
      <c r="FU78" s="261"/>
      <c r="FV78" s="261"/>
      <c r="FW78" s="261"/>
    </row>
    <row r="79" spans="1:181" ht="20.149999999999999" customHeight="1" x14ac:dyDescent="0.55000000000000004">
      <c r="A79" s="31" t="s">
        <v>71</v>
      </c>
      <c r="B79" s="147"/>
      <c r="C79" s="148"/>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1"/>
      <c r="BD79" s="261"/>
      <c r="BE79" s="261"/>
      <c r="BF79" s="261"/>
      <c r="BG79" s="261"/>
      <c r="BH79" s="261"/>
      <c r="BI79" s="261"/>
      <c r="BJ79" s="261"/>
      <c r="BK79" s="261"/>
      <c r="BL79" s="261"/>
      <c r="BM79" s="261"/>
      <c r="BN79" s="261"/>
      <c r="BO79" s="261"/>
      <c r="BP79" s="261"/>
      <c r="BQ79" s="261"/>
      <c r="BR79" s="261"/>
      <c r="BS79" s="261"/>
      <c r="BT79" s="261"/>
      <c r="BU79" s="261"/>
      <c r="BV79" s="261"/>
      <c r="BW79" s="261"/>
      <c r="BX79" s="261"/>
      <c r="BY79" s="261"/>
      <c r="BZ79" s="261"/>
      <c r="CA79" s="261"/>
      <c r="CB79" s="261"/>
      <c r="CC79" s="261"/>
      <c r="CD79" s="261"/>
      <c r="CE79" s="261"/>
      <c r="CF79" s="261"/>
      <c r="CG79" s="261"/>
      <c r="CH79" s="261"/>
      <c r="CI79" s="261"/>
      <c r="CJ79" s="261"/>
      <c r="CK79" s="261"/>
      <c r="CL79" s="261"/>
      <c r="CM79" s="261"/>
      <c r="CN79" s="261"/>
      <c r="CO79" s="261"/>
      <c r="CP79" s="261"/>
      <c r="CQ79" s="261"/>
      <c r="CR79" s="261"/>
      <c r="CS79" s="261"/>
      <c r="CT79" s="261"/>
      <c r="CU79" s="261"/>
      <c r="CV79" s="261"/>
      <c r="CW79" s="261"/>
      <c r="CX79" s="261"/>
      <c r="CY79" s="261"/>
      <c r="CZ79" s="261"/>
      <c r="DA79" s="261"/>
      <c r="DB79" s="261"/>
      <c r="DC79" s="261"/>
      <c r="DD79" s="261"/>
      <c r="DE79" s="261"/>
      <c r="DF79" s="261"/>
      <c r="DG79" s="261"/>
      <c r="DH79" s="261"/>
      <c r="DI79" s="261"/>
      <c r="DJ79" s="261"/>
      <c r="DK79" s="261"/>
      <c r="DL79" s="261"/>
      <c r="DM79" s="261"/>
      <c r="DN79" s="261"/>
      <c r="DO79" s="261"/>
      <c r="DP79" s="261"/>
      <c r="DQ79" s="261"/>
      <c r="DR79" s="261"/>
      <c r="DS79" s="261"/>
      <c r="DT79" s="261"/>
      <c r="DU79" s="261"/>
      <c r="DV79" s="261"/>
      <c r="DW79" s="261"/>
      <c r="DX79" s="261"/>
      <c r="DY79" s="261"/>
      <c r="DZ79" s="261"/>
      <c r="EA79" s="261"/>
      <c r="EB79" s="261"/>
      <c r="EC79" s="261"/>
      <c r="ED79" s="261"/>
      <c r="EE79" s="261"/>
      <c r="EF79" s="261"/>
      <c r="EG79" s="261"/>
      <c r="EH79" s="261"/>
      <c r="EI79" s="261"/>
      <c r="EJ79" s="261"/>
      <c r="EK79" s="261"/>
      <c r="EL79" s="261"/>
      <c r="EM79" s="261"/>
      <c r="EN79" s="261"/>
      <c r="EO79" s="261"/>
      <c r="EP79" s="261"/>
      <c r="EQ79" s="261"/>
      <c r="ER79" s="261"/>
      <c r="ES79" s="261"/>
      <c r="ET79" s="261"/>
      <c r="EU79" s="261"/>
      <c r="EV79" s="261"/>
      <c r="EW79" s="261"/>
      <c r="EX79" s="261"/>
      <c r="EY79" s="261"/>
      <c r="EZ79" s="261"/>
      <c r="FA79" s="261"/>
      <c r="FB79" s="261"/>
      <c r="FC79" s="261"/>
      <c r="FD79" s="261"/>
      <c r="FE79" s="261"/>
      <c r="FF79" s="261"/>
      <c r="FG79" s="261"/>
      <c r="FH79" s="261"/>
      <c r="FI79" s="261"/>
      <c r="FJ79" s="261"/>
      <c r="FK79" s="261"/>
      <c r="FL79" s="261"/>
      <c r="FM79" s="261"/>
      <c r="FN79" s="261"/>
      <c r="FO79" s="261"/>
      <c r="FP79" s="261"/>
      <c r="FQ79" s="261"/>
      <c r="FR79" s="261"/>
      <c r="FS79" s="261"/>
      <c r="FT79" s="261"/>
      <c r="FU79" s="261"/>
      <c r="FV79" s="261"/>
      <c r="FW79" s="261"/>
    </row>
    <row r="80" spans="1:181" ht="20.149999999999999" customHeight="1" x14ac:dyDescent="0.55000000000000004">
      <c r="A80" s="31" t="s">
        <v>72</v>
      </c>
      <c r="B80" s="147"/>
      <c r="C80" s="148"/>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c r="BD80" s="261"/>
      <c r="BE80" s="261"/>
      <c r="BF80" s="261"/>
      <c r="BG80" s="261"/>
      <c r="BH80" s="261"/>
      <c r="BI80" s="261"/>
      <c r="BJ80" s="261"/>
      <c r="BK80" s="261"/>
      <c r="BL80" s="261"/>
      <c r="BM80" s="261"/>
      <c r="BN80" s="261"/>
      <c r="BO80" s="261"/>
      <c r="BP80" s="261"/>
      <c r="BQ80" s="261"/>
      <c r="BR80" s="261"/>
      <c r="BS80" s="261"/>
      <c r="BT80" s="261"/>
      <c r="BU80" s="261"/>
      <c r="BV80" s="261"/>
      <c r="BW80" s="261"/>
      <c r="BX80" s="261"/>
      <c r="BY80" s="261"/>
      <c r="BZ80" s="261"/>
      <c r="CA80" s="261"/>
      <c r="CB80" s="261"/>
      <c r="CC80" s="261"/>
      <c r="CD80" s="261"/>
      <c r="CE80" s="261"/>
      <c r="CF80" s="261"/>
      <c r="CG80" s="261"/>
      <c r="CH80" s="261"/>
      <c r="CI80" s="261"/>
      <c r="CJ80" s="261"/>
      <c r="CK80" s="261"/>
      <c r="CL80" s="261"/>
      <c r="CM80" s="261"/>
      <c r="CN80" s="261"/>
      <c r="CO80" s="261"/>
      <c r="CP80" s="261"/>
      <c r="CQ80" s="261"/>
      <c r="CR80" s="261"/>
      <c r="CS80" s="261"/>
      <c r="CT80" s="261"/>
      <c r="CU80" s="261"/>
      <c r="CV80" s="261"/>
      <c r="CW80" s="261"/>
      <c r="CX80" s="261"/>
      <c r="CY80" s="261"/>
      <c r="CZ80" s="261"/>
      <c r="DA80" s="261"/>
      <c r="DB80" s="261"/>
      <c r="DC80" s="261"/>
      <c r="DD80" s="261"/>
      <c r="DE80" s="261"/>
      <c r="DF80" s="261"/>
      <c r="DG80" s="261"/>
      <c r="DH80" s="261"/>
      <c r="DI80" s="261"/>
      <c r="DJ80" s="261"/>
      <c r="DK80" s="261"/>
      <c r="DL80" s="261"/>
      <c r="DM80" s="261"/>
      <c r="DN80" s="261"/>
      <c r="DO80" s="261"/>
      <c r="DP80" s="261"/>
      <c r="DQ80" s="261"/>
      <c r="DR80" s="261"/>
      <c r="DS80" s="261"/>
      <c r="DT80" s="261"/>
      <c r="DU80" s="261"/>
      <c r="DV80" s="261"/>
      <c r="DW80" s="261"/>
      <c r="DX80" s="261"/>
      <c r="DY80" s="261"/>
      <c r="DZ80" s="261"/>
      <c r="EA80" s="261"/>
      <c r="EB80" s="261"/>
      <c r="EC80" s="261"/>
      <c r="ED80" s="261"/>
      <c r="EE80" s="261"/>
      <c r="EF80" s="261"/>
      <c r="EG80" s="261"/>
      <c r="EH80" s="261"/>
      <c r="EI80" s="261"/>
      <c r="EJ80" s="261"/>
      <c r="EK80" s="261"/>
      <c r="EL80" s="261"/>
      <c r="EM80" s="261"/>
      <c r="EN80" s="261"/>
      <c r="EO80" s="261"/>
      <c r="EP80" s="261"/>
      <c r="EQ80" s="261"/>
      <c r="ER80" s="261"/>
      <c r="ES80" s="261"/>
      <c r="ET80" s="261"/>
      <c r="EU80" s="261"/>
      <c r="EV80" s="261"/>
      <c r="EW80" s="261"/>
      <c r="EX80" s="261"/>
      <c r="EY80" s="261"/>
      <c r="EZ80" s="261"/>
      <c r="FA80" s="261"/>
      <c r="FB80" s="261"/>
      <c r="FC80" s="261"/>
      <c r="FD80" s="261"/>
      <c r="FE80" s="261"/>
      <c r="FF80" s="261"/>
      <c r="FG80" s="261"/>
      <c r="FH80" s="261"/>
      <c r="FI80" s="261"/>
      <c r="FJ80" s="261"/>
      <c r="FK80" s="261"/>
      <c r="FL80" s="261"/>
      <c r="FM80" s="261"/>
      <c r="FN80" s="261"/>
      <c r="FO80" s="261"/>
      <c r="FP80" s="261"/>
      <c r="FQ80" s="261"/>
      <c r="FR80" s="261"/>
      <c r="FS80" s="261"/>
      <c r="FT80" s="261"/>
      <c r="FU80" s="261"/>
      <c r="FV80" s="261"/>
      <c r="FW80" s="261"/>
    </row>
    <row r="81" spans="1:179" ht="20.149999999999999" customHeight="1" x14ac:dyDescent="0.55000000000000004">
      <c r="A81" s="31" t="s">
        <v>73</v>
      </c>
      <c r="B81" s="147"/>
      <c r="C81" s="148"/>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1"/>
      <c r="BA81" s="261"/>
      <c r="BB81" s="261"/>
      <c r="BC81" s="261"/>
      <c r="BD81" s="261"/>
      <c r="BE81" s="261"/>
      <c r="BF81" s="261"/>
      <c r="BG81" s="261"/>
      <c r="BH81" s="261"/>
      <c r="BI81" s="261"/>
      <c r="BJ81" s="261"/>
      <c r="BK81" s="261"/>
      <c r="BL81" s="261"/>
      <c r="BM81" s="261"/>
      <c r="BN81" s="261"/>
      <c r="BO81" s="261"/>
      <c r="BP81" s="261"/>
      <c r="BQ81" s="261"/>
      <c r="BR81" s="261"/>
      <c r="BS81" s="261"/>
      <c r="BT81" s="261"/>
      <c r="BU81" s="261"/>
      <c r="BV81" s="261"/>
      <c r="BW81" s="261"/>
      <c r="BX81" s="261"/>
      <c r="BY81" s="261"/>
      <c r="BZ81" s="261"/>
      <c r="CA81" s="261"/>
      <c r="CB81" s="261"/>
      <c r="CC81" s="261"/>
      <c r="CD81" s="261"/>
      <c r="CE81" s="261"/>
      <c r="CF81" s="261"/>
      <c r="CG81" s="261"/>
      <c r="CH81" s="261"/>
      <c r="CI81" s="261"/>
      <c r="CJ81" s="261"/>
      <c r="CK81" s="261"/>
      <c r="CL81" s="261"/>
      <c r="CM81" s="261"/>
      <c r="CN81" s="261"/>
      <c r="CO81" s="261"/>
      <c r="CP81" s="261"/>
      <c r="CQ81" s="261"/>
      <c r="CR81" s="261"/>
      <c r="CS81" s="261"/>
      <c r="CT81" s="261"/>
      <c r="CU81" s="261"/>
      <c r="CV81" s="261"/>
      <c r="CW81" s="261"/>
      <c r="CX81" s="261"/>
      <c r="CY81" s="261"/>
      <c r="CZ81" s="261"/>
      <c r="DA81" s="261"/>
      <c r="DB81" s="261"/>
      <c r="DC81" s="261"/>
      <c r="DD81" s="261"/>
      <c r="DE81" s="261"/>
      <c r="DF81" s="261"/>
      <c r="DG81" s="261"/>
      <c r="DH81" s="261"/>
      <c r="DI81" s="261"/>
      <c r="DJ81" s="261"/>
      <c r="DK81" s="261"/>
      <c r="DL81" s="261"/>
      <c r="DM81" s="261"/>
      <c r="DN81" s="261"/>
      <c r="DO81" s="261"/>
      <c r="DP81" s="261"/>
      <c r="DQ81" s="261"/>
      <c r="DR81" s="261"/>
      <c r="DS81" s="261"/>
      <c r="DT81" s="261"/>
      <c r="DU81" s="261"/>
      <c r="DV81" s="261"/>
      <c r="DW81" s="261"/>
      <c r="DX81" s="261"/>
      <c r="DY81" s="261"/>
      <c r="DZ81" s="261"/>
      <c r="EA81" s="261"/>
      <c r="EB81" s="261"/>
      <c r="EC81" s="261"/>
      <c r="ED81" s="261"/>
      <c r="EE81" s="261"/>
      <c r="EF81" s="261"/>
      <c r="EG81" s="261"/>
      <c r="EH81" s="261"/>
      <c r="EI81" s="261"/>
      <c r="EJ81" s="261"/>
      <c r="EK81" s="261"/>
      <c r="EL81" s="261"/>
      <c r="EM81" s="261"/>
      <c r="EN81" s="261"/>
      <c r="EO81" s="261"/>
      <c r="EP81" s="261"/>
      <c r="EQ81" s="261"/>
      <c r="ER81" s="261"/>
      <c r="ES81" s="261"/>
      <c r="ET81" s="261"/>
      <c r="EU81" s="261"/>
      <c r="EV81" s="261"/>
      <c r="EW81" s="261"/>
      <c r="EX81" s="261"/>
      <c r="EY81" s="261"/>
      <c r="EZ81" s="261"/>
      <c r="FA81" s="261"/>
      <c r="FB81" s="261"/>
      <c r="FC81" s="261"/>
      <c r="FD81" s="261"/>
      <c r="FE81" s="261"/>
      <c r="FF81" s="261"/>
      <c r="FG81" s="261"/>
      <c r="FH81" s="261"/>
      <c r="FI81" s="261"/>
      <c r="FJ81" s="261"/>
      <c r="FK81" s="261"/>
      <c r="FL81" s="261"/>
      <c r="FM81" s="261"/>
      <c r="FN81" s="261"/>
      <c r="FO81" s="261"/>
      <c r="FP81" s="261"/>
      <c r="FQ81" s="261"/>
      <c r="FR81" s="261"/>
      <c r="FS81" s="261"/>
      <c r="FT81" s="261"/>
      <c r="FU81" s="261"/>
      <c r="FV81" s="261"/>
      <c r="FW81" s="261"/>
    </row>
    <row r="82" spans="1:179" ht="20.149999999999999" customHeight="1" x14ac:dyDescent="0.55000000000000004">
      <c r="A82" s="31" t="s">
        <v>74</v>
      </c>
      <c r="B82" s="147"/>
      <c r="C82" s="148"/>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1"/>
      <c r="AZ82" s="261"/>
      <c r="BA82" s="261"/>
      <c r="BB82" s="261"/>
      <c r="BC82" s="261"/>
      <c r="BD82" s="261"/>
      <c r="BE82" s="261"/>
      <c r="BF82" s="261"/>
      <c r="BG82" s="261"/>
      <c r="BH82" s="261"/>
      <c r="BI82" s="261"/>
      <c r="BJ82" s="261"/>
      <c r="BK82" s="261"/>
      <c r="BL82" s="261"/>
      <c r="BM82" s="261"/>
      <c r="BN82" s="261"/>
      <c r="BO82" s="261"/>
      <c r="BP82" s="261"/>
      <c r="BQ82" s="261"/>
      <c r="BR82" s="261"/>
      <c r="BS82" s="261"/>
      <c r="BT82" s="261"/>
      <c r="BU82" s="261"/>
      <c r="BV82" s="261"/>
      <c r="BW82" s="261"/>
      <c r="BX82" s="261"/>
      <c r="BY82" s="261"/>
      <c r="BZ82" s="261"/>
      <c r="CA82" s="261"/>
      <c r="CB82" s="261"/>
      <c r="CC82" s="261"/>
      <c r="CD82" s="261"/>
      <c r="CE82" s="261"/>
      <c r="CF82" s="261"/>
      <c r="CG82" s="261"/>
      <c r="CH82" s="261"/>
      <c r="CI82" s="261"/>
      <c r="CJ82" s="261"/>
      <c r="CK82" s="261"/>
      <c r="CL82" s="261"/>
      <c r="CM82" s="261"/>
      <c r="CN82" s="261"/>
      <c r="CO82" s="261"/>
      <c r="CP82" s="261"/>
      <c r="CQ82" s="261"/>
      <c r="CR82" s="261"/>
      <c r="CS82" s="261"/>
      <c r="CT82" s="261"/>
      <c r="CU82" s="261"/>
      <c r="CV82" s="261"/>
      <c r="CW82" s="261"/>
      <c r="CX82" s="261"/>
      <c r="CY82" s="261"/>
      <c r="CZ82" s="261"/>
      <c r="DA82" s="261"/>
      <c r="DB82" s="261"/>
      <c r="DC82" s="261"/>
      <c r="DD82" s="261"/>
      <c r="DE82" s="261"/>
      <c r="DF82" s="261"/>
      <c r="DG82" s="261"/>
      <c r="DH82" s="261"/>
      <c r="DI82" s="261"/>
      <c r="DJ82" s="261"/>
      <c r="DK82" s="261"/>
      <c r="DL82" s="261"/>
      <c r="DM82" s="261"/>
      <c r="DN82" s="261"/>
      <c r="DO82" s="261"/>
      <c r="DP82" s="261"/>
      <c r="DQ82" s="261"/>
      <c r="DR82" s="261"/>
      <c r="DS82" s="261"/>
      <c r="DT82" s="261"/>
      <c r="DU82" s="261"/>
      <c r="DV82" s="261"/>
      <c r="DW82" s="261"/>
      <c r="DX82" s="261"/>
      <c r="DY82" s="261"/>
      <c r="DZ82" s="261"/>
      <c r="EA82" s="261"/>
      <c r="EB82" s="261"/>
      <c r="EC82" s="261"/>
      <c r="ED82" s="261"/>
      <c r="EE82" s="261"/>
      <c r="EF82" s="261"/>
      <c r="EG82" s="261"/>
      <c r="EH82" s="261"/>
      <c r="EI82" s="261"/>
      <c r="EJ82" s="261"/>
      <c r="EK82" s="261"/>
      <c r="EL82" s="261"/>
      <c r="EM82" s="261"/>
      <c r="EN82" s="261"/>
      <c r="EO82" s="261"/>
      <c r="EP82" s="261"/>
      <c r="EQ82" s="261"/>
      <c r="ER82" s="261"/>
      <c r="ES82" s="261"/>
      <c r="ET82" s="261"/>
      <c r="EU82" s="261"/>
      <c r="EV82" s="261"/>
      <c r="EW82" s="261"/>
      <c r="EX82" s="261"/>
      <c r="EY82" s="261"/>
      <c r="EZ82" s="261"/>
      <c r="FA82" s="261"/>
      <c r="FB82" s="261"/>
      <c r="FC82" s="261"/>
      <c r="FD82" s="261"/>
      <c r="FE82" s="261"/>
      <c r="FF82" s="261"/>
      <c r="FG82" s="261"/>
      <c r="FH82" s="261"/>
      <c r="FI82" s="261"/>
      <c r="FJ82" s="261"/>
      <c r="FK82" s="261"/>
      <c r="FL82" s="261"/>
      <c r="FM82" s="261"/>
      <c r="FN82" s="261"/>
      <c r="FO82" s="261"/>
      <c r="FP82" s="261"/>
      <c r="FQ82" s="261"/>
      <c r="FR82" s="261"/>
      <c r="FS82" s="261"/>
      <c r="FT82" s="261"/>
      <c r="FU82" s="261"/>
      <c r="FV82" s="261"/>
      <c r="FW82" s="261"/>
    </row>
    <row r="83" spans="1:179" ht="23.15" customHeight="1" x14ac:dyDescent="0.55000000000000004">
      <c r="A83" s="31" t="s">
        <v>75</v>
      </c>
      <c r="B83" s="147"/>
      <c r="C83" s="148"/>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1"/>
      <c r="BB83" s="261"/>
      <c r="BC83" s="261"/>
      <c r="BD83" s="261"/>
      <c r="BE83" s="261"/>
      <c r="BF83" s="261"/>
      <c r="BG83" s="261"/>
      <c r="BH83" s="261"/>
      <c r="BI83" s="261"/>
      <c r="BJ83" s="261"/>
      <c r="BK83" s="261"/>
      <c r="BL83" s="261"/>
      <c r="BM83" s="261"/>
      <c r="BN83" s="261"/>
      <c r="BO83" s="261"/>
      <c r="BP83" s="261"/>
      <c r="BQ83" s="261"/>
      <c r="BR83" s="261"/>
      <c r="BS83" s="261"/>
      <c r="BT83" s="261"/>
      <c r="BU83" s="261"/>
      <c r="BV83" s="261"/>
      <c r="BW83" s="261"/>
      <c r="BX83" s="261"/>
      <c r="BY83" s="261"/>
      <c r="BZ83" s="261"/>
      <c r="CA83" s="261"/>
      <c r="CB83" s="261"/>
      <c r="CC83" s="261"/>
      <c r="CD83" s="261"/>
      <c r="CE83" s="261"/>
      <c r="CF83" s="261"/>
      <c r="CG83" s="261"/>
      <c r="CH83" s="261"/>
      <c r="CI83" s="261"/>
      <c r="CJ83" s="261"/>
      <c r="CK83" s="261"/>
      <c r="CL83" s="261"/>
      <c r="CM83" s="261"/>
      <c r="CN83" s="261"/>
      <c r="CO83" s="261"/>
      <c r="CP83" s="261"/>
      <c r="CQ83" s="261"/>
      <c r="CR83" s="261"/>
      <c r="CS83" s="261"/>
      <c r="CT83" s="261"/>
      <c r="CU83" s="261"/>
      <c r="CV83" s="261"/>
      <c r="CW83" s="261"/>
      <c r="CX83" s="261"/>
      <c r="CY83" s="261"/>
      <c r="CZ83" s="261"/>
      <c r="DA83" s="261"/>
      <c r="DB83" s="261"/>
      <c r="DC83" s="261"/>
      <c r="DD83" s="261"/>
      <c r="DE83" s="261"/>
      <c r="DF83" s="261"/>
      <c r="DG83" s="261"/>
      <c r="DH83" s="261"/>
      <c r="DI83" s="261"/>
      <c r="DJ83" s="261"/>
      <c r="DK83" s="261"/>
      <c r="DL83" s="261"/>
      <c r="DM83" s="261"/>
      <c r="DN83" s="261"/>
      <c r="DO83" s="261"/>
      <c r="DP83" s="261"/>
      <c r="DQ83" s="261"/>
      <c r="DR83" s="261"/>
      <c r="DS83" s="261"/>
      <c r="DT83" s="261"/>
      <c r="DU83" s="261"/>
      <c r="DV83" s="261"/>
      <c r="DW83" s="261"/>
      <c r="DX83" s="261"/>
      <c r="DY83" s="261"/>
      <c r="DZ83" s="261"/>
      <c r="EA83" s="261"/>
      <c r="EB83" s="261"/>
      <c r="EC83" s="261"/>
      <c r="ED83" s="261"/>
      <c r="EE83" s="261"/>
      <c r="EF83" s="261"/>
      <c r="EG83" s="261"/>
      <c r="EH83" s="261"/>
      <c r="EI83" s="261"/>
      <c r="EJ83" s="261"/>
      <c r="EK83" s="261"/>
      <c r="EL83" s="261"/>
      <c r="EM83" s="261"/>
      <c r="EN83" s="261"/>
      <c r="EO83" s="261"/>
      <c r="EP83" s="261"/>
      <c r="EQ83" s="261"/>
      <c r="ER83" s="261"/>
      <c r="ES83" s="261"/>
      <c r="ET83" s="261"/>
      <c r="EU83" s="261"/>
      <c r="EV83" s="261"/>
      <c r="EW83" s="261"/>
      <c r="EX83" s="261"/>
      <c r="EY83" s="261"/>
      <c r="EZ83" s="261"/>
      <c r="FA83" s="261"/>
      <c r="FB83" s="261"/>
      <c r="FC83" s="261"/>
      <c r="FD83" s="261"/>
      <c r="FE83" s="261"/>
      <c r="FF83" s="261"/>
      <c r="FG83" s="261"/>
      <c r="FH83" s="261"/>
      <c r="FI83" s="261"/>
      <c r="FJ83" s="261"/>
      <c r="FK83" s="261"/>
      <c r="FL83" s="261"/>
      <c r="FM83" s="261"/>
      <c r="FN83" s="261"/>
      <c r="FO83" s="261"/>
      <c r="FP83" s="261"/>
      <c r="FQ83" s="261"/>
      <c r="FR83" s="261"/>
      <c r="FS83" s="261"/>
      <c r="FT83" s="261"/>
      <c r="FU83" s="261"/>
      <c r="FV83" s="261"/>
      <c r="FW83" s="261"/>
    </row>
    <row r="84" spans="1:179" ht="22" customHeight="1" x14ac:dyDescent="0.55000000000000004">
      <c r="A84" s="31" t="s">
        <v>76</v>
      </c>
      <c r="B84" s="147"/>
      <c r="C84" s="148"/>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row>
    <row r="85" spans="1:179" ht="20.5" customHeight="1" x14ac:dyDescent="0.55000000000000004">
      <c r="A85" s="31" t="s">
        <v>77</v>
      </c>
      <c r="B85" s="147"/>
      <c r="C85" s="148"/>
      <c r="K85" s="261" t="str">
        <f>$C$88&amp;$C$89&amp;$C$90&amp;$C$91&amp;$C$92&amp;$C$93&amp;$C$94&amp;$C$95&amp;$C$96&amp;$C$97&amp;$C$98&amp;$C$99&amp;$C$100</f>
        <v/>
      </c>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c r="BB85" s="261"/>
      <c r="BC85" s="261"/>
      <c r="BD85" s="261"/>
      <c r="BE85" s="261"/>
      <c r="BF85" s="261"/>
      <c r="BG85" s="261"/>
      <c r="BH85" s="261"/>
      <c r="BI85" s="261"/>
      <c r="BJ85" s="261"/>
      <c r="BK85" s="261"/>
      <c r="BL85" s="261"/>
      <c r="BM85" s="261"/>
      <c r="BN85" s="261"/>
      <c r="BO85" s="261"/>
      <c r="BP85" s="261"/>
      <c r="BQ85" s="261"/>
      <c r="BR85" s="261"/>
      <c r="BS85" s="261"/>
      <c r="BT85" s="261"/>
      <c r="BU85" s="261"/>
      <c r="BV85" s="261"/>
      <c r="BW85" s="261"/>
      <c r="BX85" s="261"/>
      <c r="BY85" s="261"/>
      <c r="BZ85" s="261"/>
      <c r="CA85" s="261"/>
      <c r="CB85" s="261"/>
      <c r="CC85" s="261"/>
      <c r="CD85" s="261"/>
      <c r="CE85" s="261"/>
      <c r="CF85" s="261"/>
      <c r="CG85" s="261"/>
      <c r="CH85" s="261"/>
      <c r="CI85" s="261"/>
      <c r="CJ85" s="261"/>
      <c r="CK85" s="261"/>
      <c r="CL85" s="261"/>
      <c r="CM85" s="261"/>
      <c r="CN85" s="261"/>
      <c r="CO85" s="261"/>
      <c r="CP85" s="261"/>
      <c r="CQ85" s="261"/>
      <c r="CR85" s="261"/>
      <c r="CS85" s="261"/>
      <c r="CT85" s="261"/>
      <c r="CU85" s="261"/>
      <c r="CV85" s="261"/>
      <c r="CW85" s="261"/>
      <c r="CX85" s="261"/>
      <c r="CY85" s="261"/>
      <c r="CZ85" s="261"/>
      <c r="DA85" s="261"/>
      <c r="DB85" s="261"/>
      <c r="DC85" s="261"/>
      <c r="DD85" s="261"/>
      <c r="DE85" s="261"/>
      <c r="DF85" s="261"/>
      <c r="DG85" s="261"/>
      <c r="DH85" s="261"/>
      <c r="DI85" s="261"/>
      <c r="DJ85" s="261"/>
      <c r="DK85" s="261"/>
      <c r="DL85" s="261"/>
      <c r="DM85" s="261"/>
      <c r="DN85" s="261"/>
      <c r="DO85" s="261"/>
      <c r="DP85" s="261"/>
      <c r="DQ85" s="261"/>
      <c r="DR85" s="261"/>
      <c r="DS85" s="261"/>
      <c r="DT85" s="261"/>
      <c r="DU85" s="261"/>
      <c r="DV85" s="261"/>
      <c r="DW85" s="261"/>
      <c r="DX85" s="261"/>
      <c r="DY85" s="261"/>
      <c r="DZ85" s="261"/>
      <c r="EA85" s="261"/>
      <c r="EB85" s="261"/>
      <c r="EC85" s="261"/>
      <c r="ED85" s="261"/>
      <c r="EE85" s="261"/>
      <c r="EF85" s="261"/>
      <c r="EG85" s="261"/>
      <c r="EH85" s="261"/>
      <c r="EI85" s="261"/>
      <c r="EJ85" s="261"/>
      <c r="EK85" s="261"/>
      <c r="EL85" s="261"/>
      <c r="EM85" s="261"/>
      <c r="EN85" s="261"/>
      <c r="EO85" s="261"/>
      <c r="EP85" s="261"/>
      <c r="EQ85" s="261"/>
      <c r="ER85" s="261"/>
      <c r="ES85" s="261"/>
      <c r="ET85" s="261"/>
      <c r="EU85" s="261"/>
      <c r="EV85" s="261"/>
      <c r="EW85" s="261"/>
      <c r="EX85" s="261"/>
      <c r="EY85" s="261"/>
      <c r="EZ85" s="261"/>
      <c r="FA85" s="261"/>
      <c r="FB85" s="261"/>
      <c r="FC85" s="261"/>
      <c r="FD85" s="261"/>
      <c r="FE85" s="261"/>
      <c r="FF85" s="261"/>
      <c r="FG85" s="261"/>
      <c r="FH85" s="261"/>
      <c r="FI85" s="261"/>
      <c r="FJ85" s="261"/>
      <c r="FK85" s="261"/>
      <c r="FL85" s="261"/>
      <c r="FM85" s="261"/>
      <c r="FN85" s="261"/>
      <c r="FO85" s="261"/>
      <c r="FP85" s="261"/>
      <c r="FQ85" s="261"/>
      <c r="FR85" s="261"/>
      <c r="FS85" s="261"/>
      <c r="FT85" s="261"/>
      <c r="FU85" s="261"/>
      <c r="FV85" s="261"/>
      <c r="FW85" s="261"/>
    </row>
    <row r="86" spans="1:179" ht="20.5" customHeight="1" x14ac:dyDescent="0.55000000000000004">
      <c r="A86" s="31" t="s">
        <v>78</v>
      </c>
      <c r="B86" s="163"/>
      <c r="C86" s="148"/>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1"/>
      <c r="AZ86" s="261"/>
      <c r="BA86" s="261"/>
      <c r="BB86" s="261"/>
      <c r="BC86" s="261"/>
      <c r="BD86" s="261"/>
      <c r="BE86" s="261"/>
      <c r="BF86" s="261"/>
      <c r="BG86" s="261"/>
      <c r="BH86" s="261"/>
      <c r="BI86" s="261"/>
      <c r="BJ86" s="261"/>
      <c r="BK86" s="261"/>
      <c r="BL86" s="261"/>
      <c r="BM86" s="261"/>
      <c r="BN86" s="261"/>
      <c r="BO86" s="261"/>
      <c r="BP86" s="261"/>
      <c r="BQ86" s="261"/>
      <c r="BR86" s="261"/>
      <c r="BS86" s="261"/>
      <c r="BT86" s="261"/>
      <c r="BU86" s="261"/>
      <c r="BV86" s="261"/>
      <c r="BW86" s="261"/>
      <c r="BX86" s="261"/>
      <c r="BY86" s="261"/>
      <c r="BZ86" s="261"/>
      <c r="CA86" s="261"/>
      <c r="CB86" s="261"/>
      <c r="CC86" s="261"/>
      <c r="CD86" s="261"/>
      <c r="CE86" s="261"/>
      <c r="CF86" s="261"/>
      <c r="CG86" s="261"/>
      <c r="CH86" s="261"/>
      <c r="CI86" s="261"/>
      <c r="CJ86" s="261"/>
      <c r="CK86" s="261"/>
      <c r="CL86" s="261"/>
      <c r="CM86" s="261"/>
      <c r="CN86" s="261"/>
      <c r="CO86" s="261"/>
      <c r="CP86" s="261"/>
      <c r="CQ86" s="261"/>
      <c r="CR86" s="261"/>
      <c r="CS86" s="261"/>
      <c r="CT86" s="261"/>
      <c r="CU86" s="261"/>
      <c r="CV86" s="261"/>
      <c r="CW86" s="261"/>
      <c r="CX86" s="261"/>
      <c r="CY86" s="261"/>
      <c r="CZ86" s="261"/>
      <c r="DA86" s="261"/>
      <c r="DB86" s="261"/>
      <c r="DC86" s="261"/>
      <c r="DD86" s="261"/>
      <c r="DE86" s="261"/>
      <c r="DF86" s="261"/>
      <c r="DG86" s="261"/>
      <c r="DH86" s="261"/>
      <c r="DI86" s="261"/>
      <c r="DJ86" s="261"/>
      <c r="DK86" s="261"/>
      <c r="DL86" s="261"/>
      <c r="DM86" s="261"/>
      <c r="DN86" s="261"/>
      <c r="DO86" s="261"/>
      <c r="DP86" s="261"/>
      <c r="DQ86" s="261"/>
      <c r="DR86" s="261"/>
      <c r="DS86" s="261"/>
      <c r="DT86" s="261"/>
      <c r="DU86" s="261"/>
      <c r="DV86" s="261"/>
      <c r="DW86" s="261"/>
      <c r="DX86" s="261"/>
      <c r="DY86" s="261"/>
      <c r="DZ86" s="261"/>
      <c r="EA86" s="261"/>
      <c r="EB86" s="261"/>
      <c r="EC86" s="261"/>
      <c r="ED86" s="261"/>
      <c r="EE86" s="261"/>
      <c r="EF86" s="261"/>
      <c r="EG86" s="261"/>
      <c r="EH86" s="261"/>
      <c r="EI86" s="261"/>
      <c r="EJ86" s="261"/>
      <c r="EK86" s="261"/>
      <c r="EL86" s="261"/>
      <c r="EM86" s="261"/>
      <c r="EN86" s="261"/>
      <c r="EO86" s="261"/>
      <c r="EP86" s="261"/>
      <c r="EQ86" s="261"/>
      <c r="ER86" s="261"/>
      <c r="ES86" s="261"/>
      <c r="ET86" s="261"/>
      <c r="EU86" s="261"/>
      <c r="EV86" s="261"/>
      <c r="EW86" s="261"/>
      <c r="EX86" s="261"/>
      <c r="EY86" s="261"/>
      <c r="EZ86" s="261"/>
      <c r="FA86" s="261"/>
      <c r="FB86" s="261"/>
      <c r="FC86" s="261"/>
      <c r="FD86" s="261"/>
      <c r="FE86" s="261"/>
      <c r="FF86" s="261"/>
      <c r="FG86" s="261"/>
      <c r="FH86" s="261"/>
      <c r="FI86" s="261"/>
      <c r="FJ86" s="261"/>
      <c r="FK86" s="261"/>
      <c r="FL86" s="261"/>
      <c r="FM86" s="261"/>
      <c r="FN86" s="261"/>
      <c r="FO86" s="261"/>
      <c r="FP86" s="261"/>
      <c r="FQ86" s="261"/>
      <c r="FR86" s="261"/>
      <c r="FS86" s="261"/>
      <c r="FT86" s="261"/>
      <c r="FU86" s="261"/>
      <c r="FV86" s="261"/>
      <c r="FW86" s="261"/>
    </row>
    <row r="87" spans="1:179" ht="20.5" customHeight="1" x14ac:dyDescent="0.55000000000000004">
      <c r="A87" s="31" t="s">
        <v>79</v>
      </c>
      <c r="B87" s="163"/>
      <c r="C87" s="148"/>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1"/>
      <c r="AZ87" s="261"/>
      <c r="BA87" s="261"/>
      <c r="BB87" s="261"/>
      <c r="BC87" s="261"/>
      <c r="BD87" s="261"/>
      <c r="BE87" s="261"/>
      <c r="BF87" s="261"/>
      <c r="BG87" s="261"/>
      <c r="BH87" s="261"/>
      <c r="BI87" s="261"/>
      <c r="BJ87" s="261"/>
      <c r="BK87" s="261"/>
      <c r="BL87" s="261"/>
      <c r="BM87" s="261"/>
      <c r="BN87" s="261"/>
      <c r="BO87" s="261"/>
      <c r="BP87" s="261"/>
      <c r="BQ87" s="261"/>
      <c r="BR87" s="261"/>
      <c r="BS87" s="261"/>
      <c r="BT87" s="261"/>
      <c r="BU87" s="261"/>
      <c r="BV87" s="261"/>
      <c r="BW87" s="261"/>
      <c r="BX87" s="261"/>
      <c r="BY87" s="261"/>
      <c r="BZ87" s="261"/>
      <c r="CA87" s="261"/>
      <c r="CB87" s="261"/>
      <c r="CC87" s="261"/>
      <c r="CD87" s="261"/>
      <c r="CE87" s="261"/>
      <c r="CF87" s="261"/>
      <c r="CG87" s="261"/>
      <c r="CH87" s="261"/>
      <c r="CI87" s="261"/>
      <c r="CJ87" s="261"/>
      <c r="CK87" s="261"/>
      <c r="CL87" s="261"/>
      <c r="CM87" s="261"/>
      <c r="CN87" s="261"/>
      <c r="CO87" s="261"/>
      <c r="CP87" s="261"/>
      <c r="CQ87" s="261"/>
      <c r="CR87" s="261"/>
      <c r="CS87" s="261"/>
      <c r="CT87" s="261"/>
      <c r="CU87" s="261"/>
      <c r="CV87" s="261"/>
      <c r="CW87" s="261"/>
      <c r="CX87" s="261"/>
      <c r="CY87" s="261"/>
      <c r="CZ87" s="261"/>
      <c r="DA87" s="261"/>
      <c r="DB87" s="261"/>
      <c r="DC87" s="261"/>
      <c r="DD87" s="261"/>
      <c r="DE87" s="261"/>
      <c r="DF87" s="261"/>
      <c r="DG87" s="261"/>
      <c r="DH87" s="261"/>
      <c r="DI87" s="261"/>
      <c r="DJ87" s="261"/>
      <c r="DK87" s="261"/>
      <c r="DL87" s="261"/>
      <c r="DM87" s="261"/>
      <c r="DN87" s="261"/>
      <c r="DO87" s="261"/>
      <c r="DP87" s="261"/>
      <c r="DQ87" s="261"/>
      <c r="DR87" s="261"/>
      <c r="DS87" s="261"/>
      <c r="DT87" s="261"/>
      <c r="DU87" s="261"/>
      <c r="DV87" s="261"/>
      <c r="DW87" s="261"/>
      <c r="DX87" s="261"/>
      <c r="DY87" s="261"/>
      <c r="DZ87" s="261"/>
      <c r="EA87" s="261"/>
      <c r="EB87" s="261"/>
      <c r="EC87" s="261"/>
      <c r="ED87" s="261"/>
      <c r="EE87" s="261"/>
      <c r="EF87" s="261"/>
      <c r="EG87" s="261"/>
      <c r="EH87" s="261"/>
      <c r="EI87" s="261"/>
      <c r="EJ87" s="261"/>
      <c r="EK87" s="261"/>
      <c r="EL87" s="261"/>
      <c r="EM87" s="261"/>
      <c r="EN87" s="261"/>
      <c r="EO87" s="261"/>
      <c r="EP87" s="261"/>
      <c r="EQ87" s="261"/>
      <c r="ER87" s="261"/>
      <c r="ES87" s="261"/>
      <c r="ET87" s="261"/>
      <c r="EU87" s="261"/>
      <c r="EV87" s="261"/>
      <c r="EW87" s="261"/>
      <c r="EX87" s="261"/>
      <c r="EY87" s="261"/>
      <c r="EZ87" s="261"/>
      <c r="FA87" s="261"/>
      <c r="FB87" s="261"/>
      <c r="FC87" s="261"/>
      <c r="FD87" s="261"/>
      <c r="FE87" s="261"/>
      <c r="FF87" s="261"/>
      <c r="FG87" s="261"/>
      <c r="FH87" s="261"/>
      <c r="FI87" s="261"/>
      <c r="FJ87" s="261"/>
      <c r="FK87" s="261"/>
      <c r="FL87" s="261"/>
      <c r="FM87" s="261"/>
      <c r="FN87" s="261"/>
      <c r="FO87" s="261"/>
      <c r="FP87" s="261"/>
      <c r="FQ87" s="261"/>
      <c r="FR87" s="261"/>
      <c r="FS87" s="261"/>
      <c r="FT87" s="261"/>
      <c r="FU87" s="261"/>
      <c r="FV87" s="261"/>
      <c r="FW87" s="261"/>
    </row>
    <row r="88" spans="1:179" ht="20.5" customHeight="1" x14ac:dyDescent="0.55000000000000004">
      <c r="A88" s="135" t="s">
        <v>80</v>
      </c>
      <c r="B88" s="136"/>
      <c r="C88" s="162"/>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c r="BC88" s="261"/>
      <c r="BD88" s="261"/>
      <c r="BE88" s="261"/>
      <c r="BF88" s="261"/>
      <c r="BG88" s="261"/>
      <c r="BH88" s="261"/>
      <c r="BI88" s="261"/>
      <c r="BJ88" s="261"/>
      <c r="BK88" s="261"/>
      <c r="BL88" s="261"/>
      <c r="BM88" s="261"/>
      <c r="BN88" s="261"/>
      <c r="BO88" s="261"/>
      <c r="BP88" s="261"/>
      <c r="BQ88" s="261"/>
      <c r="BR88" s="261"/>
      <c r="BS88" s="261"/>
      <c r="BT88" s="261"/>
      <c r="BU88" s="261"/>
      <c r="BV88" s="261"/>
      <c r="BW88" s="261"/>
      <c r="BX88" s="261"/>
      <c r="BY88" s="261"/>
      <c r="BZ88" s="261"/>
      <c r="CA88" s="261"/>
      <c r="CB88" s="261"/>
      <c r="CC88" s="261"/>
      <c r="CD88" s="261"/>
      <c r="CE88" s="261"/>
      <c r="CF88" s="261"/>
      <c r="CG88" s="261"/>
      <c r="CH88" s="261"/>
      <c r="CI88" s="261"/>
      <c r="CJ88" s="261"/>
      <c r="CK88" s="261"/>
      <c r="CL88" s="261"/>
      <c r="CM88" s="261"/>
      <c r="CN88" s="261"/>
      <c r="CO88" s="261"/>
      <c r="CP88" s="261"/>
      <c r="CQ88" s="261"/>
      <c r="CR88" s="261"/>
      <c r="CS88" s="261"/>
      <c r="CT88" s="261"/>
      <c r="CU88" s="261"/>
      <c r="CV88" s="261"/>
      <c r="CW88" s="261"/>
      <c r="CX88" s="261"/>
      <c r="CY88" s="261"/>
      <c r="CZ88" s="261"/>
      <c r="DA88" s="261"/>
      <c r="DB88" s="261"/>
      <c r="DC88" s="261"/>
      <c r="DD88" s="261"/>
      <c r="DE88" s="261"/>
      <c r="DF88" s="261"/>
      <c r="DG88" s="261"/>
      <c r="DH88" s="261"/>
      <c r="DI88" s="261"/>
      <c r="DJ88" s="261"/>
      <c r="DK88" s="261"/>
      <c r="DL88" s="261"/>
      <c r="DM88" s="261"/>
      <c r="DN88" s="261"/>
      <c r="DO88" s="261"/>
      <c r="DP88" s="261"/>
      <c r="DQ88" s="261"/>
      <c r="DR88" s="261"/>
      <c r="DS88" s="261"/>
      <c r="DT88" s="261"/>
      <c r="DU88" s="261"/>
      <c r="DV88" s="261"/>
      <c r="DW88" s="261"/>
      <c r="DX88" s="261"/>
      <c r="DY88" s="261"/>
      <c r="DZ88" s="261"/>
      <c r="EA88" s="261"/>
      <c r="EB88" s="261"/>
      <c r="EC88" s="261"/>
      <c r="ED88" s="261"/>
      <c r="EE88" s="261"/>
      <c r="EF88" s="261"/>
      <c r="EG88" s="261"/>
      <c r="EH88" s="261"/>
      <c r="EI88" s="261"/>
      <c r="EJ88" s="261"/>
      <c r="EK88" s="261"/>
      <c r="EL88" s="261"/>
      <c r="EM88" s="261"/>
      <c r="EN88" s="261"/>
      <c r="EO88" s="261"/>
      <c r="EP88" s="261"/>
      <c r="EQ88" s="261"/>
      <c r="ER88" s="261"/>
      <c r="ES88" s="261"/>
      <c r="ET88" s="261"/>
      <c r="EU88" s="261"/>
      <c r="EV88" s="261"/>
      <c r="EW88" s="261"/>
      <c r="EX88" s="261"/>
      <c r="EY88" s="261"/>
      <c r="EZ88" s="261"/>
      <c r="FA88" s="261"/>
      <c r="FB88" s="261"/>
      <c r="FC88" s="261"/>
      <c r="FD88" s="261"/>
      <c r="FE88" s="261"/>
      <c r="FF88" s="261"/>
      <c r="FG88" s="261"/>
      <c r="FH88" s="261"/>
      <c r="FI88" s="261"/>
      <c r="FJ88" s="261"/>
      <c r="FK88" s="261"/>
      <c r="FL88" s="261"/>
      <c r="FM88" s="261"/>
      <c r="FN88" s="261"/>
      <c r="FO88" s="261"/>
      <c r="FP88" s="261"/>
      <c r="FQ88" s="261"/>
      <c r="FR88" s="261"/>
      <c r="FS88" s="261"/>
      <c r="FT88" s="261"/>
      <c r="FU88" s="261"/>
      <c r="FV88" s="261"/>
      <c r="FW88" s="261"/>
    </row>
    <row r="89" spans="1:179" ht="20.5" customHeight="1" x14ac:dyDescent="0.55000000000000004">
      <c r="A89" s="31" t="s">
        <v>81</v>
      </c>
      <c r="B89" s="147"/>
      <c r="C89" s="148"/>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1"/>
      <c r="BH89" s="261"/>
      <c r="BI89" s="261"/>
      <c r="BJ89" s="261"/>
      <c r="BK89" s="261"/>
      <c r="BL89" s="261"/>
      <c r="BM89" s="261"/>
      <c r="BN89" s="261"/>
      <c r="BO89" s="261"/>
      <c r="BP89" s="261"/>
      <c r="BQ89" s="261"/>
      <c r="BR89" s="261"/>
      <c r="BS89" s="261"/>
      <c r="BT89" s="261"/>
      <c r="BU89" s="261"/>
      <c r="BV89" s="261"/>
      <c r="BW89" s="261"/>
      <c r="BX89" s="261"/>
      <c r="BY89" s="261"/>
      <c r="BZ89" s="261"/>
      <c r="CA89" s="261"/>
      <c r="CB89" s="261"/>
      <c r="CC89" s="261"/>
      <c r="CD89" s="261"/>
      <c r="CE89" s="261"/>
      <c r="CF89" s="261"/>
      <c r="CG89" s="261"/>
      <c r="CH89" s="261"/>
      <c r="CI89" s="261"/>
      <c r="CJ89" s="261"/>
      <c r="CK89" s="261"/>
      <c r="CL89" s="261"/>
      <c r="CM89" s="261"/>
      <c r="CN89" s="261"/>
      <c r="CO89" s="261"/>
      <c r="CP89" s="261"/>
      <c r="CQ89" s="261"/>
      <c r="CR89" s="261"/>
      <c r="CS89" s="261"/>
      <c r="CT89" s="261"/>
      <c r="CU89" s="261"/>
      <c r="CV89" s="261"/>
      <c r="CW89" s="261"/>
      <c r="CX89" s="261"/>
      <c r="CY89" s="261"/>
      <c r="CZ89" s="261"/>
      <c r="DA89" s="261"/>
      <c r="DB89" s="261"/>
      <c r="DC89" s="261"/>
      <c r="DD89" s="261"/>
      <c r="DE89" s="261"/>
      <c r="DF89" s="261"/>
      <c r="DG89" s="261"/>
      <c r="DH89" s="261"/>
      <c r="DI89" s="261"/>
      <c r="DJ89" s="261"/>
      <c r="DK89" s="261"/>
      <c r="DL89" s="261"/>
      <c r="DM89" s="261"/>
      <c r="DN89" s="261"/>
      <c r="DO89" s="261"/>
      <c r="DP89" s="261"/>
      <c r="DQ89" s="261"/>
      <c r="DR89" s="261"/>
      <c r="DS89" s="261"/>
      <c r="DT89" s="261"/>
      <c r="DU89" s="261"/>
      <c r="DV89" s="261"/>
      <c r="DW89" s="261"/>
      <c r="DX89" s="261"/>
      <c r="DY89" s="261"/>
      <c r="DZ89" s="261"/>
      <c r="EA89" s="261"/>
      <c r="EB89" s="261"/>
      <c r="EC89" s="261"/>
      <c r="ED89" s="261"/>
      <c r="EE89" s="261"/>
      <c r="EF89" s="261"/>
      <c r="EG89" s="261"/>
      <c r="EH89" s="261"/>
      <c r="EI89" s="261"/>
      <c r="EJ89" s="261"/>
      <c r="EK89" s="261"/>
      <c r="EL89" s="261"/>
      <c r="EM89" s="261"/>
      <c r="EN89" s="261"/>
      <c r="EO89" s="261"/>
      <c r="EP89" s="261"/>
      <c r="EQ89" s="261"/>
      <c r="ER89" s="261"/>
      <c r="ES89" s="261"/>
      <c r="ET89" s="261"/>
      <c r="EU89" s="261"/>
      <c r="EV89" s="261"/>
      <c r="EW89" s="261"/>
      <c r="EX89" s="261"/>
      <c r="EY89" s="261"/>
      <c r="EZ89" s="261"/>
      <c r="FA89" s="261"/>
      <c r="FB89" s="261"/>
      <c r="FC89" s="261"/>
      <c r="FD89" s="261"/>
      <c r="FE89" s="261"/>
      <c r="FF89" s="261"/>
      <c r="FG89" s="261"/>
      <c r="FH89" s="261"/>
      <c r="FI89" s="261"/>
      <c r="FJ89" s="261"/>
      <c r="FK89" s="261"/>
      <c r="FL89" s="261"/>
      <c r="FM89" s="261"/>
      <c r="FN89" s="261"/>
      <c r="FO89" s="261"/>
      <c r="FP89" s="261"/>
      <c r="FQ89" s="261"/>
      <c r="FR89" s="261"/>
      <c r="FS89" s="261"/>
      <c r="FT89" s="261"/>
      <c r="FU89" s="261"/>
      <c r="FV89" s="261"/>
      <c r="FW89" s="261"/>
    </row>
    <row r="90" spans="1:179" ht="20.5" customHeight="1" x14ac:dyDescent="0.55000000000000004">
      <c r="A90" s="31" t="s">
        <v>82</v>
      </c>
      <c r="B90" s="147"/>
      <c r="C90" s="148"/>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c r="BE90" s="261"/>
      <c r="BF90" s="261"/>
      <c r="BG90" s="261"/>
      <c r="BH90" s="261"/>
      <c r="BI90" s="261"/>
      <c r="BJ90" s="261"/>
      <c r="BK90" s="261"/>
      <c r="BL90" s="261"/>
      <c r="BM90" s="261"/>
      <c r="BN90" s="261"/>
      <c r="BO90" s="261"/>
      <c r="BP90" s="261"/>
      <c r="BQ90" s="261"/>
      <c r="BR90" s="261"/>
      <c r="BS90" s="261"/>
      <c r="BT90" s="261"/>
      <c r="BU90" s="261"/>
      <c r="BV90" s="261"/>
      <c r="BW90" s="261"/>
      <c r="BX90" s="261"/>
      <c r="BY90" s="261"/>
      <c r="BZ90" s="261"/>
      <c r="CA90" s="261"/>
      <c r="CB90" s="261"/>
      <c r="CC90" s="261"/>
      <c r="CD90" s="261"/>
      <c r="CE90" s="261"/>
      <c r="CF90" s="261"/>
      <c r="CG90" s="261"/>
      <c r="CH90" s="261"/>
      <c r="CI90" s="261"/>
      <c r="CJ90" s="261"/>
      <c r="CK90" s="261"/>
      <c r="CL90" s="261"/>
      <c r="CM90" s="261"/>
      <c r="CN90" s="261"/>
      <c r="CO90" s="261"/>
      <c r="CP90" s="261"/>
      <c r="CQ90" s="261"/>
      <c r="CR90" s="261"/>
      <c r="CS90" s="261"/>
      <c r="CT90" s="261"/>
      <c r="CU90" s="261"/>
      <c r="CV90" s="261"/>
      <c r="CW90" s="261"/>
      <c r="CX90" s="261"/>
      <c r="CY90" s="261"/>
      <c r="CZ90" s="261"/>
      <c r="DA90" s="261"/>
      <c r="DB90" s="261"/>
      <c r="DC90" s="261"/>
      <c r="DD90" s="261"/>
      <c r="DE90" s="261"/>
      <c r="DF90" s="261"/>
      <c r="DG90" s="261"/>
      <c r="DH90" s="261"/>
      <c r="DI90" s="261"/>
      <c r="DJ90" s="261"/>
      <c r="DK90" s="261"/>
      <c r="DL90" s="261"/>
      <c r="DM90" s="261"/>
      <c r="DN90" s="261"/>
      <c r="DO90" s="261"/>
      <c r="DP90" s="261"/>
      <c r="DQ90" s="261"/>
      <c r="DR90" s="261"/>
      <c r="DS90" s="261"/>
      <c r="DT90" s="261"/>
      <c r="DU90" s="261"/>
      <c r="DV90" s="261"/>
      <c r="DW90" s="261"/>
      <c r="DX90" s="261"/>
      <c r="DY90" s="261"/>
      <c r="DZ90" s="261"/>
      <c r="EA90" s="261"/>
      <c r="EB90" s="261"/>
      <c r="EC90" s="261"/>
      <c r="ED90" s="261"/>
      <c r="EE90" s="261"/>
      <c r="EF90" s="261"/>
      <c r="EG90" s="261"/>
      <c r="EH90" s="261"/>
      <c r="EI90" s="261"/>
      <c r="EJ90" s="261"/>
      <c r="EK90" s="261"/>
      <c r="EL90" s="261"/>
      <c r="EM90" s="261"/>
      <c r="EN90" s="261"/>
      <c r="EO90" s="261"/>
      <c r="EP90" s="261"/>
      <c r="EQ90" s="261"/>
      <c r="ER90" s="261"/>
      <c r="ES90" s="261"/>
      <c r="ET90" s="261"/>
      <c r="EU90" s="261"/>
      <c r="EV90" s="261"/>
      <c r="EW90" s="261"/>
      <c r="EX90" s="261"/>
      <c r="EY90" s="261"/>
      <c r="EZ90" s="261"/>
      <c r="FA90" s="261"/>
      <c r="FB90" s="261"/>
      <c r="FC90" s="261"/>
      <c r="FD90" s="261"/>
      <c r="FE90" s="261"/>
      <c r="FF90" s="261"/>
      <c r="FG90" s="261"/>
      <c r="FH90" s="261"/>
      <c r="FI90" s="261"/>
      <c r="FJ90" s="261"/>
      <c r="FK90" s="261"/>
      <c r="FL90" s="261"/>
      <c r="FM90" s="261"/>
      <c r="FN90" s="261"/>
      <c r="FO90" s="261"/>
      <c r="FP90" s="261"/>
      <c r="FQ90" s="261"/>
      <c r="FR90" s="261"/>
      <c r="FS90" s="261"/>
      <c r="FT90" s="261"/>
      <c r="FU90" s="261"/>
      <c r="FV90" s="261"/>
      <c r="FW90" s="261"/>
    </row>
    <row r="91" spans="1:179" ht="20.5" customHeight="1" x14ac:dyDescent="0.55000000000000004">
      <c r="A91" s="31" t="s">
        <v>83</v>
      </c>
      <c r="B91" s="147"/>
      <c r="C91" s="148"/>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261"/>
      <c r="BA91" s="261"/>
      <c r="BB91" s="261"/>
      <c r="BC91" s="261"/>
      <c r="BD91" s="261"/>
      <c r="BE91" s="261"/>
      <c r="BF91" s="261"/>
      <c r="BG91" s="261"/>
      <c r="BH91" s="261"/>
      <c r="BI91" s="261"/>
      <c r="BJ91" s="261"/>
      <c r="BK91" s="261"/>
      <c r="BL91" s="261"/>
      <c r="BM91" s="261"/>
      <c r="BN91" s="261"/>
      <c r="BO91" s="261"/>
      <c r="BP91" s="261"/>
      <c r="BQ91" s="261"/>
      <c r="BR91" s="261"/>
      <c r="BS91" s="261"/>
      <c r="BT91" s="261"/>
      <c r="BU91" s="261"/>
      <c r="BV91" s="261"/>
      <c r="BW91" s="261"/>
      <c r="BX91" s="261"/>
      <c r="BY91" s="261"/>
      <c r="BZ91" s="261"/>
      <c r="CA91" s="261"/>
      <c r="CB91" s="261"/>
      <c r="CC91" s="261"/>
      <c r="CD91" s="261"/>
      <c r="CE91" s="261"/>
      <c r="CF91" s="261"/>
      <c r="CG91" s="261"/>
      <c r="CH91" s="261"/>
      <c r="CI91" s="261"/>
      <c r="CJ91" s="261"/>
      <c r="CK91" s="261"/>
      <c r="CL91" s="261"/>
      <c r="CM91" s="261"/>
      <c r="CN91" s="261"/>
      <c r="CO91" s="261"/>
      <c r="CP91" s="261"/>
      <c r="CQ91" s="261"/>
      <c r="CR91" s="261"/>
      <c r="CS91" s="261"/>
      <c r="CT91" s="261"/>
      <c r="CU91" s="261"/>
      <c r="CV91" s="261"/>
      <c r="CW91" s="261"/>
      <c r="CX91" s="261"/>
      <c r="CY91" s="261"/>
      <c r="CZ91" s="261"/>
      <c r="DA91" s="261"/>
      <c r="DB91" s="261"/>
      <c r="DC91" s="261"/>
      <c r="DD91" s="261"/>
      <c r="DE91" s="261"/>
      <c r="DF91" s="261"/>
      <c r="DG91" s="261"/>
      <c r="DH91" s="261"/>
      <c r="DI91" s="261"/>
      <c r="DJ91" s="261"/>
      <c r="DK91" s="261"/>
      <c r="DL91" s="261"/>
      <c r="DM91" s="261"/>
      <c r="DN91" s="261"/>
      <c r="DO91" s="261"/>
      <c r="DP91" s="261"/>
      <c r="DQ91" s="261"/>
      <c r="DR91" s="261"/>
      <c r="DS91" s="261"/>
      <c r="DT91" s="261"/>
      <c r="DU91" s="261"/>
      <c r="DV91" s="261"/>
      <c r="DW91" s="261"/>
      <c r="DX91" s="261"/>
      <c r="DY91" s="261"/>
      <c r="DZ91" s="261"/>
      <c r="EA91" s="261"/>
      <c r="EB91" s="261"/>
      <c r="EC91" s="261"/>
      <c r="ED91" s="261"/>
      <c r="EE91" s="261"/>
      <c r="EF91" s="261"/>
      <c r="EG91" s="261"/>
      <c r="EH91" s="261"/>
      <c r="EI91" s="261"/>
      <c r="EJ91" s="261"/>
      <c r="EK91" s="261"/>
      <c r="EL91" s="261"/>
      <c r="EM91" s="261"/>
      <c r="EN91" s="261"/>
      <c r="EO91" s="261"/>
      <c r="EP91" s="261"/>
      <c r="EQ91" s="261"/>
      <c r="ER91" s="261"/>
      <c r="ES91" s="261"/>
      <c r="ET91" s="261"/>
      <c r="EU91" s="261"/>
      <c r="EV91" s="261"/>
      <c r="EW91" s="261"/>
      <c r="EX91" s="261"/>
      <c r="EY91" s="261"/>
      <c r="EZ91" s="261"/>
      <c r="FA91" s="261"/>
      <c r="FB91" s="261"/>
      <c r="FC91" s="261"/>
      <c r="FD91" s="261"/>
      <c r="FE91" s="261"/>
      <c r="FF91" s="261"/>
      <c r="FG91" s="261"/>
      <c r="FH91" s="261"/>
      <c r="FI91" s="261"/>
      <c r="FJ91" s="261"/>
      <c r="FK91" s="261"/>
      <c r="FL91" s="261"/>
      <c r="FM91" s="261"/>
      <c r="FN91" s="261"/>
      <c r="FO91" s="261"/>
      <c r="FP91" s="261"/>
      <c r="FQ91" s="261"/>
      <c r="FR91" s="261"/>
      <c r="FS91" s="261"/>
      <c r="FT91" s="261"/>
      <c r="FU91" s="261"/>
      <c r="FV91" s="261"/>
      <c r="FW91" s="261"/>
    </row>
    <row r="92" spans="1:179" ht="20.5" customHeight="1" x14ac:dyDescent="0.55000000000000004">
      <c r="A92" s="31" t="s">
        <v>84</v>
      </c>
      <c r="B92" s="147"/>
      <c r="C92" s="148"/>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c r="BE92" s="261"/>
      <c r="BF92" s="261"/>
      <c r="BG92" s="261"/>
      <c r="BH92" s="261"/>
      <c r="BI92" s="261"/>
      <c r="BJ92" s="261"/>
      <c r="BK92" s="261"/>
      <c r="BL92" s="261"/>
      <c r="BM92" s="261"/>
      <c r="BN92" s="261"/>
      <c r="BO92" s="261"/>
      <c r="BP92" s="261"/>
      <c r="BQ92" s="261"/>
      <c r="BR92" s="261"/>
      <c r="BS92" s="261"/>
      <c r="BT92" s="261"/>
      <c r="BU92" s="261"/>
      <c r="BV92" s="261"/>
      <c r="BW92" s="261"/>
      <c r="BX92" s="261"/>
      <c r="BY92" s="261"/>
      <c r="BZ92" s="261"/>
      <c r="CA92" s="261"/>
      <c r="CB92" s="261"/>
      <c r="CC92" s="261"/>
      <c r="CD92" s="261"/>
      <c r="CE92" s="261"/>
      <c r="CF92" s="261"/>
      <c r="CG92" s="261"/>
      <c r="CH92" s="261"/>
      <c r="CI92" s="261"/>
      <c r="CJ92" s="261"/>
      <c r="CK92" s="261"/>
      <c r="CL92" s="261"/>
      <c r="CM92" s="261"/>
      <c r="CN92" s="261"/>
      <c r="CO92" s="261"/>
      <c r="CP92" s="261"/>
      <c r="CQ92" s="261"/>
      <c r="CR92" s="261"/>
      <c r="CS92" s="261"/>
      <c r="CT92" s="261"/>
      <c r="CU92" s="261"/>
      <c r="CV92" s="261"/>
      <c r="CW92" s="261"/>
      <c r="CX92" s="261"/>
      <c r="CY92" s="261"/>
      <c r="CZ92" s="261"/>
      <c r="DA92" s="261"/>
      <c r="DB92" s="261"/>
      <c r="DC92" s="261"/>
      <c r="DD92" s="261"/>
      <c r="DE92" s="261"/>
      <c r="DF92" s="261"/>
      <c r="DG92" s="261"/>
      <c r="DH92" s="261"/>
      <c r="DI92" s="261"/>
      <c r="DJ92" s="261"/>
      <c r="DK92" s="261"/>
      <c r="DL92" s="261"/>
      <c r="DM92" s="261"/>
      <c r="DN92" s="261"/>
      <c r="DO92" s="261"/>
      <c r="DP92" s="261"/>
      <c r="DQ92" s="261"/>
      <c r="DR92" s="261"/>
      <c r="DS92" s="261"/>
      <c r="DT92" s="261"/>
      <c r="DU92" s="261"/>
      <c r="DV92" s="261"/>
      <c r="DW92" s="261"/>
      <c r="DX92" s="261"/>
      <c r="DY92" s="261"/>
      <c r="DZ92" s="261"/>
      <c r="EA92" s="261"/>
      <c r="EB92" s="261"/>
      <c r="EC92" s="261"/>
      <c r="ED92" s="261"/>
      <c r="EE92" s="261"/>
      <c r="EF92" s="261"/>
      <c r="EG92" s="261"/>
      <c r="EH92" s="261"/>
      <c r="EI92" s="261"/>
      <c r="EJ92" s="261"/>
      <c r="EK92" s="261"/>
      <c r="EL92" s="261"/>
      <c r="EM92" s="261"/>
      <c r="EN92" s="261"/>
      <c r="EO92" s="261"/>
      <c r="EP92" s="261"/>
      <c r="EQ92" s="261"/>
      <c r="ER92" s="261"/>
      <c r="ES92" s="261"/>
      <c r="ET92" s="261"/>
      <c r="EU92" s="261"/>
      <c r="EV92" s="261"/>
      <c r="EW92" s="261"/>
      <c r="EX92" s="261"/>
      <c r="EY92" s="261"/>
      <c r="EZ92" s="261"/>
      <c r="FA92" s="261"/>
      <c r="FB92" s="261"/>
      <c r="FC92" s="261"/>
      <c r="FD92" s="261"/>
      <c r="FE92" s="261"/>
      <c r="FF92" s="261"/>
      <c r="FG92" s="261"/>
      <c r="FH92" s="261"/>
      <c r="FI92" s="261"/>
      <c r="FJ92" s="261"/>
      <c r="FK92" s="261"/>
      <c r="FL92" s="261"/>
      <c r="FM92" s="261"/>
      <c r="FN92" s="261"/>
      <c r="FO92" s="261"/>
      <c r="FP92" s="261"/>
      <c r="FQ92" s="261"/>
      <c r="FR92" s="261"/>
      <c r="FS92" s="261"/>
      <c r="FT92" s="261"/>
      <c r="FU92" s="261"/>
      <c r="FV92" s="261"/>
      <c r="FW92" s="261"/>
    </row>
    <row r="93" spans="1:179" ht="22" customHeight="1" x14ac:dyDescent="0.55000000000000004">
      <c r="A93" s="31" t="s">
        <v>85</v>
      </c>
      <c r="B93" s="147"/>
      <c r="C93" s="148"/>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c r="BB93" s="261"/>
      <c r="BC93" s="261"/>
      <c r="BD93" s="261"/>
      <c r="BE93" s="261"/>
      <c r="BF93" s="261"/>
      <c r="BG93" s="261"/>
      <c r="BH93" s="261"/>
      <c r="BI93" s="261"/>
      <c r="BJ93" s="261"/>
      <c r="BK93" s="261"/>
      <c r="BL93" s="261"/>
      <c r="BM93" s="261"/>
      <c r="BN93" s="261"/>
      <c r="BO93" s="261"/>
      <c r="BP93" s="261"/>
      <c r="BQ93" s="261"/>
      <c r="BR93" s="261"/>
      <c r="BS93" s="261"/>
      <c r="BT93" s="261"/>
      <c r="BU93" s="261"/>
      <c r="BV93" s="261"/>
      <c r="BW93" s="261"/>
      <c r="BX93" s="261"/>
      <c r="BY93" s="261"/>
      <c r="BZ93" s="261"/>
      <c r="CA93" s="261"/>
      <c r="CB93" s="261"/>
      <c r="CC93" s="261"/>
      <c r="CD93" s="261"/>
      <c r="CE93" s="261"/>
      <c r="CF93" s="261"/>
      <c r="CG93" s="261"/>
      <c r="CH93" s="261"/>
      <c r="CI93" s="261"/>
      <c r="CJ93" s="261"/>
      <c r="CK93" s="261"/>
      <c r="CL93" s="261"/>
      <c r="CM93" s="261"/>
      <c r="CN93" s="261"/>
      <c r="CO93" s="261"/>
      <c r="CP93" s="261"/>
      <c r="CQ93" s="261"/>
      <c r="CR93" s="261"/>
      <c r="CS93" s="261"/>
      <c r="CT93" s="261"/>
      <c r="CU93" s="261"/>
      <c r="CV93" s="261"/>
      <c r="CW93" s="261"/>
      <c r="CX93" s="261"/>
      <c r="CY93" s="261"/>
      <c r="CZ93" s="261"/>
      <c r="DA93" s="261"/>
      <c r="DB93" s="261"/>
      <c r="DC93" s="261"/>
      <c r="DD93" s="261"/>
      <c r="DE93" s="261"/>
      <c r="DF93" s="261"/>
      <c r="DG93" s="261"/>
      <c r="DH93" s="261"/>
      <c r="DI93" s="261"/>
      <c r="DJ93" s="261"/>
      <c r="DK93" s="261"/>
      <c r="DL93" s="261"/>
      <c r="DM93" s="261"/>
      <c r="DN93" s="261"/>
      <c r="DO93" s="261"/>
      <c r="DP93" s="261"/>
      <c r="DQ93" s="261"/>
      <c r="DR93" s="261"/>
      <c r="DS93" s="261"/>
      <c r="DT93" s="261"/>
      <c r="DU93" s="261"/>
      <c r="DV93" s="261"/>
      <c r="DW93" s="261"/>
      <c r="DX93" s="261"/>
      <c r="DY93" s="261"/>
      <c r="DZ93" s="261"/>
      <c r="EA93" s="261"/>
      <c r="EB93" s="261"/>
      <c r="EC93" s="261"/>
      <c r="ED93" s="261"/>
      <c r="EE93" s="261"/>
      <c r="EF93" s="261"/>
      <c r="EG93" s="261"/>
      <c r="EH93" s="261"/>
      <c r="EI93" s="261"/>
      <c r="EJ93" s="261"/>
      <c r="EK93" s="261"/>
      <c r="EL93" s="261"/>
      <c r="EM93" s="261"/>
      <c r="EN93" s="261"/>
      <c r="EO93" s="261"/>
      <c r="EP93" s="261"/>
      <c r="EQ93" s="261"/>
      <c r="ER93" s="261"/>
      <c r="ES93" s="261"/>
      <c r="ET93" s="261"/>
      <c r="EU93" s="261"/>
      <c r="EV93" s="261"/>
      <c r="EW93" s="261"/>
      <c r="EX93" s="261"/>
      <c r="EY93" s="261"/>
      <c r="EZ93" s="261"/>
      <c r="FA93" s="261"/>
      <c r="FB93" s="261"/>
      <c r="FC93" s="261"/>
      <c r="FD93" s="261"/>
      <c r="FE93" s="261"/>
      <c r="FF93" s="261"/>
      <c r="FG93" s="261"/>
      <c r="FH93" s="261"/>
      <c r="FI93" s="261"/>
      <c r="FJ93" s="261"/>
      <c r="FK93" s="261"/>
      <c r="FL93" s="261"/>
      <c r="FM93" s="261"/>
      <c r="FN93" s="261"/>
      <c r="FO93" s="261"/>
      <c r="FP93" s="261"/>
      <c r="FQ93" s="261"/>
      <c r="FR93" s="261"/>
      <c r="FS93" s="261"/>
      <c r="FT93" s="261"/>
      <c r="FU93" s="261"/>
      <c r="FV93" s="261"/>
      <c r="FW93" s="261"/>
    </row>
    <row r="94" spans="1:179" ht="22" customHeight="1" x14ac:dyDescent="0.55000000000000004">
      <c r="A94" s="31" t="s">
        <v>86</v>
      </c>
      <c r="B94" s="147"/>
      <c r="C94" s="148"/>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c r="AZ94" s="261"/>
      <c r="BA94" s="261"/>
      <c r="BB94" s="261"/>
      <c r="BC94" s="261"/>
      <c r="BD94" s="261"/>
      <c r="BE94" s="261"/>
      <c r="BF94" s="261"/>
      <c r="BG94" s="261"/>
      <c r="BH94" s="261"/>
      <c r="BI94" s="261"/>
      <c r="BJ94" s="261"/>
      <c r="BK94" s="261"/>
      <c r="BL94" s="261"/>
      <c r="BM94" s="261"/>
      <c r="BN94" s="261"/>
      <c r="BO94" s="261"/>
      <c r="BP94" s="261"/>
      <c r="BQ94" s="261"/>
      <c r="BR94" s="261"/>
      <c r="BS94" s="261"/>
      <c r="BT94" s="261"/>
      <c r="BU94" s="261"/>
      <c r="BV94" s="261"/>
      <c r="BW94" s="261"/>
      <c r="BX94" s="261"/>
      <c r="BY94" s="261"/>
      <c r="BZ94" s="261"/>
      <c r="CA94" s="261"/>
      <c r="CB94" s="261"/>
      <c r="CC94" s="261"/>
      <c r="CD94" s="261"/>
      <c r="CE94" s="261"/>
      <c r="CF94" s="261"/>
      <c r="CG94" s="261"/>
      <c r="CH94" s="261"/>
      <c r="CI94" s="261"/>
      <c r="CJ94" s="261"/>
      <c r="CK94" s="261"/>
      <c r="CL94" s="261"/>
      <c r="CM94" s="261"/>
      <c r="CN94" s="261"/>
      <c r="CO94" s="261"/>
      <c r="CP94" s="261"/>
      <c r="CQ94" s="261"/>
      <c r="CR94" s="261"/>
      <c r="CS94" s="261"/>
      <c r="CT94" s="261"/>
      <c r="CU94" s="261"/>
      <c r="CV94" s="261"/>
      <c r="CW94" s="261"/>
      <c r="CX94" s="261"/>
      <c r="CY94" s="261"/>
      <c r="CZ94" s="261"/>
      <c r="DA94" s="261"/>
      <c r="DB94" s="261"/>
      <c r="DC94" s="261"/>
      <c r="DD94" s="261"/>
      <c r="DE94" s="261"/>
      <c r="DF94" s="261"/>
      <c r="DG94" s="261"/>
      <c r="DH94" s="261"/>
      <c r="DI94" s="261"/>
      <c r="DJ94" s="261"/>
      <c r="DK94" s="261"/>
      <c r="DL94" s="261"/>
      <c r="DM94" s="261"/>
      <c r="DN94" s="261"/>
      <c r="DO94" s="261"/>
      <c r="DP94" s="261"/>
      <c r="DQ94" s="261"/>
      <c r="DR94" s="261"/>
      <c r="DS94" s="261"/>
      <c r="DT94" s="261"/>
      <c r="DU94" s="261"/>
      <c r="DV94" s="261"/>
      <c r="DW94" s="261"/>
      <c r="DX94" s="261"/>
      <c r="DY94" s="261"/>
      <c r="DZ94" s="261"/>
      <c r="EA94" s="261"/>
      <c r="EB94" s="261"/>
      <c r="EC94" s="261"/>
      <c r="ED94" s="261"/>
      <c r="EE94" s="261"/>
      <c r="EF94" s="261"/>
      <c r="EG94" s="261"/>
      <c r="EH94" s="261"/>
      <c r="EI94" s="261"/>
      <c r="EJ94" s="261"/>
      <c r="EK94" s="261"/>
      <c r="EL94" s="261"/>
      <c r="EM94" s="261"/>
      <c r="EN94" s="261"/>
      <c r="EO94" s="261"/>
      <c r="EP94" s="261"/>
      <c r="EQ94" s="261"/>
      <c r="ER94" s="261"/>
      <c r="ES94" s="261"/>
      <c r="ET94" s="261"/>
      <c r="EU94" s="261"/>
      <c r="EV94" s="261"/>
      <c r="EW94" s="261"/>
      <c r="EX94" s="261"/>
      <c r="EY94" s="261"/>
      <c r="EZ94" s="261"/>
      <c r="FA94" s="261"/>
      <c r="FB94" s="261"/>
      <c r="FC94" s="261"/>
      <c r="FD94" s="261"/>
      <c r="FE94" s="261"/>
      <c r="FF94" s="261"/>
      <c r="FG94" s="261"/>
      <c r="FH94" s="261"/>
      <c r="FI94" s="261"/>
      <c r="FJ94" s="261"/>
      <c r="FK94" s="261"/>
      <c r="FL94" s="261"/>
      <c r="FM94" s="261"/>
      <c r="FN94" s="261"/>
      <c r="FO94" s="261"/>
      <c r="FP94" s="261"/>
      <c r="FQ94" s="261"/>
      <c r="FR94" s="261"/>
      <c r="FS94" s="261"/>
      <c r="FT94" s="261"/>
      <c r="FU94" s="261"/>
      <c r="FV94" s="261"/>
      <c r="FW94" s="261"/>
    </row>
    <row r="95" spans="1:179" ht="23.15" customHeight="1" x14ac:dyDescent="0.55000000000000004">
      <c r="A95" s="31" t="s">
        <v>87</v>
      </c>
      <c r="B95" s="147"/>
      <c r="C95" s="148"/>
      <c r="FS95" s="6"/>
      <c r="FT95" s="6"/>
      <c r="FU95" s="6"/>
    </row>
    <row r="96" spans="1:179" ht="19.5" customHeight="1" x14ac:dyDescent="0.55000000000000004">
      <c r="A96" s="31" t="s">
        <v>88</v>
      </c>
      <c r="B96" s="147"/>
      <c r="C96" s="148"/>
      <c r="K96" s="261" t="str">
        <f>$C$101&amp;$C$102&amp;$C$103&amp;$C$104&amp;$C$105&amp;$C$106&amp;$C$107&amp;$C$108&amp;$C$109&amp;$C$110</f>
        <v/>
      </c>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1"/>
      <c r="AZ96" s="261"/>
      <c r="BA96" s="261"/>
      <c r="BB96" s="261"/>
      <c r="BC96" s="261"/>
      <c r="BD96" s="261"/>
      <c r="BE96" s="261"/>
      <c r="BF96" s="261"/>
      <c r="BG96" s="261"/>
      <c r="BH96" s="261"/>
      <c r="BI96" s="261"/>
      <c r="BJ96" s="261"/>
      <c r="BK96" s="261"/>
      <c r="BL96" s="261"/>
      <c r="BM96" s="261"/>
      <c r="BN96" s="261"/>
      <c r="BO96" s="261"/>
      <c r="BP96" s="261"/>
      <c r="BQ96" s="261"/>
      <c r="BR96" s="261"/>
      <c r="BS96" s="261"/>
      <c r="BT96" s="261"/>
      <c r="BU96" s="261"/>
      <c r="BV96" s="261"/>
      <c r="BW96" s="261"/>
      <c r="BX96" s="261"/>
      <c r="BY96" s="261"/>
      <c r="BZ96" s="261"/>
      <c r="CA96" s="261"/>
      <c r="CB96" s="261"/>
      <c r="CC96" s="261"/>
      <c r="CD96" s="261"/>
      <c r="CE96" s="261"/>
      <c r="CF96" s="261"/>
      <c r="CG96" s="261"/>
      <c r="CH96" s="261"/>
      <c r="CI96" s="261"/>
      <c r="CJ96" s="261"/>
      <c r="CK96" s="261"/>
      <c r="CL96" s="261"/>
      <c r="CM96" s="261"/>
      <c r="CN96" s="261"/>
      <c r="CO96" s="261"/>
      <c r="CP96" s="261"/>
      <c r="CQ96" s="261"/>
      <c r="CR96" s="261"/>
      <c r="CS96" s="261"/>
      <c r="CT96" s="261"/>
      <c r="CU96" s="261"/>
      <c r="CV96" s="261"/>
      <c r="CW96" s="261"/>
      <c r="CX96" s="261"/>
      <c r="CY96" s="261"/>
      <c r="CZ96" s="261"/>
      <c r="DA96" s="261"/>
      <c r="DB96" s="261"/>
      <c r="DC96" s="261"/>
      <c r="DD96" s="261"/>
      <c r="DE96" s="261"/>
      <c r="DF96" s="261"/>
      <c r="DG96" s="261"/>
      <c r="DH96" s="261"/>
      <c r="DI96" s="261"/>
      <c r="DJ96" s="261"/>
      <c r="DK96" s="261"/>
      <c r="DL96" s="261"/>
      <c r="DM96" s="261"/>
      <c r="DN96" s="261"/>
      <c r="DO96" s="261"/>
      <c r="DP96" s="261"/>
      <c r="DQ96" s="261"/>
      <c r="DR96" s="261"/>
      <c r="DS96" s="261"/>
      <c r="DT96" s="261"/>
      <c r="DU96" s="261"/>
      <c r="DV96" s="261"/>
      <c r="DW96" s="261"/>
      <c r="DX96" s="261"/>
      <c r="DY96" s="261"/>
      <c r="DZ96" s="261"/>
      <c r="EA96" s="261"/>
      <c r="EB96" s="261"/>
      <c r="EC96" s="261"/>
      <c r="ED96" s="261"/>
      <c r="EE96" s="261"/>
      <c r="EF96" s="261"/>
      <c r="EG96" s="261"/>
      <c r="EH96" s="261"/>
      <c r="EI96" s="261"/>
      <c r="EJ96" s="261"/>
      <c r="EK96" s="261"/>
      <c r="EL96" s="261"/>
      <c r="EM96" s="261"/>
      <c r="EN96" s="261"/>
      <c r="EO96" s="261"/>
      <c r="EP96" s="261"/>
      <c r="EQ96" s="261"/>
      <c r="ER96" s="261"/>
      <c r="ES96" s="261"/>
      <c r="ET96" s="261"/>
      <c r="EU96" s="261"/>
      <c r="EV96" s="261"/>
      <c r="EW96" s="261"/>
      <c r="EX96" s="261"/>
      <c r="EY96" s="261"/>
      <c r="EZ96" s="261"/>
      <c r="FA96" s="261"/>
      <c r="FB96" s="261"/>
      <c r="FC96" s="261"/>
      <c r="FD96" s="261"/>
      <c r="FE96" s="261"/>
      <c r="FF96" s="261"/>
      <c r="FG96" s="261"/>
      <c r="FH96" s="261"/>
      <c r="FI96" s="261"/>
      <c r="FJ96" s="261"/>
      <c r="FK96" s="261"/>
      <c r="FL96" s="261"/>
      <c r="FM96" s="261"/>
      <c r="FN96" s="261"/>
      <c r="FO96" s="261"/>
      <c r="FP96" s="261"/>
      <c r="FQ96" s="261"/>
      <c r="FR96" s="261"/>
      <c r="FS96" s="261"/>
      <c r="FT96" s="261"/>
      <c r="FU96" s="261"/>
      <c r="FV96" s="261"/>
      <c r="FW96" s="261"/>
    </row>
    <row r="97" spans="1:179" ht="19.5" customHeight="1" x14ac:dyDescent="0.55000000000000004">
      <c r="A97" s="31" t="s">
        <v>89</v>
      </c>
      <c r="B97" s="147"/>
      <c r="C97" s="148"/>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R97" s="261"/>
      <c r="AS97" s="261"/>
      <c r="AT97" s="261"/>
      <c r="AU97" s="261"/>
      <c r="AV97" s="261"/>
      <c r="AW97" s="261"/>
      <c r="AX97" s="261"/>
      <c r="AY97" s="261"/>
      <c r="AZ97" s="261"/>
      <c r="BA97" s="261"/>
      <c r="BB97" s="261"/>
      <c r="BC97" s="261"/>
      <c r="BD97" s="261"/>
      <c r="BE97" s="261"/>
      <c r="BF97" s="261"/>
      <c r="BG97" s="261"/>
      <c r="BH97" s="261"/>
      <c r="BI97" s="261"/>
      <c r="BJ97" s="261"/>
      <c r="BK97" s="261"/>
      <c r="BL97" s="261"/>
      <c r="BM97" s="261"/>
      <c r="BN97" s="261"/>
      <c r="BO97" s="261"/>
      <c r="BP97" s="261"/>
      <c r="BQ97" s="261"/>
      <c r="BR97" s="261"/>
      <c r="BS97" s="261"/>
      <c r="BT97" s="261"/>
      <c r="BU97" s="261"/>
      <c r="BV97" s="261"/>
      <c r="BW97" s="261"/>
      <c r="BX97" s="261"/>
      <c r="BY97" s="261"/>
      <c r="BZ97" s="261"/>
      <c r="CA97" s="261"/>
      <c r="CB97" s="261"/>
      <c r="CC97" s="261"/>
      <c r="CD97" s="261"/>
      <c r="CE97" s="261"/>
      <c r="CF97" s="261"/>
      <c r="CG97" s="261"/>
      <c r="CH97" s="261"/>
      <c r="CI97" s="261"/>
      <c r="CJ97" s="261"/>
      <c r="CK97" s="261"/>
      <c r="CL97" s="261"/>
      <c r="CM97" s="261"/>
      <c r="CN97" s="261"/>
      <c r="CO97" s="261"/>
      <c r="CP97" s="261"/>
      <c r="CQ97" s="261"/>
      <c r="CR97" s="261"/>
      <c r="CS97" s="261"/>
      <c r="CT97" s="261"/>
      <c r="CU97" s="261"/>
      <c r="CV97" s="261"/>
      <c r="CW97" s="261"/>
      <c r="CX97" s="261"/>
      <c r="CY97" s="261"/>
      <c r="CZ97" s="261"/>
      <c r="DA97" s="261"/>
      <c r="DB97" s="261"/>
      <c r="DC97" s="261"/>
      <c r="DD97" s="261"/>
      <c r="DE97" s="261"/>
      <c r="DF97" s="261"/>
      <c r="DG97" s="261"/>
      <c r="DH97" s="261"/>
      <c r="DI97" s="261"/>
      <c r="DJ97" s="261"/>
      <c r="DK97" s="261"/>
      <c r="DL97" s="261"/>
      <c r="DM97" s="261"/>
      <c r="DN97" s="261"/>
      <c r="DO97" s="261"/>
      <c r="DP97" s="261"/>
      <c r="DQ97" s="261"/>
      <c r="DR97" s="261"/>
      <c r="DS97" s="261"/>
      <c r="DT97" s="261"/>
      <c r="DU97" s="261"/>
      <c r="DV97" s="261"/>
      <c r="DW97" s="261"/>
      <c r="DX97" s="261"/>
      <c r="DY97" s="261"/>
      <c r="DZ97" s="261"/>
      <c r="EA97" s="261"/>
      <c r="EB97" s="261"/>
      <c r="EC97" s="261"/>
      <c r="ED97" s="261"/>
      <c r="EE97" s="261"/>
      <c r="EF97" s="261"/>
      <c r="EG97" s="261"/>
      <c r="EH97" s="261"/>
      <c r="EI97" s="261"/>
      <c r="EJ97" s="261"/>
      <c r="EK97" s="261"/>
      <c r="EL97" s="261"/>
      <c r="EM97" s="261"/>
      <c r="EN97" s="261"/>
      <c r="EO97" s="261"/>
      <c r="EP97" s="261"/>
      <c r="EQ97" s="261"/>
      <c r="ER97" s="261"/>
      <c r="ES97" s="261"/>
      <c r="ET97" s="261"/>
      <c r="EU97" s="261"/>
      <c r="EV97" s="261"/>
      <c r="EW97" s="261"/>
      <c r="EX97" s="261"/>
      <c r="EY97" s="261"/>
      <c r="EZ97" s="261"/>
      <c r="FA97" s="261"/>
      <c r="FB97" s="261"/>
      <c r="FC97" s="261"/>
      <c r="FD97" s="261"/>
      <c r="FE97" s="261"/>
      <c r="FF97" s="261"/>
      <c r="FG97" s="261"/>
      <c r="FH97" s="261"/>
      <c r="FI97" s="261"/>
      <c r="FJ97" s="261"/>
      <c r="FK97" s="261"/>
      <c r="FL97" s="261"/>
      <c r="FM97" s="261"/>
      <c r="FN97" s="261"/>
      <c r="FO97" s="261"/>
      <c r="FP97" s="261"/>
      <c r="FQ97" s="261"/>
      <c r="FR97" s="261"/>
      <c r="FS97" s="261"/>
      <c r="FT97" s="261"/>
      <c r="FU97" s="261"/>
      <c r="FV97" s="261"/>
      <c r="FW97" s="261"/>
    </row>
    <row r="98" spans="1:179" ht="19.5" customHeight="1" x14ac:dyDescent="0.55000000000000004">
      <c r="A98" s="31" t="s">
        <v>90</v>
      </c>
      <c r="B98" s="147"/>
      <c r="C98" s="148"/>
      <c r="D98" s="5"/>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1"/>
      <c r="AZ98" s="261"/>
      <c r="BA98" s="261"/>
      <c r="BB98" s="261"/>
      <c r="BC98" s="261"/>
      <c r="BD98" s="261"/>
      <c r="BE98" s="261"/>
      <c r="BF98" s="261"/>
      <c r="BG98" s="261"/>
      <c r="BH98" s="261"/>
      <c r="BI98" s="261"/>
      <c r="BJ98" s="261"/>
      <c r="BK98" s="261"/>
      <c r="BL98" s="261"/>
      <c r="BM98" s="261"/>
      <c r="BN98" s="261"/>
      <c r="BO98" s="261"/>
      <c r="BP98" s="261"/>
      <c r="BQ98" s="261"/>
      <c r="BR98" s="261"/>
      <c r="BS98" s="261"/>
      <c r="BT98" s="261"/>
      <c r="BU98" s="261"/>
      <c r="BV98" s="261"/>
      <c r="BW98" s="261"/>
      <c r="BX98" s="261"/>
      <c r="BY98" s="261"/>
      <c r="BZ98" s="261"/>
      <c r="CA98" s="261"/>
      <c r="CB98" s="261"/>
      <c r="CC98" s="261"/>
      <c r="CD98" s="261"/>
      <c r="CE98" s="261"/>
      <c r="CF98" s="261"/>
      <c r="CG98" s="261"/>
      <c r="CH98" s="261"/>
      <c r="CI98" s="261"/>
      <c r="CJ98" s="261"/>
      <c r="CK98" s="261"/>
      <c r="CL98" s="261"/>
      <c r="CM98" s="261"/>
      <c r="CN98" s="261"/>
      <c r="CO98" s="261"/>
      <c r="CP98" s="261"/>
      <c r="CQ98" s="261"/>
      <c r="CR98" s="261"/>
      <c r="CS98" s="261"/>
      <c r="CT98" s="261"/>
      <c r="CU98" s="261"/>
      <c r="CV98" s="261"/>
      <c r="CW98" s="261"/>
      <c r="CX98" s="261"/>
      <c r="CY98" s="261"/>
      <c r="CZ98" s="261"/>
      <c r="DA98" s="261"/>
      <c r="DB98" s="261"/>
      <c r="DC98" s="261"/>
      <c r="DD98" s="261"/>
      <c r="DE98" s="261"/>
      <c r="DF98" s="261"/>
      <c r="DG98" s="261"/>
      <c r="DH98" s="261"/>
      <c r="DI98" s="261"/>
      <c r="DJ98" s="261"/>
      <c r="DK98" s="261"/>
      <c r="DL98" s="261"/>
      <c r="DM98" s="261"/>
      <c r="DN98" s="261"/>
      <c r="DO98" s="261"/>
      <c r="DP98" s="261"/>
      <c r="DQ98" s="261"/>
      <c r="DR98" s="261"/>
      <c r="DS98" s="261"/>
      <c r="DT98" s="261"/>
      <c r="DU98" s="261"/>
      <c r="DV98" s="261"/>
      <c r="DW98" s="261"/>
      <c r="DX98" s="261"/>
      <c r="DY98" s="261"/>
      <c r="DZ98" s="261"/>
      <c r="EA98" s="261"/>
      <c r="EB98" s="261"/>
      <c r="EC98" s="261"/>
      <c r="ED98" s="261"/>
      <c r="EE98" s="261"/>
      <c r="EF98" s="261"/>
      <c r="EG98" s="261"/>
      <c r="EH98" s="261"/>
      <c r="EI98" s="261"/>
      <c r="EJ98" s="261"/>
      <c r="EK98" s="261"/>
      <c r="EL98" s="261"/>
      <c r="EM98" s="261"/>
      <c r="EN98" s="261"/>
      <c r="EO98" s="261"/>
      <c r="EP98" s="261"/>
      <c r="EQ98" s="261"/>
      <c r="ER98" s="261"/>
      <c r="ES98" s="261"/>
      <c r="ET98" s="261"/>
      <c r="EU98" s="261"/>
      <c r="EV98" s="261"/>
      <c r="EW98" s="261"/>
      <c r="EX98" s="261"/>
      <c r="EY98" s="261"/>
      <c r="EZ98" s="261"/>
      <c r="FA98" s="261"/>
      <c r="FB98" s="261"/>
      <c r="FC98" s="261"/>
      <c r="FD98" s="261"/>
      <c r="FE98" s="261"/>
      <c r="FF98" s="261"/>
      <c r="FG98" s="261"/>
      <c r="FH98" s="261"/>
      <c r="FI98" s="261"/>
      <c r="FJ98" s="261"/>
      <c r="FK98" s="261"/>
      <c r="FL98" s="261"/>
      <c r="FM98" s="261"/>
      <c r="FN98" s="261"/>
      <c r="FO98" s="261"/>
      <c r="FP98" s="261"/>
      <c r="FQ98" s="261"/>
      <c r="FR98" s="261"/>
      <c r="FS98" s="261"/>
      <c r="FT98" s="261"/>
      <c r="FU98" s="261"/>
      <c r="FV98" s="261"/>
      <c r="FW98" s="261"/>
    </row>
    <row r="99" spans="1:179" ht="19.5" customHeight="1" x14ac:dyDescent="0.55000000000000004">
      <c r="A99" s="4" t="s">
        <v>91</v>
      </c>
      <c r="B99" s="147"/>
      <c r="C99" s="148"/>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c r="AZ99" s="261"/>
      <c r="BA99" s="261"/>
      <c r="BB99" s="261"/>
      <c r="BC99" s="261"/>
      <c r="BD99" s="261"/>
      <c r="BE99" s="261"/>
      <c r="BF99" s="261"/>
      <c r="BG99" s="261"/>
      <c r="BH99" s="261"/>
      <c r="BI99" s="261"/>
      <c r="BJ99" s="261"/>
      <c r="BK99" s="261"/>
      <c r="BL99" s="261"/>
      <c r="BM99" s="261"/>
      <c r="BN99" s="261"/>
      <c r="BO99" s="261"/>
      <c r="BP99" s="261"/>
      <c r="BQ99" s="261"/>
      <c r="BR99" s="261"/>
      <c r="BS99" s="261"/>
      <c r="BT99" s="261"/>
      <c r="BU99" s="261"/>
      <c r="BV99" s="261"/>
      <c r="BW99" s="261"/>
      <c r="BX99" s="261"/>
      <c r="BY99" s="261"/>
      <c r="BZ99" s="261"/>
      <c r="CA99" s="261"/>
      <c r="CB99" s="261"/>
      <c r="CC99" s="261"/>
      <c r="CD99" s="261"/>
      <c r="CE99" s="261"/>
      <c r="CF99" s="261"/>
      <c r="CG99" s="261"/>
      <c r="CH99" s="261"/>
      <c r="CI99" s="261"/>
      <c r="CJ99" s="261"/>
      <c r="CK99" s="261"/>
      <c r="CL99" s="261"/>
      <c r="CM99" s="261"/>
      <c r="CN99" s="261"/>
      <c r="CO99" s="261"/>
      <c r="CP99" s="261"/>
      <c r="CQ99" s="261"/>
      <c r="CR99" s="261"/>
      <c r="CS99" s="261"/>
      <c r="CT99" s="261"/>
      <c r="CU99" s="261"/>
      <c r="CV99" s="261"/>
      <c r="CW99" s="261"/>
      <c r="CX99" s="261"/>
      <c r="CY99" s="261"/>
      <c r="CZ99" s="261"/>
      <c r="DA99" s="261"/>
      <c r="DB99" s="261"/>
      <c r="DC99" s="261"/>
      <c r="DD99" s="261"/>
      <c r="DE99" s="261"/>
      <c r="DF99" s="261"/>
      <c r="DG99" s="261"/>
      <c r="DH99" s="261"/>
      <c r="DI99" s="261"/>
      <c r="DJ99" s="261"/>
      <c r="DK99" s="261"/>
      <c r="DL99" s="261"/>
      <c r="DM99" s="261"/>
      <c r="DN99" s="261"/>
      <c r="DO99" s="261"/>
      <c r="DP99" s="261"/>
      <c r="DQ99" s="261"/>
      <c r="DR99" s="261"/>
      <c r="DS99" s="261"/>
      <c r="DT99" s="261"/>
      <c r="DU99" s="261"/>
      <c r="DV99" s="261"/>
      <c r="DW99" s="261"/>
      <c r="DX99" s="261"/>
      <c r="DY99" s="261"/>
      <c r="DZ99" s="261"/>
      <c r="EA99" s="261"/>
      <c r="EB99" s="261"/>
      <c r="EC99" s="261"/>
      <c r="ED99" s="261"/>
      <c r="EE99" s="261"/>
      <c r="EF99" s="261"/>
      <c r="EG99" s="261"/>
      <c r="EH99" s="261"/>
      <c r="EI99" s="261"/>
      <c r="EJ99" s="261"/>
      <c r="EK99" s="261"/>
      <c r="EL99" s="261"/>
      <c r="EM99" s="261"/>
      <c r="EN99" s="261"/>
      <c r="EO99" s="261"/>
      <c r="EP99" s="261"/>
      <c r="EQ99" s="261"/>
      <c r="ER99" s="261"/>
      <c r="ES99" s="261"/>
      <c r="ET99" s="261"/>
      <c r="EU99" s="261"/>
      <c r="EV99" s="261"/>
      <c r="EW99" s="261"/>
      <c r="EX99" s="261"/>
      <c r="EY99" s="261"/>
      <c r="EZ99" s="261"/>
      <c r="FA99" s="261"/>
      <c r="FB99" s="261"/>
      <c r="FC99" s="261"/>
      <c r="FD99" s="261"/>
      <c r="FE99" s="261"/>
      <c r="FF99" s="261"/>
      <c r="FG99" s="261"/>
      <c r="FH99" s="261"/>
      <c r="FI99" s="261"/>
      <c r="FJ99" s="261"/>
      <c r="FK99" s="261"/>
      <c r="FL99" s="261"/>
      <c r="FM99" s="261"/>
      <c r="FN99" s="261"/>
      <c r="FO99" s="261"/>
      <c r="FP99" s="261"/>
      <c r="FQ99" s="261"/>
      <c r="FR99" s="261"/>
      <c r="FS99" s="261"/>
      <c r="FT99" s="261"/>
      <c r="FU99" s="261"/>
      <c r="FV99" s="261"/>
      <c r="FW99" s="261"/>
    </row>
    <row r="100" spans="1:179" ht="19.5" customHeight="1" x14ac:dyDescent="0.55000000000000004">
      <c r="A100" s="31" t="s">
        <v>92</v>
      </c>
      <c r="B100" s="147"/>
      <c r="C100" s="148"/>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1"/>
      <c r="AZ100" s="261"/>
      <c r="BA100" s="261"/>
      <c r="BB100" s="261"/>
      <c r="BC100" s="261"/>
      <c r="BD100" s="261"/>
      <c r="BE100" s="261"/>
      <c r="BF100" s="261"/>
      <c r="BG100" s="261"/>
      <c r="BH100" s="261"/>
      <c r="BI100" s="261"/>
      <c r="BJ100" s="261"/>
      <c r="BK100" s="261"/>
      <c r="BL100" s="261"/>
      <c r="BM100" s="261"/>
      <c r="BN100" s="261"/>
      <c r="BO100" s="261"/>
      <c r="BP100" s="261"/>
      <c r="BQ100" s="261"/>
      <c r="BR100" s="261"/>
      <c r="BS100" s="261"/>
      <c r="BT100" s="261"/>
      <c r="BU100" s="261"/>
      <c r="BV100" s="261"/>
      <c r="BW100" s="261"/>
      <c r="BX100" s="261"/>
      <c r="BY100" s="261"/>
      <c r="BZ100" s="261"/>
      <c r="CA100" s="261"/>
      <c r="CB100" s="261"/>
      <c r="CC100" s="261"/>
      <c r="CD100" s="261"/>
      <c r="CE100" s="261"/>
      <c r="CF100" s="261"/>
      <c r="CG100" s="261"/>
      <c r="CH100" s="261"/>
      <c r="CI100" s="261"/>
      <c r="CJ100" s="261"/>
      <c r="CK100" s="261"/>
      <c r="CL100" s="261"/>
      <c r="CM100" s="261"/>
      <c r="CN100" s="261"/>
      <c r="CO100" s="261"/>
      <c r="CP100" s="261"/>
      <c r="CQ100" s="261"/>
      <c r="CR100" s="261"/>
      <c r="CS100" s="261"/>
      <c r="CT100" s="261"/>
      <c r="CU100" s="261"/>
      <c r="CV100" s="261"/>
      <c r="CW100" s="261"/>
      <c r="CX100" s="261"/>
      <c r="CY100" s="261"/>
      <c r="CZ100" s="261"/>
      <c r="DA100" s="261"/>
      <c r="DB100" s="261"/>
      <c r="DC100" s="261"/>
      <c r="DD100" s="261"/>
      <c r="DE100" s="261"/>
      <c r="DF100" s="261"/>
      <c r="DG100" s="261"/>
      <c r="DH100" s="261"/>
      <c r="DI100" s="261"/>
      <c r="DJ100" s="261"/>
      <c r="DK100" s="261"/>
      <c r="DL100" s="261"/>
      <c r="DM100" s="261"/>
      <c r="DN100" s="261"/>
      <c r="DO100" s="261"/>
      <c r="DP100" s="261"/>
      <c r="DQ100" s="261"/>
      <c r="DR100" s="261"/>
      <c r="DS100" s="261"/>
      <c r="DT100" s="261"/>
      <c r="DU100" s="261"/>
      <c r="DV100" s="261"/>
      <c r="DW100" s="261"/>
      <c r="DX100" s="261"/>
      <c r="DY100" s="261"/>
      <c r="DZ100" s="261"/>
      <c r="EA100" s="261"/>
      <c r="EB100" s="261"/>
      <c r="EC100" s="261"/>
      <c r="ED100" s="261"/>
      <c r="EE100" s="261"/>
      <c r="EF100" s="261"/>
      <c r="EG100" s="261"/>
      <c r="EH100" s="261"/>
      <c r="EI100" s="261"/>
      <c r="EJ100" s="261"/>
      <c r="EK100" s="261"/>
      <c r="EL100" s="261"/>
      <c r="EM100" s="261"/>
      <c r="EN100" s="261"/>
      <c r="EO100" s="261"/>
      <c r="EP100" s="261"/>
      <c r="EQ100" s="261"/>
      <c r="ER100" s="261"/>
      <c r="ES100" s="261"/>
      <c r="ET100" s="261"/>
      <c r="EU100" s="261"/>
      <c r="EV100" s="261"/>
      <c r="EW100" s="261"/>
      <c r="EX100" s="261"/>
      <c r="EY100" s="261"/>
      <c r="EZ100" s="261"/>
      <c r="FA100" s="261"/>
      <c r="FB100" s="261"/>
      <c r="FC100" s="261"/>
      <c r="FD100" s="261"/>
      <c r="FE100" s="261"/>
      <c r="FF100" s="261"/>
      <c r="FG100" s="261"/>
      <c r="FH100" s="261"/>
      <c r="FI100" s="261"/>
      <c r="FJ100" s="261"/>
      <c r="FK100" s="261"/>
      <c r="FL100" s="261"/>
      <c r="FM100" s="261"/>
      <c r="FN100" s="261"/>
      <c r="FO100" s="261"/>
      <c r="FP100" s="261"/>
      <c r="FQ100" s="261"/>
      <c r="FR100" s="261"/>
      <c r="FS100" s="261"/>
      <c r="FT100" s="261"/>
      <c r="FU100" s="261"/>
      <c r="FV100" s="261"/>
      <c r="FW100" s="261"/>
    </row>
    <row r="101" spans="1:179" ht="19.5" customHeight="1" x14ac:dyDescent="0.55000000000000004">
      <c r="A101" s="135" t="s">
        <v>93</v>
      </c>
      <c r="B101" s="136"/>
      <c r="C101" s="1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c r="AU101" s="261"/>
      <c r="AV101" s="261"/>
      <c r="AW101" s="261"/>
      <c r="AX101" s="261"/>
      <c r="AY101" s="261"/>
      <c r="AZ101" s="261"/>
      <c r="BA101" s="261"/>
      <c r="BB101" s="261"/>
      <c r="BC101" s="261"/>
      <c r="BD101" s="261"/>
      <c r="BE101" s="261"/>
      <c r="BF101" s="261"/>
      <c r="BG101" s="261"/>
      <c r="BH101" s="261"/>
      <c r="BI101" s="261"/>
      <c r="BJ101" s="261"/>
      <c r="BK101" s="261"/>
      <c r="BL101" s="261"/>
      <c r="BM101" s="261"/>
      <c r="BN101" s="261"/>
      <c r="BO101" s="261"/>
      <c r="BP101" s="261"/>
      <c r="BQ101" s="261"/>
      <c r="BR101" s="261"/>
      <c r="BS101" s="261"/>
      <c r="BT101" s="261"/>
      <c r="BU101" s="261"/>
      <c r="BV101" s="261"/>
      <c r="BW101" s="261"/>
      <c r="BX101" s="261"/>
      <c r="BY101" s="261"/>
      <c r="BZ101" s="261"/>
      <c r="CA101" s="261"/>
      <c r="CB101" s="261"/>
      <c r="CC101" s="261"/>
      <c r="CD101" s="261"/>
      <c r="CE101" s="261"/>
      <c r="CF101" s="261"/>
      <c r="CG101" s="261"/>
      <c r="CH101" s="261"/>
      <c r="CI101" s="261"/>
      <c r="CJ101" s="261"/>
      <c r="CK101" s="261"/>
      <c r="CL101" s="261"/>
      <c r="CM101" s="261"/>
      <c r="CN101" s="261"/>
      <c r="CO101" s="261"/>
      <c r="CP101" s="261"/>
      <c r="CQ101" s="261"/>
      <c r="CR101" s="261"/>
      <c r="CS101" s="261"/>
      <c r="CT101" s="261"/>
      <c r="CU101" s="261"/>
      <c r="CV101" s="261"/>
      <c r="CW101" s="261"/>
      <c r="CX101" s="261"/>
      <c r="CY101" s="261"/>
      <c r="CZ101" s="261"/>
      <c r="DA101" s="261"/>
      <c r="DB101" s="261"/>
      <c r="DC101" s="261"/>
      <c r="DD101" s="261"/>
      <c r="DE101" s="261"/>
      <c r="DF101" s="261"/>
      <c r="DG101" s="261"/>
      <c r="DH101" s="261"/>
      <c r="DI101" s="261"/>
      <c r="DJ101" s="261"/>
      <c r="DK101" s="261"/>
      <c r="DL101" s="261"/>
      <c r="DM101" s="261"/>
      <c r="DN101" s="261"/>
      <c r="DO101" s="261"/>
      <c r="DP101" s="261"/>
      <c r="DQ101" s="261"/>
      <c r="DR101" s="261"/>
      <c r="DS101" s="261"/>
      <c r="DT101" s="261"/>
      <c r="DU101" s="261"/>
      <c r="DV101" s="261"/>
      <c r="DW101" s="261"/>
      <c r="DX101" s="261"/>
      <c r="DY101" s="261"/>
      <c r="DZ101" s="261"/>
      <c r="EA101" s="261"/>
      <c r="EB101" s="261"/>
      <c r="EC101" s="261"/>
      <c r="ED101" s="261"/>
      <c r="EE101" s="261"/>
      <c r="EF101" s="261"/>
      <c r="EG101" s="261"/>
      <c r="EH101" s="261"/>
      <c r="EI101" s="261"/>
      <c r="EJ101" s="261"/>
      <c r="EK101" s="261"/>
      <c r="EL101" s="261"/>
      <c r="EM101" s="261"/>
      <c r="EN101" s="261"/>
      <c r="EO101" s="261"/>
      <c r="EP101" s="261"/>
      <c r="EQ101" s="261"/>
      <c r="ER101" s="261"/>
      <c r="ES101" s="261"/>
      <c r="ET101" s="261"/>
      <c r="EU101" s="261"/>
      <c r="EV101" s="261"/>
      <c r="EW101" s="261"/>
      <c r="EX101" s="261"/>
      <c r="EY101" s="261"/>
      <c r="EZ101" s="261"/>
      <c r="FA101" s="261"/>
      <c r="FB101" s="261"/>
      <c r="FC101" s="261"/>
      <c r="FD101" s="261"/>
      <c r="FE101" s="261"/>
      <c r="FF101" s="261"/>
      <c r="FG101" s="261"/>
      <c r="FH101" s="261"/>
      <c r="FI101" s="261"/>
      <c r="FJ101" s="261"/>
      <c r="FK101" s="261"/>
      <c r="FL101" s="261"/>
      <c r="FM101" s="261"/>
      <c r="FN101" s="261"/>
      <c r="FO101" s="261"/>
      <c r="FP101" s="261"/>
      <c r="FQ101" s="261"/>
      <c r="FR101" s="261"/>
      <c r="FS101" s="261"/>
      <c r="FT101" s="261"/>
      <c r="FU101" s="261"/>
      <c r="FV101" s="261"/>
      <c r="FW101" s="261"/>
    </row>
    <row r="102" spans="1:179" ht="17.5" customHeight="1" x14ac:dyDescent="0.55000000000000004">
      <c r="A102" s="31" t="s">
        <v>94</v>
      </c>
      <c r="B102" s="147"/>
      <c r="C102" s="148"/>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c r="AZ102" s="261"/>
      <c r="BA102" s="261"/>
      <c r="BB102" s="261"/>
      <c r="BC102" s="261"/>
      <c r="BD102" s="261"/>
      <c r="BE102" s="261"/>
      <c r="BF102" s="261"/>
      <c r="BG102" s="261"/>
      <c r="BH102" s="261"/>
      <c r="BI102" s="261"/>
      <c r="BJ102" s="261"/>
      <c r="BK102" s="261"/>
      <c r="BL102" s="261"/>
      <c r="BM102" s="261"/>
      <c r="BN102" s="261"/>
      <c r="BO102" s="261"/>
      <c r="BP102" s="261"/>
      <c r="BQ102" s="261"/>
      <c r="BR102" s="261"/>
      <c r="BS102" s="261"/>
      <c r="BT102" s="261"/>
      <c r="BU102" s="261"/>
      <c r="BV102" s="261"/>
      <c r="BW102" s="261"/>
      <c r="BX102" s="261"/>
      <c r="BY102" s="261"/>
      <c r="BZ102" s="261"/>
      <c r="CA102" s="261"/>
      <c r="CB102" s="261"/>
      <c r="CC102" s="261"/>
      <c r="CD102" s="261"/>
      <c r="CE102" s="261"/>
      <c r="CF102" s="261"/>
      <c r="CG102" s="261"/>
      <c r="CH102" s="261"/>
      <c r="CI102" s="261"/>
      <c r="CJ102" s="261"/>
      <c r="CK102" s="261"/>
      <c r="CL102" s="261"/>
      <c r="CM102" s="261"/>
      <c r="CN102" s="261"/>
      <c r="CO102" s="261"/>
      <c r="CP102" s="261"/>
      <c r="CQ102" s="261"/>
      <c r="CR102" s="261"/>
      <c r="CS102" s="261"/>
      <c r="CT102" s="261"/>
      <c r="CU102" s="261"/>
      <c r="CV102" s="261"/>
      <c r="CW102" s="261"/>
      <c r="CX102" s="261"/>
      <c r="CY102" s="261"/>
      <c r="CZ102" s="261"/>
      <c r="DA102" s="261"/>
      <c r="DB102" s="261"/>
      <c r="DC102" s="261"/>
      <c r="DD102" s="261"/>
      <c r="DE102" s="261"/>
      <c r="DF102" s="261"/>
      <c r="DG102" s="261"/>
      <c r="DH102" s="261"/>
      <c r="DI102" s="261"/>
      <c r="DJ102" s="261"/>
      <c r="DK102" s="261"/>
      <c r="DL102" s="261"/>
      <c r="DM102" s="261"/>
      <c r="DN102" s="261"/>
      <c r="DO102" s="261"/>
      <c r="DP102" s="261"/>
      <c r="DQ102" s="261"/>
      <c r="DR102" s="261"/>
      <c r="DS102" s="261"/>
      <c r="DT102" s="261"/>
      <c r="DU102" s="261"/>
      <c r="DV102" s="261"/>
      <c r="DW102" s="261"/>
      <c r="DX102" s="261"/>
      <c r="DY102" s="261"/>
      <c r="DZ102" s="261"/>
      <c r="EA102" s="261"/>
      <c r="EB102" s="261"/>
      <c r="EC102" s="261"/>
      <c r="ED102" s="261"/>
      <c r="EE102" s="261"/>
      <c r="EF102" s="261"/>
      <c r="EG102" s="261"/>
      <c r="EH102" s="261"/>
      <c r="EI102" s="261"/>
      <c r="EJ102" s="261"/>
      <c r="EK102" s="261"/>
      <c r="EL102" s="261"/>
      <c r="EM102" s="261"/>
      <c r="EN102" s="261"/>
      <c r="EO102" s="261"/>
      <c r="EP102" s="261"/>
      <c r="EQ102" s="261"/>
      <c r="ER102" s="261"/>
      <c r="ES102" s="261"/>
      <c r="ET102" s="261"/>
      <c r="EU102" s="261"/>
      <c r="EV102" s="261"/>
      <c r="EW102" s="261"/>
      <c r="EX102" s="261"/>
      <c r="EY102" s="261"/>
      <c r="EZ102" s="261"/>
      <c r="FA102" s="261"/>
      <c r="FB102" s="261"/>
      <c r="FC102" s="261"/>
      <c r="FD102" s="261"/>
      <c r="FE102" s="261"/>
      <c r="FF102" s="261"/>
      <c r="FG102" s="261"/>
      <c r="FH102" s="261"/>
      <c r="FI102" s="261"/>
      <c r="FJ102" s="261"/>
      <c r="FK102" s="261"/>
      <c r="FL102" s="261"/>
      <c r="FM102" s="261"/>
      <c r="FN102" s="261"/>
      <c r="FO102" s="261"/>
      <c r="FP102" s="261"/>
      <c r="FQ102" s="261"/>
      <c r="FR102" s="261"/>
      <c r="FS102" s="261"/>
      <c r="FT102" s="261"/>
      <c r="FU102" s="261"/>
      <c r="FV102" s="261"/>
      <c r="FW102" s="261"/>
    </row>
    <row r="103" spans="1:179" ht="14.5" customHeight="1" x14ac:dyDescent="0.55000000000000004">
      <c r="A103" s="31" t="s">
        <v>95</v>
      </c>
      <c r="B103" s="147"/>
      <c r="C103" s="148"/>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c r="AT103" s="261"/>
      <c r="AU103" s="261"/>
      <c r="AV103" s="261"/>
      <c r="AW103" s="261"/>
      <c r="AX103" s="261"/>
      <c r="AY103" s="261"/>
      <c r="AZ103" s="261"/>
      <c r="BA103" s="261"/>
      <c r="BB103" s="261"/>
      <c r="BC103" s="261"/>
      <c r="BD103" s="261"/>
      <c r="BE103" s="261"/>
      <c r="BF103" s="261"/>
      <c r="BG103" s="261"/>
      <c r="BH103" s="261"/>
      <c r="BI103" s="261"/>
      <c r="BJ103" s="261"/>
      <c r="BK103" s="261"/>
      <c r="BL103" s="261"/>
      <c r="BM103" s="261"/>
      <c r="BN103" s="261"/>
      <c r="BO103" s="261"/>
      <c r="BP103" s="261"/>
      <c r="BQ103" s="261"/>
      <c r="BR103" s="261"/>
      <c r="BS103" s="261"/>
      <c r="BT103" s="261"/>
      <c r="BU103" s="261"/>
      <c r="BV103" s="261"/>
      <c r="BW103" s="261"/>
      <c r="BX103" s="261"/>
      <c r="BY103" s="261"/>
      <c r="BZ103" s="261"/>
      <c r="CA103" s="261"/>
      <c r="CB103" s="261"/>
      <c r="CC103" s="261"/>
      <c r="CD103" s="261"/>
      <c r="CE103" s="261"/>
      <c r="CF103" s="261"/>
      <c r="CG103" s="261"/>
      <c r="CH103" s="261"/>
      <c r="CI103" s="261"/>
      <c r="CJ103" s="261"/>
      <c r="CK103" s="261"/>
      <c r="CL103" s="261"/>
      <c r="CM103" s="261"/>
      <c r="CN103" s="261"/>
      <c r="CO103" s="261"/>
      <c r="CP103" s="261"/>
      <c r="CQ103" s="261"/>
      <c r="CR103" s="261"/>
      <c r="CS103" s="261"/>
      <c r="CT103" s="261"/>
      <c r="CU103" s="261"/>
      <c r="CV103" s="261"/>
      <c r="CW103" s="261"/>
      <c r="CX103" s="261"/>
      <c r="CY103" s="261"/>
      <c r="CZ103" s="261"/>
      <c r="DA103" s="261"/>
      <c r="DB103" s="261"/>
      <c r="DC103" s="261"/>
      <c r="DD103" s="261"/>
      <c r="DE103" s="261"/>
      <c r="DF103" s="261"/>
      <c r="DG103" s="261"/>
      <c r="DH103" s="261"/>
      <c r="DI103" s="261"/>
      <c r="DJ103" s="261"/>
      <c r="DK103" s="261"/>
      <c r="DL103" s="261"/>
      <c r="DM103" s="261"/>
      <c r="DN103" s="261"/>
      <c r="DO103" s="261"/>
      <c r="DP103" s="261"/>
      <c r="DQ103" s="261"/>
      <c r="DR103" s="261"/>
      <c r="DS103" s="261"/>
      <c r="DT103" s="261"/>
      <c r="DU103" s="261"/>
      <c r="DV103" s="261"/>
      <c r="DW103" s="261"/>
      <c r="DX103" s="261"/>
      <c r="DY103" s="261"/>
      <c r="DZ103" s="261"/>
      <c r="EA103" s="261"/>
      <c r="EB103" s="261"/>
      <c r="EC103" s="261"/>
      <c r="ED103" s="261"/>
      <c r="EE103" s="261"/>
      <c r="EF103" s="261"/>
      <c r="EG103" s="261"/>
      <c r="EH103" s="261"/>
      <c r="EI103" s="261"/>
      <c r="EJ103" s="261"/>
      <c r="EK103" s="261"/>
      <c r="EL103" s="261"/>
      <c r="EM103" s="261"/>
      <c r="EN103" s="261"/>
      <c r="EO103" s="261"/>
      <c r="EP103" s="261"/>
      <c r="EQ103" s="261"/>
      <c r="ER103" s="261"/>
      <c r="ES103" s="261"/>
      <c r="ET103" s="261"/>
      <c r="EU103" s="261"/>
      <c r="EV103" s="261"/>
      <c r="EW103" s="261"/>
      <c r="EX103" s="261"/>
      <c r="EY103" s="261"/>
      <c r="EZ103" s="261"/>
      <c r="FA103" s="261"/>
      <c r="FB103" s="261"/>
      <c r="FC103" s="261"/>
      <c r="FD103" s="261"/>
      <c r="FE103" s="261"/>
      <c r="FF103" s="261"/>
      <c r="FG103" s="261"/>
      <c r="FH103" s="261"/>
      <c r="FI103" s="261"/>
      <c r="FJ103" s="261"/>
      <c r="FK103" s="261"/>
      <c r="FL103" s="261"/>
      <c r="FM103" s="261"/>
      <c r="FN103" s="261"/>
      <c r="FO103" s="261"/>
      <c r="FP103" s="261"/>
      <c r="FQ103" s="261"/>
      <c r="FR103" s="261"/>
      <c r="FS103" s="261"/>
      <c r="FT103" s="261"/>
      <c r="FU103" s="261"/>
      <c r="FV103" s="261"/>
      <c r="FW103" s="261"/>
    </row>
    <row r="104" spans="1:179" ht="16" customHeight="1" x14ac:dyDescent="0.55000000000000004">
      <c r="A104" s="38" t="s">
        <v>96</v>
      </c>
      <c r="B104" s="147"/>
      <c r="C104" s="148"/>
    </row>
    <row r="105" spans="1:179" ht="21" customHeight="1" x14ac:dyDescent="0.55000000000000004">
      <c r="A105" s="31" t="s">
        <v>97</v>
      </c>
      <c r="B105" s="147"/>
      <c r="C105" s="148"/>
    </row>
    <row r="106" spans="1:179" ht="24" customHeight="1" x14ac:dyDescent="0.55000000000000004">
      <c r="A106" s="31" t="s">
        <v>98</v>
      </c>
      <c r="B106" s="147"/>
      <c r="C106" s="148"/>
      <c r="ER106" s="207" t="str">
        <f>IF($C$14="","",$C$14)</f>
        <v/>
      </c>
      <c r="ES106" s="207"/>
      <c r="ET106" s="207"/>
      <c r="EU106" s="207"/>
      <c r="EV106" s="207"/>
      <c r="EW106" s="207"/>
      <c r="EX106" s="207"/>
      <c r="EY106" s="207"/>
      <c r="EZ106" s="207"/>
      <c r="FA106" s="207"/>
      <c r="FB106" s="207"/>
      <c r="FC106" s="207"/>
      <c r="FD106" s="207"/>
      <c r="FE106" s="207"/>
      <c r="FF106" s="207"/>
      <c r="FG106" s="207"/>
      <c r="FH106" s="207"/>
      <c r="FI106" s="207"/>
      <c r="FJ106" s="207"/>
      <c r="FK106" s="207"/>
      <c r="FL106" s="207"/>
      <c r="FM106" s="207"/>
      <c r="FN106" s="207"/>
      <c r="FO106" s="207"/>
      <c r="FP106" s="207"/>
      <c r="FQ106" s="207"/>
      <c r="FR106" s="207"/>
      <c r="FS106" s="207"/>
      <c r="FT106" s="207"/>
      <c r="FU106" s="207"/>
      <c r="FV106" s="207"/>
    </row>
    <row r="107" spans="1:179" ht="22" customHeight="1" x14ac:dyDescent="0.55000000000000004">
      <c r="A107" s="31" t="s">
        <v>99</v>
      </c>
      <c r="B107" s="147"/>
      <c r="C107" s="148"/>
    </row>
    <row r="108" spans="1:179" ht="20.149999999999999" customHeight="1" x14ac:dyDescent="0.55000000000000004">
      <c r="A108" s="31" t="s">
        <v>100</v>
      </c>
      <c r="B108" s="147"/>
      <c r="C108" s="148"/>
    </row>
    <row r="109" spans="1:179" ht="20.5" customHeight="1" x14ac:dyDescent="0.55000000000000004">
      <c r="A109" s="31" t="s">
        <v>101</v>
      </c>
      <c r="B109" s="147"/>
      <c r="C109" s="148"/>
      <c r="K109" s="261" t="str">
        <f>$C$111&amp;$C$112&amp;$C$113&amp;$C$114&amp;$C$115&amp;$C$116&amp;$C$117&amp;$C$118&amp;$C$119&amp;$C$120&amp;$C$121&amp;$C$122&amp;$C$123&amp;$C$124&amp;$C$125&amp;$C$126</f>
        <v/>
      </c>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1"/>
      <c r="AZ109" s="261"/>
      <c r="BA109" s="261"/>
      <c r="BB109" s="261"/>
      <c r="BC109" s="261"/>
      <c r="BD109" s="261"/>
      <c r="BE109" s="261"/>
      <c r="BF109" s="261"/>
      <c r="BG109" s="261"/>
      <c r="BH109" s="261"/>
      <c r="BI109" s="261"/>
      <c r="BJ109" s="261"/>
      <c r="BK109" s="261"/>
      <c r="BL109" s="261"/>
      <c r="BM109" s="261"/>
      <c r="BN109" s="261"/>
      <c r="BO109" s="261"/>
      <c r="BP109" s="261"/>
      <c r="BQ109" s="261"/>
      <c r="BR109" s="261"/>
      <c r="BS109" s="261"/>
      <c r="BT109" s="261"/>
      <c r="BU109" s="261"/>
      <c r="BV109" s="261"/>
      <c r="BW109" s="261"/>
      <c r="BX109" s="261"/>
      <c r="BY109" s="261"/>
      <c r="BZ109" s="261"/>
      <c r="CA109" s="261"/>
      <c r="CB109" s="261"/>
      <c r="CC109" s="261"/>
      <c r="CD109" s="261"/>
      <c r="CE109" s="261"/>
      <c r="CF109" s="261"/>
      <c r="CG109" s="261"/>
      <c r="CH109" s="261"/>
      <c r="CI109" s="261"/>
      <c r="CJ109" s="261"/>
      <c r="CK109" s="261"/>
      <c r="CL109" s="261"/>
      <c r="CM109" s="261"/>
      <c r="CN109" s="261"/>
      <c r="CO109" s="261"/>
      <c r="CP109" s="261"/>
      <c r="CQ109" s="261"/>
      <c r="CR109" s="261"/>
      <c r="CS109" s="261"/>
      <c r="CT109" s="261"/>
      <c r="CU109" s="261"/>
      <c r="CV109" s="261"/>
      <c r="CW109" s="261"/>
      <c r="CX109" s="261"/>
      <c r="CY109" s="261"/>
      <c r="CZ109" s="261"/>
      <c r="DA109" s="261"/>
      <c r="DB109" s="261"/>
      <c r="DC109" s="261"/>
      <c r="DD109" s="261"/>
      <c r="DE109" s="261"/>
      <c r="DF109" s="261"/>
      <c r="DG109" s="261"/>
      <c r="DH109" s="261"/>
      <c r="DI109" s="261"/>
      <c r="DJ109" s="261"/>
      <c r="DK109" s="261"/>
      <c r="DL109" s="261"/>
      <c r="DM109" s="261"/>
      <c r="DN109" s="261"/>
      <c r="DO109" s="261"/>
      <c r="DP109" s="261"/>
      <c r="DQ109" s="261"/>
      <c r="DR109" s="261"/>
      <c r="DS109" s="261"/>
      <c r="DT109" s="261"/>
      <c r="DU109" s="261"/>
      <c r="DV109" s="261"/>
      <c r="DW109" s="261"/>
      <c r="DX109" s="261"/>
      <c r="DY109" s="261"/>
      <c r="DZ109" s="261"/>
      <c r="EA109" s="261"/>
      <c r="EB109" s="261"/>
      <c r="EC109" s="261"/>
      <c r="ED109" s="261"/>
      <c r="EE109" s="261"/>
      <c r="EF109" s="261"/>
      <c r="EG109" s="261"/>
      <c r="EH109" s="261"/>
      <c r="EI109" s="261"/>
      <c r="EJ109" s="261"/>
      <c r="EK109" s="261"/>
      <c r="EL109" s="261"/>
      <c r="EM109" s="261"/>
      <c r="EN109" s="261"/>
      <c r="EO109" s="261"/>
      <c r="EP109" s="261"/>
      <c r="EQ109" s="261"/>
      <c r="ER109" s="261"/>
      <c r="ES109" s="261"/>
      <c r="ET109" s="261"/>
      <c r="EU109" s="261"/>
      <c r="EV109" s="261"/>
      <c r="EW109" s="261"/>
      <c r="EX109" s="261"/>
      <c r="EY109" s="261"/>
      <c r="EZ109" s="261"/>
      <c r="FA109" s="261"/>
      <c r="FB109" s="261"/>
      <c r="FC109" s="261"/>
      <c r="FD109" s="261"/>
      <c r="FE109" s="261"/>
      <c r="FF109" s="261"/>
      <c r="FG109" s="261"/>
      <c r="FH109" s="261"/>
      <c r="FI109" s="261"/>
      <c r="FJ109" s="261"/>
      <c r="FK109" s="261"/>
      <c r="FL109" s="261"/>
      <c r="FM109" s="261"/>
      <c r="FN109" s="261"/>
      <c r="FO109" s="261"/>
      <c r="FP109" s="261"/>
      <c r="FQ109" s="261"/>
      <c r="FR109" s="261"/>
      <c r="FS109" s="261"/>
      <c r="FT109" s="261"/>
      <c r="FU109" s="261"/>
      <c r="FV109" s="261"/>
      <c r="FW109" s="261"/>
    </row>
    <row r="110" spans="1:179" ht="20.149999999999999" customHeight="1" x14ac:dyDescent="0.55000000000000004">
      <c r="A110" s="38" t="s">
        <v>102</v>
      </c>
      <c r="B110" s="147"/>
      <c r="C110" s="148"/>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c r="AY110" s="261"/>
      <c r="AZ110" s="261"/>
      <c r="BA110" s="261"/>
      <c r="BB110" s="261"/>
      <c r="BC110" s="261"/>
      <c r="BD110" s="261"/>
      <c r="BE110" s="261"/>
      <c r="BF110" s="261"/>
      <c r="BG110" s="261"/>
      <c r="BH110" s="261"/>
      <c r="BI110" s="261"/>
      <c r="BJ110" s="261"/>
      <c r="BK110" s="261"/>
      <c r="BL110" s="261"/>
      <c r="BM110" s="261"/>
      <c r="BN110" s="261"/>
      <c r="BO110" s="261"/>
      <c r="BP110" s="261"/>
      <c r="BQ110" s="261"/>
      <c r="BR110" s="261"/>
      <c r="BS110" s="261"/>
      <c r="BT110" s="261"/>
      <c r="BU110" s="261"/>
      <c r="BV110" s="261"/>
      <c r="BW110" s="261"/>
      <c r="BX110" s="261"/>
      <c r="BY110" s="261"/>
      <c r="BZ110" s="261"/>
      <c r="CA110" s="261"/>
      <c r="CB110" s="261"/>
      <c r="CC110" s="261"/>
      <c r="CD110" s="261"/>
      <c r="CE110" s="261"/>
      <c r="CF110" s="261"/>
      <c r="CG110" s="261"/>
      <c r="CH110" s="261"/>
      <c r="CI110" s="261"/>
      <c r="CJ110" s="261"/>
      <c r="CK110" s="261"/>
      <c r="CL110" s="261"/>
      <c r="CM110" s="261"/>
      <c r="CN110" s="261"/>
      <c r="CO110" s="261"/>
      <c r="CP110" s="261"/>
      <c r="CQ110" s="261"/>
      <c r="CR110" s="261"/>
      <c r="CS110" s="261"/>
      <c r="CT110" s="261"/>
      <c r="CU110" s="261"/>
      <c r="CV110" s="261"/>
      <c r="CW110" s="261"/>
      <c r="CX110" s="261"/>
      <c r="CY110" s="261"/>
      <c r="CZ110" s="261"/>
      <c r="DA110" s="261"/>
      <c r="DB110" s="261"/>
      <c r="DC110" s="261"/>
      <c r="DD110" s="261"/>
      <c r="DE110" s="261"/>
      <c r="DF110" s="261"/>
      <c r="DG110" s="261"/>
      <c r="DH110" s="261"/>
      <c r="DI110" s="261"/>
      <c r="DJ110" s="261"/>
      <c r="DK110" s="261"/>
      <c r="DL110" s="261"/>
      <c r="DM110" s="261"/>
      <c r="DN110" s="261"/>
      <c r="DO110" s="261"/>
      <c r="DP110" s="261"/>
      <c r="DQ110" s="261"/>
      <c r="DR110" s="261"/>
      <c r="DS110" s="261"/>
      <c r="DT110" s="261"/>
      <c r="DU110" s="261"/>
      <c r="DV110" s="261"/>
      <c r="DW110" s="261"/>
      <c r="DX110" s="261"/>
      <c r="DY110" s="261"/>
      <c r="DZ110" s="261"/>
      <c r="EA110" s="261"/>
      <c r="EB110" s="261"/>
      <c r="EC110" s="261"/>
      <c r="ED110" s="261"/>
      <c r="EE110" s="261"/>
      <c r="EF110" s="261"/>
      <c r="EG110" s="261"/>
      <c r="EH110" s="261"/>
      <c r="EI110" s="261"/>
      <c r="EJ110" s="261"/>
      <c r="EK110" s="261"/>
      <c r="EL110" s="261"/>
      <c r="EM110" s="261"/>
      <c r="EN110" s="261"/>
      <c r="EO110" s="261"/>
      <c r="EP110" s="261"/>
      <c r="EQ110" s="261"/>
      <c r="ER110" s="261"/>
      <c r="ES110" s="261"/>
      <c r="ET110" s="261"/>
      <c r="EU110" s="261"/>
      <c r="EV110" s="261"/>
      <c r="EW110" s="261"/>
      <c r="EX110" s="261"/>
      <c r="EY110" s="261"/>
      <c r="EZ110" s="261"/>
      <c r="FA110" s="261"/>
      <c r="FB110" s="261"/>
      <c r="FC110" s="261"/>
      <c r="FD110" s="261"/>
      <c r="FE110" s="261"/>
      <c r="FF110" s="261"/>
      <c r="FG110" s="261"/>
      <c r="FH110" s="261"/>
      <c r="FI110" s="261"/>
      <c r="FJ110" s="261"/>
      <c r="FK110" s="261"/>
      <c r="FL110" s="261"/>
      <c r="FM110" s="261"/>
      <c r="FN110" s="261"/>
      <c r="FO110" s="261"/>
      <c r="FP110" s="261"/>
      <c r="FQ110" s="261"/>
      <c r="FR110" s="261"/>
      <c r="FS110" s="261"/>
      <c r="FT110" s="261"/>
      <c r="FU110" s="261"/>
      <c r="FV110" s="261"/>
      <c r="FW110" s="261"/>
    </row>
    <row r="111" spans="1:179" ht="20.149999999999999" customHeight="1" x14ac:dyDescent="0.55000000000000004">
      <c r="A111" s="138" t="s">
        <v>103</v>
      </c>
      <c r="B111" s="58"/>
      <c r="C111" s="1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c r="BC111" s="261"/>
      <c r="BD111" s="261"/>
      <c r="BE111" s="261"/>
      <c r="BF111" s="261"/>
      <c r="BG111" s="261"/>
      <c r="BH111" s="261"/>
      <c r="BI111" s="261"/>
      <c r="BJ111" s="261"/>
      <c r="BK111" s="261"/>
      <c r="BL111" s="261"/>
      <c r="BM111" s="261"/>
      <c r="BN111" s="261"/>
      <c r="BO111" s="261"/>
      <c r="BP111" s="261"/>
      <c r="BQ111" s="261"/>
      <c r="BR111" s="261"/>
      <c r="BS111" s="261"/>
      <c r="BT111" s="261"/>
      <c r="BU111" s="261"/>
      <c r="BV111" s="261"/>
      <c r="BW111" s="261"/>
      <c r="BX111" s="261"/>
      <c r="BY111" s="261"/>
      <c r="BZ111" s="261"/>
      <c r="CA111" s="261"/>
      <c r="CB111" s="261"/>
      <c r="CC111" s="261"/>
      <c r="CD111" s="261"/>
      <c r="CE111" s="261"/>
      <c r="CF111" s="261"/>
      <c r="CG111" s="261"/>
      <c r="CH111" s="261"/>
      <c r="CI111" s="261"/>
      <c r="CJ111" s="261"/>
      <c r="CK111" s="261"/>
      <c r="CL111" s="261"/>
      <c r="CM111" s="261"/>
      <c r="CN111" s="261"/>
      <c r="CO111" s="261"/>
      <c r="CP111" s="261"/>
      <c r="CQ111" s="261"/>
      <c r="CR111" s="261"/>
      <c r="CS111" s="261"/>
      <c r="CT111" s="261"/>
      <c r="CU111" s="261"/>
      <c r="CV111" s="261"/>
      <c r="CW111" s="261"/>
      <c r="CX111" s="261"/>
      <c r="CY111" s="261"/>
      <c r="CZ111" s="261"/>
      <c r="DA111" s="261"/>
      <c r="DB111" s="261"/>
      <c r="DC111" s="261"/>
      <c r="DD111" s="261"/>
      <c r="DE111" s="261"/>
      <c r="DF111" s="261"/>
      <c r="DG111" s="261"/>
      <c r="DH111" s="261"/>
      <c r="DI111" s="261"/>
      <c r="DJ111" s="261"/>
      <c r="DK111" s="261"/>
      <c r="DL111" s="261"/>
      <c r="DM111" s="261"/>
      <c r="DN111" s="261"/>
      <c r="DO111" s="261"/>
      <c r="DP111" s="261"/>
      <c r="DQ111" s="261"/>
      <c r="DR111" s="261"/>
      <c r="DS111" s="261"/>
      <c r="DT111" s="261"/>
      <c r="DU111" s="261"/>
      <c r="DV111" s="261"/>
      <c r="DW111" s="261"/>
      <c r="DX111" s="261"/>
      <c r="DY111" s="261"/>
      <c r="DZ111" s="261"/>
      <c r="EA111" s="261"/>
      <c r="EB111" s="261"/>
      <c r="EC111" s="261"/>
      <c r="ED111" s="261"/>
      <c r="EE111" s="261"/>
      <c r="EF111" s="261"/>
      <c r="EG111" s="261"/>
      <c r="EH111" s="261"/>
      <c r="EI111" s="261"/>
      <c r="EJ111" s="261"/>
      <c r="EK111" s="261"/>
      <c r="EL111" s="261"/>
      <c r="EM111" s="261"/>
      <c r="EN111" s="261"/>
      <c r="EO111" s="261"/>
      <c r="EP111" s="261"/>
      <c r="EQ111" s="261"/>
      <c r="ER111" s="261"/>
      <c r="ES111" s="261"/>
      <c r="ET111" s="261"/>
      <c r="EU111" s="261"/>
      <c r="EV111" s="261"/>
      <c r="EW111" s="261"/>
      <c r="EX111" s="261"/>
      <c r="EY111" s="261"/>
      <c r="EZ111" s="261"/>
      <c r="FA111" s="261"/>
      <c r="FB111" s="261"/>
      <c r="FC111" s="261"/>
      <c r="FD111" s="261"/>
      <c r="FE111" s="261"/>
      <c r="FF111" s="261"/>
      <c r="FG111" s="261"/>
      <c r="FH111" s="261"/>
      <c r="FI111" s="261"/>
      <c r="FJ111" s="261"/>
      <c r="FK111" s="261"/>
      <c r="FL111" s="261"/>
      <c r="FM111" s="261"/>
      <c r="FN111" s="261"/>
      <c r="FO111" s="261"/>
      <c r="FP111" s="261"/>
      <c r="FQ111" s="261"/>
      <c r="FR111" s="261"/>
      <c r="FS111" s="261"/>
      <c r="FT111" s="261"/>
      <c r="FU111" s="261"/>
      <c r="FV111" s="261"/>
      <c r="FW111" s="261"/>
    </row>
    <row r="112" spans="1:179" ht="20.149999999999999" customHeight="1" x14ac:dyDescent="0.55000000000000004">
      <c r="A112" s="31" t="s">
        <v>104</v>
      </c>
      <c r="B112" s="147" t="str">
        <f t="shared" ref="B112:B126" si="0">IF(ISBLANK($C$111),"","ない")</f>
        <v/>
      </c>
      <c r="C112" s="148"/>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1"/>
      <c r="AZ112" s="261"/>
      <c r="BA112" s="261"/>
      <c r="BB112" s="261"/>
      <c r="BC112" s="261"/>
      <c r="BD112" s="261"/>
      <c r="BE112" s="261"/>
      <c r="BF112" s="261"/>
      <c r="BG112" s="261"/>
      <c r="BH112" s="261"/>
      <c r="BI112" s="261"/>
      <c r="BJ112" s="261"/>
      <c r="BK112" s="261"/>
      <c r="BL112" s="261"/>
      <c r="BM112" s="261"/>
      <c r="BN112" s="261"/>
      <c r="BO112" s="261"/>
      <c r="BP112" s="261"/>
      <c r="BQ112" s="261"/>
      <c r="BR112" s="261"/>
      <c r="BS112" s="261"/>
      <c r="BT112" s="261"/>
      <c r="BU112" s="261"/>
      <c r="BV112" s="261"/>
      <c r="BW112" s="261"/>
      <c r="BX112" s="261"/>
      <c r="BY112" s="261"/>
      <c r="BZ112" s="261"/>
      <c r="CA112" s="261"/>
      <c r="CB112" s="261"/>
      <c r="CC112" s="261"/>
      <c r="CD112" s="261"/>
      <c r="CE112" s="261"/>
      <c r="CF112" s="261"/>
      <c r="CG112" s="261"/>
      <c r="CH112" s="261"/>
      <c r="CI112" s="261"/>
      <c r="CJ112" s="261"/>
      <c r="CK112" s="261"/>
      <c r="CL112" s="261"/>
      <c r="CM112" s="261"/>
      <c r="CN112" s="261"/>
      <c r="CO112" s="261"/>
      <c r="CP112" s="261"/>
      <c r="CQ112" s="261"/>
      <c r="CR112" s="261"/>
      <c r="CS112" s="261"/>
      <c r="CT112" s="261"/>
      <c r="CU112" s="261"/>
      <c r="CV112" s="261"/>
      <c r="CW112" s="261"/>
      <c r="CX112" s="261"/>
      <c r="CY112" s="261"/>
      <c r="CZ112" s="261"/>
      <c r="DA112" s="261"/>
      <c r="DB112" s="261"/>
      <c r="DC112" s="261"/>
      <c r="DD112" s="261"/>
      <c r="DE112" s="261"/>
      <c r="DF112" s="261"/>
      <c r="DG112" s="261"/>
      <c r="DH112" s="261"/>
      <c r="DI112" s="261"/>
      <c r="DJ112" s="261"/>
      <c r="DK112" s="261"/>
      <c r="DL112" s="261"/>
      <c r="DM112" s="261"/>
      <c r="DN112" s="261"/>
      <c r="DO112" s="261"/>
      <c r="DP112" s="261"/>
      <c r="DQ112" s="261"/>
      <c r="DR112" s="261"/>
      <c r="DS112" s="261"/>
      <c r="DT112" s="261"/>
      <c r="DU112" s="261"/>
      <c r="DV112" s="261"/>
      <c r="DW112" s="261"/>
      <c r="DX112" s="261"/>
      <c r="DY112" s="261"/>
      <c r="DZ112" s="261"/>
      <c r="EA112" s="261"/>
      <c r="EB112" s="261"/>
      <c r="EC112" s="261"/>
      <c r="ED112" s="261"/>
      <c r="EE112" s="261"/>
      <c r="EF112" s="261"/>
      <c r="EG112" s="261"/>
      <c r="EH112" s="261"/>
      <c r="EI112" s="261"/>
      <c r="EJ112" s="261"/>
      <c r="EK112" s="261"/>
      <c r="EL112" s="261"/>
      <c r="EM112" s="261"/>
      <c r="EN112" s="261"/>
      <c r="EO112" s="261"/>
      <c r="EP112" s="261"/>
      <c r="EQ112" s="261"/>
      <c r="ER112" s="261"/>
      <c r="ES112" s="261"/>
      <c r="ET112" s="261"/>
      <c r="EU112" s="261"/>
      <c r="EV112" s="261"/>
      <c r="EW112" s="261"/>
      <c r="EX112" s="261"/>
      <c r="EY112" s="261"/>
      <c r="EZ112" s="261"/>
      <c r="FA112" s="261"/>
      <c r="FB112" s="261"/>
      <c r="FC112" s="261"/>
      <c r="FD112" s="261"/>
      <c r="FE112" s="261"/>
      <c r="FF112" s="261"/>
      <c r="FG112" s="261"/>
      <c r="FH112" s="261"/>
      <c r="FI112" s="261"/>
      <c r="FJ112" s="261"/>
      <c r="FK112" s="261"/>
      <c r="FL112" s="261"/>
      <c r="FM112" s="261"/>
      <c r="FN112" s="261"/>
      <c r="FO112" s="261"/>
      <c r="FP112" s="261"/>
      <c r="FQ112" s="261"/>
      <c r="FR112" s="261"/>
      <c r="FS112" s="261"/>
      <c r="FT112" s="261"/>
      <c r="FU112" s="261"/>
      <c r="FV112" s="261"/>
      <c r="FW112" s="261"/>
    </row>
    <row r="113" spans="1:179" ht="20.149999999999999" customHeight="1" x14ac:dyDescent="0.55000000000000004">
      <c r="A113" s="31" t="s">
        <v>105</v>
      </c>
      <c r="B113" s="147" t="str">
        <f t="shared" si="0"/>
        <v/>
      </c>
      <c r="C113" s="148"/>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c r="BA113" s="261"/>
      <c r="BB113" s="261"/>
      <c r="BC113" s="261"/>
      <c r="BD113" s="261"/>
      <c r="BE113" s="261"/>
      <c r="BF113" s="261"/>
      <c r="BG113" s="261"/>
      <c r="BH113" s="261"/>
      <c r="BI113" s="261"/>
      <c r="BJ113" s="261"/>
      <c r="BK113" s="261"/>
      <c r="BL113" s="261"/>
      <c r="BM113" s="261"/>
      <c r="BN113" s="261"/>
      <c r="BO113" s="261"/>
      <c r="BP113" s="261"/>
      <c r="BQ113" s="261"/>
      <c r="BR113" s="261"/>
      <c r="BS113" s="261"/>
      <c r="BT113" s="261"/>
      <c r="BU113" s="261"/>
      <c r="BV113" s="261"/>
      <c r="BW113" s="261"/>
      <c r="BX113" s="261"/>
      <c r="BY113" s="261"/>
      <c r="BZ113" s="261"/>
      <c r="CA113" s="261"/>
      <c r="CB113" s="261"/>
      <c r="CC113" s="261"/>
      <c r="CD113" s="261"/>
      <c r="CE113" s="261"/>
      <c r="CF113" s="261"/>
      <c r="CG113" s="261"/>
      <c r="CH113" s="261"/>
      <c r="CI113" s="261"/>
      <c r="CJ113" s="261"/>
      <c r="CK113" s="261"/>
      <c r="CL113" s="261"/>
      <c r="CM113" s="261"/>
      <c r="CN113" s="261"/>
      <c r="CO113" s="261"/>
      <c r="CP113" s="261"/>
      <c r="CQ113" s="261"/>
      <c r="CR113" s="261"/>
      <c r="CS113" s="261"/>
      <c r="CT113" s="261"/>
      <c r="CU113" s="261"/>
      <c r="CV113" s="261"/>
      <c r="CW113" s="261"/>
      <c r="CX113" s="261"/>
      <c r="CY113" s="261"/>
      <c r="CZ113" s="261"/>
      <c r="DA113" s="261"/>
      <c r="DB113" s="261"/>
      <c r="DC113" s="261"/>
      <c r="DD113" s="261"/>
      <c r="DE113" s="261"/>
      <c r="DF113" s="261"/>
      <c r="DG113" s="261"/>
      <c r="DH113" s="261"/>
      <c r="DI113" s="261"/>
      <c r="DJ113" s="261"/>
      <c r="DK113" s="261"/>
      <c r="DL113" s="261"/>
      <c r="DM113" s="261"/>
      <c r="DN113" s="261"/>
      <c r="DO113" s="261"/>
      <c r="DP113" s="261"/>
      <c r="DQ113" s="261"/>
      <c r="DR113" s="261"/>
      <c r="DS113" s="261"/>
      <c r="DT113" s="261"/>
      <c r="DU113" s="261"/>
      <c r="DV113" s="261"/>
      <c r="DW113" s="261"/>
      <c r="DX113" s="261"/>
      <c r="DY113" s="261"/>
      <c r="DZ113" s="261"/>
      <c r="EA113" s="261"/>
      <c r="EB113" s="261"/>
      <c r="EC113" s="261"/>
      <c r="ED113" s="261"/>
      <c r="EE113" s="261"/>
      <c r="EF113" s="261"/>
      <c r="EG113" s="261"/>
      <c r="EH113" s="261"/>
      <c r="EI113" s="261"/>
      <c r="EJ113" s="261"/>
      <c r="EK113" s="261"/>
      <c r="EL113" s="261"/>
      <c r="EM113" s="261"/>
      <c r="EN113" s="261"/>
      <c r="EO113" s="261"/>
      <c r="EP113" s="261"/>
      <c r="EQ113" s="261"/>
      <c r="ER113" s="261"/>
      <c r="ES113" s="261"/>
      <c r="ET113" s="261"/>
      <c r="EU113" s="261"/>
      <c r="EV113" s="261"/>
      <c r="EW113" s="261"/>
      <c r="EX113" s="261"/>
      <c r="EY113" s="261"/>
      <c r="EZ113" s="261"/>
      <c r="FA113" s="261"/>
      <c r="FB113" s="261"/>
      <c r="FC113" s="261"/>
      <c r="FD113" s="261"/>
      <c r="FE113" s="261"/>
      <c r="FF113" s="261"/>
      <c r="FG113" s="261"/>
      <c r="FH113" s="261"/>
      <c r="FI113" s="261"/>
      <c r="FJ113" s="261"/>
      <c r="FK113" s="261"/>
      <c r="FL113" s="261"/>
      <c r="FM113" s="261"/>
      <c r="FN113" s="261"/>
      <c r="FO113" s="261"/>
      <c r="FP113" s="261"/>
      <c r="FQ113" s="261"/>
      <c r="FR113" s="261"/>
      <c r="FS113" s="261"/>
      <c r="FT113" s="261"/>
      <c r="FU113" s="261"/>
      <c r="FV113" s="261"/>
      <c r="FW113" s="261"/>
    </row>
    <row r="114" spans="1:179" ht="20.149999999999999" customHeight="1" x14ac:dyDescent="0.55000000000000004">
      <c r="A114" s="31" t="s">
        <v>106</v>
      </c>
      <c r="B114" s="164" t="str">
        <f>IF(ISBLANK($C$111),"","ない")</f>
        <v/>
      </c>
      <c r="C114" s="148"/>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1"/>
      <c r="AZ114" s="261"/>
      <c r="BA114" s="261"/>
      <c r="BB114" s="261"/>
      <c r="BC114" s="261"/>
      <c r="BD114" s="261"/>
      <c r="BE114" s="261"/>
      <c r="BF114" s="261"/>
      <c r="BG114" s="261"/>
      <c r="BH114" s="261"/>
      <c r="BI114" s="261"/>
      <c r="BJ114" s="261"/>
      <c r="BK114" s="261"/>
      <c r="BL114" s="261"/>
      <c r="BM114" s="261"/>
      <c r="BN114" s="261"/>
      <c r="BO114" s="261"/>
      <c r="BP114" s="261"/>
      <c r="BQ114" s="261"/>
      <c r="BR114" s="261"/>
      <c r="BS114" s="261"/>
      <c r="BT114" s="261"/>
      <c r="BU114" s="261"/>
      <c r="BV114" s="261"/>
      <c r="BW114" s="261"/>
      <c r="BX114" s="261"/>
      <c r="BY114" s="261"/>
      <c r="BZ114" s="261"/>
      <c r="CA114" s="261"/>
      <c r="CB114" s="261"/>
      <c r="CC114" s="261"/>
      <c r="CD114" s="261"/>
      <c r="CE114" s="261"/>
      <c r="CF114" s="261"/>
      <c r="CG114" s="261"/>
      <c r="CH114" s="261"/>
      <c r="CI114" s="261"/>
      <c r="CJ114" s="261"/>
      <c r="CK114" s="261"/>
      <c r="CL114" s="261"/>
      <c r="CM114" s="261"/>
      <c r="CN114" s="261"/>
      <c r="CO114" s="261"/>
      <c r="CP114" s="261"/>
      <c r="CQ114" s="261"/>
      <c r="CR114" s="261"/>
      <c r="CS114" s="261"/>
      <c r="CT114" s="261"/>
      <c r="CU114" s="261"/>
      <c r="CV114" s="261"/>
      <c r="CW114" s="261"/>
      <c r="CX114" s="261"/>
      <c r="CY114" s="261"/>
      <c r="CZ114" s="261"/>
      <c r="DA114" s="261"/>
      <c r="DB114" s="261"/>
      <c r="DC114" s="261"/>
      <c r="DD114" s="261"/>
      <c r="DE114" s="261"/>
      <c r="DF114" s="261"/>
      <c r="DG114" s="261"/>
      <c r="DH114" s="261"/>
      <c r="DI114" s="261"/>
      <c r="DJ114" s="261"/>
      <c r="DK114" s="261"/>
      <c r="DL114" s="261"/>
      <c r="DM114" s="261"/>
      <c r="DN114" s="261"/>
      <c r="DO114" s="261"/>
      <c r="DP114" s="261"/>
      <c r="DQ114" s="261"/>
      <c r="DR114" s="261"/>
      <c r="DS114" s="261"/>
      <c r="DT114" s="261"/>
      <c r="DU114" s="261"/>
      <c r="DV114" s="261"/>
      <c r="DW114" s="261"/>
      <c r="DX114" s="261"/>
      <c r="DY114" s="261"/>
      <c r="DZ114" s="261"/>
      <c r="EA114" s="261"/>
      <c r="EB114" s="261"/>
      <c r="EC114" s="261"/>
      <c r="ED114" s="261"/>
      <c r="EE114" s="261"/>
      <c r="EF114" s="261"/>
      <c r="EG114" s="261"/>
      <c r="EH114" s="261"/>
      <c r="EI114" s="261"/>
      <c r="EJ114" s="261"/>
      <c r="EK114" s="261"/>
      <c r="EL114" s="261"/>
      <c r="EM114" s="261"/>
      <c r="EN114" s="261"/>
      <c r="EO114" s="261"/>
      <c r="EP114" s="261"/>
      <c r="EQ114" s="261"/>
      <c r="ER114" s="261"/>
      <c r="ES114" s="261"/>
      <c r="ET114" s="261"/>
      <c r="EU114" s="261"/>
      <c r="EV114" s="261"/>
      <c r="EW114" s="261"/>
      <c r="EX114" s="261"/>
      <c r="EY114" s="261"/>
      <c r="EZ114" s="261"/>
      <c r="FA114" s="261"/>
      <c r="FB114" s="261"/>
      <c r="FC114" s="261"/>
      <c r="FD114" s="261"/>
      <c r="FE114" s="261"/>
      <c r="FF114" s="261"/>
      <c r="FG114" s="261"/>
      <c r="FH114" s="261"/>
      <c r="FI114" s="261"/>
      <c r="FJ114" s="261"/>
      <c r="FK114" s="261"/>
      <c r="FL114" s="261"/>
      <c r="FM114" s="261"/>
      <c r="FN114" s="261"/>
      <c r="FO114" s="261"/>
      <c r="FP114" s="261"/>
      <c r="FQ114" s="261"/>
      <c r="FR114" s="261"/>
      <c r="FS114" s="261"/>
      <c r="FT114" s="261"/>
      <c r="FU114" s="261"/>
      <c r="FV114" s="261"/>
      <c r="FW114" s="261"/>
    </row>
    <row r="115" spans="1:179" ht="20.149999999999999" customHeight="1" x14ac:dyDescent="0.55000000000000004">
      <c r="A115" s="31" t="s">
        <v>107</v>
      </c>
      <c r="B115" s="147" t="str">
        <f t="shared" si="0"/>
        <v/>
      </c>
      <c r="C115" s="148"/>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c r="AZ115" s="261"/>
      <c r="BA115" s="261"/>
      <c r="BB115" s="261"/>
      <c r="BC115" s="261"/>
      <c r="BD115" s="261"/>
      <c r="BE115" s="261"/>
      <c r="BF115" s="261"/>
      <c r="BG115" s="261"/>
      <c r="BH115" s="261"/>
      <c r="BI115" s="261"/>
      <c r="BJ115" s="261"/>
      <c r="BK115" s="261"/>
      <c r="BL115" s="261"/>
      <c r="BM115" s="261"/>
      <c r="BN115" s="261"/>
      <c r="BO115" s="261"/>
      <c r="BP115" s="261"/>
      <c r="BQ115" s="261"/>
      <c r="BR115" s="261"/>
      <c r="BS115" s="261"/>
      <c r="BT115" s="261"/>
      <c r="BU115" s="261"/>
      <c r="BV115" s="261"/>
      <c r="BW115" s="261"/>
      <c r="BX115" s="261"/>
      <c r="BY115" s="261"/>
      <c r="BZ115" s="261"/>
      <c r="CA115" s="261"/>
      <c r="CB115" s="261"/>
      <c r="CC115" s="261"/>
      <c r="CD115" s="261"/>
      <c r="CE115" s="261"/>
      <c r="CF115" s="261"/>
      <c r="CG115" s="261"/>
      <c r="CH115" s="261"/>
      <c r="CI115" s="261"/>
      <c r="CJ115" s="261"/>
      <c r="CK115" s="261"/>
      <c r="CL115" s="261"/>
      <c r="CM115" s="261"/>
      <c r="CN115" s="261"/>
      <c r="CO115" s="261"/>
      <c r="CP115" s="261"/>
      <c r="CQ115" s="261"/>
      <c r="CR115" s="261"/>
      <c r="CS115" s="261"/>
      <c r="CT115" s="261"/>
      <c r="CU115" s="261"/>
      <c r="CV115" s="261"/>
      <c r="CW115" s="261"/>
      <c r="CX115" s="261"/>
      <c r="CY115" s="261"/>
      <c r="CZ115" s="261"/>
      <c r="DA115" s="261"/>
      <c r="DB115" s="261"/>
      <c r="DC115" s="261"/>
      <c r="DD115" s="261"/>
      <c r="DE115" s="261"/>
      <c r="DF115" s="261"/>
      <c r="DG115" s="261"/>
      <c r="DH115" s="261"/>
      <c r="DI115" s="261"/>
      <c r="DJ115" s="261"/>
      <c r="DK115" s="261"/>
      <c r="DL115" s="261"/>
      <c r="DM115" s="261"/>
      <c r="DN115" s="261"/>
      <c r="DO115" s="261"/>
      <c r="DP115" s="261"/>
      <c r="DQ115" s="261"/>
      <c r="DR115" s="261"/>
      <c r="DS115" s="261"/>
      <c r="DT115" s="261"/>
      <c r="DU115" s="261"/>
      <c r="DV115" s="261"/>
      <c r="DW115" s="261"/>
      <c r="DX115" s="261"/>
      <c r="DY115" s="261"/>
      <c r="DZ115" s="261"/>
      <c r="EA115" s="261"/>
      <c r="EB115" s="261"/>
      <c r="EC115" s="261"/>
      <c r="ED115" s="261"/>
      <c r="EE115" s="261"/>
      <c r="EF115" s="261"/>
      <c r="EG115" s="261"/>
      <c r="EH115" s="261"/>
      <c r="EI115" s="261"/>
      <c r="EJ115" s="261"/>
      <c r="EK115" s="261"/>
      <c r="EL115" s="261"/>
      <c r="EM115" s="261"/>
      <c r="EN115" s="261"/>
      <c r="EO115" s="261"/>
      <c r="EP115" s="261"/>
      <c r="EQ115" s="261"/>
      <c r="ER115" s="261"/>
      <c r="ES115" s="261"/>
      <c r="ET115" s="261"/>
      <c r="EU115" s="261"/>
      <c r="EV115" s="261"/>
      <c r="EW115" s="261"/>
      <c r="EX115" s="261"/>
      <c r="EY115" s="261"/>
      <c r="EZ115" s="261"/>
      <c r="FA115" s="261"/>
      <c r="FB115" s="261"/>
      <c r="FC115" s="261"/>
      <c r="FD115" s="261"/>
      <c r="FE115" s="261"/>
      <c r="FF115" s="261"/>
      <c r="FG115" s="261"/>
      <c r="FH115" s="261"/>
      <c r="FI115" s="261"/>
      <c r="FJ115" s="261"/>
      <c r="FK115" s="261"/>
      <c r="FL115" s="261"/>
      <c r="FM115" s="261"/>
      <c r="FN115" s="261"/>
      <c r="FO115" s="261"/>
      <c r="FP115" s="261"/>
      <c r="FQ115" s="261"/>
      <c r="FR115" s="261"/>
      <c r="FS115" s="261"/>
      <c r="FT115" s="261"/>
      <c r="FU115" s="261"/>
      <c r="FV115" s="261"/>
      <c r="FW115" s="261"/>
    </row>
    <row r="116" spans="1:179" ht="20.149999999999999" customHeight="1" x14ac:dyDescent="0.55000000000000004">
      <c r="A116" s="31" t="s">
        <v>108</v>
      </c>
      <c r="B116" s="147" t="str">
        <f t="shared" si="0"/>
        <v/>
      </c>
      <c r="C116" s="148"/>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c r="AY116" s="261"/>
      <c r="AZ116" s="261"/>
      <c r="BA116" s="261"/>
      <c r="BB116" s="261"/>
      <c r="BC116" s="261"/>
      <c r="BD116" s="261"/>
      <c r="BE116" s="261"/>
      <c r="BF116" s="261"/>
      <c r="BG116" s="261"/>
      <c r="BH116" s="261"/>
      <c r="BI116" s="261"/>
      <c r="BJ116" s="261"/>
      <c r="BK116" s="261"/>
      <c r="BL116" s="261"/>
      <c r="BM116" s="261"/>
      <c r="BN116" s="261"/>
      <c r="BO116" s="261"/>
      <c r="BP116" s="261"/>
      <c r="BQ116" s="261"/>
      <c r="BR116" s="261"/>
      <c r="BS116" s="261"/>
      <c r="BT116" s="261"/>
      <c r="BU116" s="261"/>
      <c r="BV116" s="261"/>
      <c r="BW116" s="261"/>
      <c r="BX116" s="261"/>
      <c r="BY116" s="261"/>
      <c r="BZ116" s="261"/>
      <c r="CA116" s="261"/>
      <c r="CB116" s="261"/>
      <c r="CC116" s="261"/>
      <c r="CD116" s="261"/>
      <c r="CE116" s="261"/>
      <c r="CF116" s="261"/>
      <c r="CG116" s="261"/>
      <c r="CH116" s="261"/>
      <c r="CI116" s="261"/>
      <c r="CJ116" s="261"/>
      <c r="CK116" s="261"/>
      <c r="CL116" s="261"/>
      <c r="CM116" s="261"/>
      <c r="CN116" s="261"/>
      <c r="CO116" s="261"/>
      <c r="CP116" s="261"/>
      <c r="CQ116" s="261"/>
      <c r="CR116" s="261"/>
      <c r="CS116" s="261"/>
      <c r="CT116" s="261"/>
      <c r="CU116" s="261"/>
      <c r="CV116" s="261"/>
      <c r="CW116" s="261"/>
      <c r="CX116" s="261"/>
      <c r="CY116" s="261"/>
      <c r="CZ116" s="261"/>
      <c r="DA116" s="261"/>
      <c r="DB116" s="261"/>
      <c r="DC116" s="261"/>
      <c r="DD116" s="261"/>
      <c r="DE116" s="261"/>
      <c r="DF116" s="261"/>
      <c r="DG116" s="261"/>
      <c r="DH116" s="261"/>
      <c r="DI116" s="261"/>
      <c r="DJ116" s="261"/>
      <c r="DK116" s="261"/>
      <c r="DL116" s="261"/>
      <c r="DM116" s="261"/>
      <c r="DN116" s="261"/>
      <c r="DO116" s="261"/>
      <c r="DP116" s="261"/>
      <c r="DQ116" s="261"/>
      <c r="DR116" s="261"/>
      <c r="DS116" s="261"/>
      <c r="DT116" s="261"/>
      <c r="DU116" s="261"/>
      <c r="DV116" s="261"/>
      <c r="DW116" s="261"/>
      <c r="DX116" s="261"/>
      <c r="DY116" s="261"/>
      <c r="DZ116" s="261"/>
      <c r="EA116" s="261"/>
      <c r="EB116" s="261"/>
      <c r="EC116" s="261"/>
      <c r="ED116" s="261"/>
      <c r="EE116" s="261"/>
      <c r="EF116" s="261"/>
      <c r="EG116" s="261"/>
      <c r="EH116" s="261"/>
      <c r="EI116" s="261"/>
      <c r="EJ116" s="261"/>
      <c r="EK116" s="261"/>
      <c r="EL116" s="261"/>
      <c r="EM116" s="261"/>
      <c r="EN116" s="261"/>
      <c r="EO116" s="261"/>
      <c r="EP116" s="261"/>
      <c r="EQ116" s="261"/>
      <c r="ER116" s="261"/>
      <c r="ES116" s="261"/>
      <c r="ET116" s="261"/>
      <c r="EU116" s="261"/>
      <c r="EV116" s="261"/>
      <c r="EW116" s="261"/>
      <c r="EX116" s="261"/>
      <c r="EY116" s="261"/>
      <c r="EZ116" s="261"/>
      <c r="FA116" s="261"/>
      <c r="FB116" s="261"/>
      <c r="FC116" s="261"/>
      <c r="FD116" s="261"/>
      <c r="FE116" s="261"/>
      <c r="FF116" s="261"/>
      <c r="FG116" s="261"/>
      <c r="FH116" s="261"/>
      <c r="FI116" s="261"/>
      <c r="FJ116" s="261"/>
      <c r="FK116" s="261"/>
      <c r="FL116" s="261"/>
      <c r="FM116" s="261"/>
      <c r="FN116" s="261"/>
      <c r="FO116" s="261"/>
      <c r="FP116" s="261"/>
      <c r="FQ116" s="261"/>
      <c r="FR116" s="261"/>
      <c r="FS116" s="261"/>
      <c r="FT116" s="261"/>
      <c r="FU116" s="261"/>
      <c r="FV116" s="261"/>
      <c r="FW116" s="261"/>
    </row>
    <row r="117" spans="1:179" ht="21" customHeight="1" x14ac:dyDescent="0.55000000000000004">
      <c r="A117" s="31" t="s">
        <v>109</v>
      </c>
      <c r="B117" s="147" t="str">
        <f t="shared" si="0"/>
        <v/>
      </c>
      <c r="C117" s="148"/>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1"/>
      <c r="BH117" s="261"/>
      <c r="BI117" s="261"/>
      <c r="BJ117" s="261"/>
      <c r="BK117" s="261"/>
      <c r="BL117" s="261"/>
      <c r="BM117" s="261"/>
      <c r="BN117" s="261"/>
      <c r="BO117" s="261"/>
      <c r="BP117" s="261"/>
      <c r="BQ117" s="261"/>
      <c r="BR117" s="261"/>
      <c r="BS117" s="261"/>
      <c r="BT117" s="261"/>
      <c r="BU117" s="261"/>
      <c r="BV117" s="261"/>
      <c r="BW117" s="261"/>
      <c r="BX117" s="261"/>
      <c r="BY117" s="261"/>
      <c r="BZ117" s="261"/>
      <c r="CA117" s="261"/>
      <c r="CB117" s="261"/>
      <c r="CC117" s="261"/>
      <c r="CD117" s="261"/>
      <c r="CE117" s="261"/>
      <c r="CF117" s="261"/>
      <c r="CG117" s="261"/>
      <c r="CH117" s="261"/>
      <c r="CI117" s="261"/>
      <c r="CJ117" s="261"/>
      <c r="CK117" s="261"/>
      <c r="CL117" s="261"/>
      <c r="CM117" s="261"/>
      <c r="CN117" s="261"/>
      <c r="CO117" s="261"/>
      <c r="CP117" s="261"/>
      <c r="CQ117" s="261"/>
      <c r="CR117" s="261"/>
      <c r="CS117" s="261"/>
      <c r="CT117" s="261"/>
      <c r="CU117" s="261"/>
      <c r="CV117" s="261"/>
      <c r="CW117" s="261"/>
      <c r="CX117" s="261"/>
      <c r="CY117" s="261"/>
      <c r="CZ117" s="261"/>
      <c r="DA117" s="261"/>
      <c r="DB117" s="261"/>
      <c r="DC117" s="261"/>
      <c r="DD117" s="261"/>
      <c r="DE117" s="261"/>
      <c r="DF117" s="261"/>
      <c r="DG117" s="261"/>
      <c r="DH117" s="261"/>
      <c r="DI117" s="261"/>
      <c r="DJ117" s="261"/>
      <c r="DK117" s="261"/>
      <c r="DL117" s="261"/>
      <c r="DM117" s="261"/>
      <c r="DN117" s="261"/>
      <c r="DO117" s="261"/>
      <c r="DP117" s="261"/>
      <c r="DQ117" s="261"/>
      <c r="DR117" s="261"/>
      <c r="DS117" s="261"/>
      <c r="DT117" s="261"/>
      <c r="DU117" s="261"/>
      <c r="DV117" s="261"/>
      <c r="DW117" s="261"/>
      <c r="DX117" s="261"/>
      <c r="DY117" s="261"/>
      <c r="DZ117" s="261"/>
      <c r="EA117" s="261"/>
      <c r="EB117" s="261"/>
      <c r="EC117" s="261"/>
      <c r="ED117" s="261"/>
      <c r="EE117" s="261"/>
      <c r="EF117" s="261"/>
      <c r="EG117" s="261"/>
      <c r="EH117" s="261"/>
      <c r="EI117" s="261"/>
      <c r="EJ117" s="261"/>
      <c r="EK117" s="261"/>
      <c r="EL117" s="261"/>
      <c r="EM117" s="261"/>
      <c r="EN117" s="261"/>
      <c r="EO117" s="261"/>
      <c r="EP117" s="261"/>
      <c r="EQ117" s="261"/>
      <c r="ER117" s="261"/>
      <c r="ES117" s="261"/>
      <c r="ET117" s="261"/>
      <c r="EU117" s="261"/>
      <c r="EV117" s="261"/>
      <c r="EW117" s="261"/>
      <c r="EX117" s="261"/>
      <c r="EY117" s="261"/>
      <c r="EZ117" s="261"/>
      <c r="FA117" s="261"/>
      <c r="FB117" s="261"/>
      <c r="FC117" s="261"/>
      <c r="FD117" s="261"/>
      <c r="FE117" s="261"/>
      <c r="FF117" s="261"/>
      <c r="FG117" s="261"/>
      <c r="FH117" s="261"/>
      <c r="FI117" s="261"/>
      <c r="FJ117" s="261"/>
      <c r="FK117" s="261"/>
      <c r="FL117" s="261"/>
      <c r="FM117" s="261"/>
      <c r="FN117" s="261"/>
      <c r="FO117" s="261"/>
      <c r="FP117" s="261"/>
      <c r="FQ117" s="261"/>
      <c r="FR117" s="261"/>
      <c r="FS117" s="261"/>
      <c r="FT117" s="261"/>
      <c r="FU117" s="261"/>
      <c r="FV117" s="261"/>
      <c r="FW117" s="261"/>
    </row>
    <row r="118" spans="1:179" ht="21" customHeight="1" x14ac:dyDescent="0.55000000000000004">
      <c r="A118" s="31" t="s">
        <v>110</v>
      </c>
      <c r="B118" s="147" t="str">
        <f t="shared" si="0"/>
        <v/>
      </c>
      <c r="C118" s="148"/>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1"/>
      <c r="BH118" s="261"/>
      <c r="BI118" s="261"/>
      <c r="BJ118" s="261"/>
      <c r="BK118" s="261"/>
      <c r="BL118" s="261"/>
      <c r="BM118" s="261"/>
      <c r="BN118" s="261"/>
      <c r="BO118" s="261"/>
      <c r="BP118" s="261"/>
      <c r="BQ118" s="261"/>
      <c r="BR118" s="261"/>
      <c r="BS118" s="261"/>
      <c r="BT118" s="261"/>
      <c r="BU118" s="261"/>
      <c r="BV118" s="261"/>
      <c r="BW118" s="261"/>
      <c r="BX118" s="261"/>
      <c r="BY118" s="261"/>
      <c r="BZ118" s="261"/>
      <c r="CA118" s="261"/>
      <c r="CB118" s="261"/>
      <c r="CC118" s="261"/>
      <c r="CD118" s="261"/>
      <c r="CE118" s="261"/>
      <c r="CF118" s="261"/>
      <c r="CG118" s="261"/>
      <c r="CH118" s="261"/>
      <c r="CI118" s="261"/>
      <c r="CJ118" s="261"/>
      <c r="CK118" s="261"/>
      <c r="CL118" s="261"/>
      <c r="CM118" s="261"/>
      <c r="CN118" s="261"/>
      <c r="CO118" s="261"/>
      <c r="CP118" s="261"/>
      <c r="CQ118" s="261"/>
      <c r="CR118" s="261"/>
      <c r="CS118" s="261"/>
      <c r="CT118" s="261"/>
      <c r="CU118" s="261"/>
      <c r="CV118" s="261"/>
      <c r="CW118" s="261"/>
      <c r="CX118" s="261"/>
      <c r="CY118" s="261"/>
      <c r="CZ118" s="261"/>
      <c r="DA118" s="261"/>
      <c r="DB118" s="261"/>
      <c r="DC118" s="261"/>
      <c r="DD118" s="261"/>
      <c r="DE118" s="261"/>
      <c r="DF118" s="261"/>
      <c r="DG118" s="261"/>
      <c r="DH118" s="261"/>
      <c r="DI118" s="261"/>
      <c r="DJ118" s="261"/>
      <c r="DK118" s="261"/>
      <c r="DL118" s="261"/>
      <c r="DM118" s="261"/>
      <c r="DN118" s="261"/>
      <c r="DO118" s="261"/>
      <c r="DP118" s="261"/>
      <c r="DQ118" s="261"/>
      <c r="DR118" s="261"/>
      <c r="DS118" s="261"/>
      <c r="DT118" s="261"/>
      <c r="DU118" s="261"/>
      <c r="DV118" s="261"/>
      <c r="DW118" s="261"/>
      <c r="DX118" s="261"/>
      <c r="DY118" s="261"/>
      <c r="DZ118" s="261"/>
      <c r="EA118" s="261"/>
      <c r="EB118" s="261"/>
      <c r="EC118" s="261"/>
      <c r="ED118" s="261"/>
      <c r="EE118" s="261"/>
      <c r="EF118" s="261"/>
      <c r="EG118" s="261"/>
      <c r="EH118" s="261"/>
      <c r="EI118" s="261"/>
      <c r="EJ118" s="261"/>
      <c r="EK118" s="261"/>
      <c r="EL118" s="261"/>
      <c r="EM118" s="261"/>
      <c r="EN118" s="261"/>
      <c r="EO118" s="261"/>
      <c r="EP118" s="261"/>
      <c r="EQ118" s="261"/>
      <c r="ER118" s="261"/>
      <c r="ES118" s="261"/>
      <c r="ET118" s="261"/>
      <c r="EU118" s="261"/>
      <c r="EV118" s="261"/>
      <c r="EW118" s="261"/>
      <c r="EX118" s="261"/>
      <c r="EY118" s="261"/>
      <c r="EZ118" s="261"/>
      <c r="FA118" s="261"/>
      <c r="FB118" s="261"/>
      <c r="FC118" s="261"/>
      <c r="FD118" s="261"/>
      <c r="FE118" s="261"/>
      <c r="FF118" s="261"/>
      <c r="FG118" s="261"/>
      <c r="FH118" s="261"/>
      <c r="FI118" s="261"/>
      <c r="FJ118" s="261"/>
      <c r="FK118" s="261"/>
      <c r="FL118" s="261"/>
      <c r="FM118" s="261"/>
      <c r="FN118" s="261"/>
      <c r="FO118" s="261"/>
      <c r="FP118" s="261"/>
      <c r="FQ118" s="261"/>
      <c r="FR118" s="261"/>
      <c r="FS118" s="261"/>
      <c r="FT118" s="261"/>
      <c r="FU118" s="261"/>
      <c r="FV118" s="261"/>
      <c r="FW118" s="261"/>
    </row>
    <row r="119" spans="1:179" ht="21" customHeight="1" x14ac:dyDescent="0.55000000000000004">
      <c r="A119" s="38" t="s">
        <v>111</v>
      </c>
      <c r="B119" s="147" t="str">
        <f t="shared" si="0"/>
        <v/>
      </c>
      <c r="C119" s="148"/>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c r="AZ119" s="261"/>
      <c r="BA119" s="261"/>
      <c r="BB119" s="261"/>
      <c r="BC119" s="261"/>
      <c r="BD119" s="261"/>
      <c r="BE119" s="261"/>
      <c r="BF119" s="261"/>
      <c r="BG119" s="261"/>
      <c r="BH119" s="261"/>
      <c r="BI119" s="261"/>
      <c r="BJ119" s="261"/>
      <c r="BK119" s="261"/>
      <c r="BL119" s="261"/>
      <c r="BM119" s="261"/>
      <c r="BN119" s="261"/>
      <c r="BO119" s="261"/>
      <c r="BP119" s="261"/>
      <c r="BQ119" s="261"/>
      <c r="BR119" s="261"/>
      <c r="BS119" s="261"/>
      <c r="BT119" s="261"/>
      <c r="BU119" s="261"/>
      <c r="BV119" s="261"/>
      <c r="BW119" s="261"/>
      <c r="BX119" s="261"/>
      <c r="BY119" s="261"/>
      <c r="BZ119" s="261"/>
      <c r="CA119" s="261"/>
      <c r="CB119" s="261"/>
      <c r="CC119" s="261"/>
      <c r="CD119" s="261"/>
      <c r="CE119" s="261"/>
      <c r="CF119" s="261"/>
      <c r="CG119" s="261"/>
      <c r="CH119" s="261"/>
      <c r="CI119" s="261"/>
      <c r="CJ119" s="261"/>
      <c r="CK119" s="261"/>
      <c r="CL119" s="261"/>
      <c r="CM119" s="261"/>
      <c r="CN119" s="261"/>
      <c r="CO119" s="261"/>
      <c r="CP119" s="261"/>
      <c r="CQ119" s="261"/>
      <c r="CR119" s="261"/>
      <c r="CS119" s="261"/>
      <c r="CT119" s="261"/>
      <c r="CU119" s="261"/>
      <c r="CV119" s="261"/>
      <c r="CW119" s="261"/>
      <c r="CX119" s="261"/>
      <c r="CY119" s="261"/>
      <c r="CZ119" s="261"/>
      <c r="DA119" s="261"/>
      <c r="DB119" s="261"/>
      <c r="DC119" s="261"/>
      <c r="DD119" s="261"/>
      <c r="DE119" s="261"/>
      <c r="DF119" s="261"/>
      <c r="DG119" s="261"/>
      <c r="DH119" s="261"/>
      <c r="DI119" s="261"/>
      <c r="DJ119" s="261"/>
      <c r="DK119" s="261"/>
      <c r="DL119" s="261"/>
      <c r="DM119" s="261"/>
      <c r="DN119" s="261"/>
      <c r="DO119" s="261"/>
      <c r="DP119" s="261"/>
      <c r="DQ119" s="261"/>
      <c r="DR119" s="261"/>
      <c r="DS119" s="261"/>
      <c r="DT119" s="261"/>
      <c r="DU119" s="261"/>
      <c r="DV119" s="261"/>
      <c r="DW119" s="261"/>
      <c r="DX119" s="261"/>
      <c r="DY119" s="261"/>
      <c r="DZ119" s="261"/>
      <c r="EA119" s="261"/>
      <c r="EB119" s="261"/>
      <c r="EC119" s="261"/>
      <c r="ED119" s="261"/>
      <c r="EE119" s="261"/>
      <c r="EF119" s="261"/>
      <c r="EG119" s="261"/>
      <c r="EH119" s="261"/>
      <c r="EI119" s="261"/>
      <c r="EJ119" s="261"/>
      <c r="EK119" s="261"/>
      <c r="EL119" s="261"/>
      <c r="EM119" s="261"/>
      <c r="EN119" s="261"/>
      <c r="EO119" s="261"/>
      <c r="EP119" s="261"/>
      <c r="EQ119" s="261"/>
      <c r="ER119" s="261"/>
      <c r="ES119" s="261"/>
      <c r="ET119" s="261"/>
      <c r="EU119" s="261"/>
      <c r="EV119" s="261"/>
      <c r="EW119" s="261"/>
      <c r="EX119" s="261"/>
      <c r="EY119" s="261"/>
      <c r="EZ119" s="261"/>
      <c r="FA119" s="261"/>
      <c r="FB119" s="261"/>
      <c r="FC119" s="261"/>
      <c r="FD119" s="261"/>
      <c r="FE119" s="261"/>
      <c r="FF119" s="261"/>
      <c r="FG119" s="261"/>
      <c r="FH119" s="261"/>
      <c r="FI119" s="261"/>
      <c r="FJ119" s="261"/>
      <c r="FK119" s="261"/>
      <c r="FL119" s="261"/>
      <c r="FM119" s="261"/>
      <c r="FN119" s="261"/>
      <c r="FO119" s="261"/>
      <c r="FP119" s="261"/>
      <c r="FQ119" s="261"/>
      <c r="FR119" s="261"/>
      <c r="FS119" s="261"/>
      <c r="FT119" s="261"/>
      <c r="FU119" s="261"/>
      <c r="FV119" s="261"/>
      <c r="FW119" s="261"/>
    </row>
    <row r="120" spans="1:179" ht="21" customHeight="1" x14ac:dyDescent="0.55000000000000004">
      <c r="A120" s="4" t="s">
        <v>112</v>
      </c>
      <c r="B120" s="147" t="str">
        <f t="shared" si="0"/>
        <v/>
      </c>
      <c r="C120" s="148"/>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61"/>
      <c r="AQ120" s="261"/>
      <c r="AR120" s="261"/>
      <c r="AS120" s="261"/>
      <c r="AT120" s="261"/>
      <c r="AU120" s="261"/>
      <c r="AV120" s="261"/>
      <c r="AW120" s="261"/>
      <c r="AX120" s="261"/>
      <c r="AY120" s="261"/>
      <c r="AZ120" s="261"/>
      <c r="BA120" s="261"/>
      <c r="BB120" s="261"/>
      <c r="BC120" s="261"/>
      <c r="BD120" s="261"/>
      <c r="BE120" s="261"/>
      <c r="BF120" s="261"/>
      <c r="BG120" s="261"/>
      <c r="BH120" s="261"/>
      <c r="BI120" s="261"/>
      <c r="BJ120" s="261"/>
      <c r="BK120" s="261"/>
      <c r="BL120" s="261"/>
      <c r="BM120" s="261"/>
      <c r="BN120" s="261"/>
      <c r="BO120" s="261"/>
      <c r="BP120" s="261"/>
      <c r="BQ120" s="261"/>
      <c r="BR120" s="261"/>
      <c r="BS120" s="261"/>
      <c r="BT120" s="261"/>
      <c r="BU120" s="261"/>
      <c r="BV120" s="261"/>
      <c r="BW120" s="261"/>
      <c r="BX120" s="261"/>
      <c r="BY120" s="261"/>
      <c r="BZ120" s="261"/>
      <c r="CA120" s="261"/>
      <c r="CB120" s="261"/>
      <c r="CC120" s="261"/>
      <c r="CD120" s="261"/>
      <c r="CE120" s="261"/>
      <c r="CF120" s="261"/>
      <c r="CG120" s="261"/>
      <c r="CH120" s="261"/>
      <c r="CI120" s="261"/>
      <c r="CJ120" s="261"/>
      <c r="CK120" s="261"/>
      <c r="CL120" s="261"/>
      <c r="CM120" s="261"/>
      <c r="CN120" s="261"/>
      <c r="CO120" s="261"/>
      <c r="CP120" s="261"/>
      <c r="CQ120" s="261"/>
      <c r="CR120" s="261"/>
      <c r="CS120" s="261"/>
      <c r="CT120" s="261"/>
      <c r="CU120" s="261"/>
      <c r="CV120" s="261"/>
      <c r="CW120" s="261"/>
      <c r="CX120" s="261"/>
      <c r="CY120" s="261"/>
      <c r="CZ120" s="261"/>
      <c r="DA120" s="261"/>
      <c r="DB120" s="261"/>
      <c r="DC120" s="261"/>
      <c r="DD120" s="261"/>
      <c r="DE120" s="261"/>
      <c r="DF120" s="261"/>
      <c r="DG120" s="261"/>
      <c r="DH120" s="261"/>
      <c r="DI120" s="261"/>
      <c r="DJ120" s="261"/>
      <c r="DK120" s="261"/>
      <c r="DL120" s="261"/>
      <c r="DM120" s="261"/>
      <c r="DN120" s="261"/>
      <c r="DO120" s="261"/>
      <c r="DP120" s="261"/>
      <c r="DQ120" s="261"/>
      <c r="DR120" s="261"/>
      <c r="DS120" s="261"/>
      <c r="DT120" s="261"/>
      <c r="DU120" s="261"/>
      <c r="DV120" s="261"/>
      <c r="DW120" s="261"/>
      <c r="DX120" s="261"/>
      <c r="DY120" s="261"/>
      <c r="DZ120" s="261"/>
      <c r="EA120" s="261"/>
      <c r="EB120" s="261"/>
      <c r="EC120" s="261"/>
      <c r="ED120" s="261"/>
      <c r="EE120" s="261"/>
      <c r="EF120" s="261"/>
      <c r="EG120" s="261"/>
      <c r="EH120" s="261"/>
      <c r="EI120" s="261"/>
      <c r="EJ120" s="261"/>
      <c r="EK120" s="261"/>
      <c r="EL120" s="261"/>
      <c r="EM120" s="261"/>
      <c r="EN120" s="261"/>
      <c r="EO120" s="261"/>
      <c r="EP120" s="261"/>
      <c r="EQ120" s="261"/>
      <c r="ER120" s="261"/>
      <c r="ES120" s="261"/>
      <c r="ET120" s="261"/>
      <c r="EU120" s="261"/>
      <c r="EV120" s="261"/>
      <c r="EW120" s="261"/>
      <c r="EX120" s="261"/>
      <c r="EY120" s="261"/>
      <c r="EZ120" s="261"/>
      <c r="FA120" s="261"/>
      <c r="FB120" s="261"/>
      <c r="FC120" s="261"/>
      <c r="FD120" s="261"/>
      <c r="FE120" s="261"/>
      <c r="FF120" s="261"/>
      <c r="FG120" s="261"/>
      <c r="FH120" s="261"/>
      <c r="FI120" s="261"/>
      <c r="FJ120" s="261"/>
      <c r="FK120" s="261"/>
      <c r="FL120" s="261"/>
      <c r="FM120" s="261"/>
      <c r="FN120" s="261"/>
      <c r="FO120" s="261"/>
      <c r="FP120" s="261"/>
      <c r="FQ120" s="261"/>
      <c r="FR120" s="261"/>
      <c r="FS120" s="261"/>
      <c r="FT120" s="261"/>
      <c r="FU120" s="261"/>
      <c r="FV120" s="261"/>
      <c r="FW120" s="261"/>
    </row>
    <row r="121" spans="1:179" ht="21" customHeight="1" x14ac:dyDescent="0.55000000000000004">
      <c r="A121" s="31" t="s">
        <v>113</v>
      </c>
      <c r="B121" s="147" t="str">
        <f t="shared" si="0"/>
        <v/>
      </c>
      <c r="C121" s="148"/>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c r="AQ121" s="261"/>
      <c r="AR121" s="261"/>
      <c r="AS121" s="261"/>
      <c r="AT121" s="261"/>
      <c r="AU121" s="261"/>
      <c r="AV121" s="261"/>
      <c r="AW121" s="261"/>
      <c r="AX121" s="261"/>
      <c r="AY121" s="261"/>
      <c r="AZ121" s="261"/>
      <c r="BA121" s="261"/>
      <c r="BB121" s="261"/>
      <c r="BC121" s="261"/>
      <c r="BD121" s="261"/>
      <c r="BE121" s="261"/>
      <c r="BF121" s="261"/>
      <c r="BG121" s="261"/>
      <c r="BH121" s="261"/>
      <c r="BI121" s="261"/>
      <c r="BJ121" s="261"/>
      <c r="BK121" s="261"/>
      <c r="BL121" s="261"/>
      <c r="BM121" s="261"/>
      <c r="BN121" s="261"/>
      <c r="BO121" s="261"/>
      <c r="BP121" s="261"/>
      <c r="BQ121" s="261"/>
      <c r="BR121" s="261"/>
      <c r="BS121" s="261"/>
      <c r="BT121" s="261"/>
      <c r="BU121" s="261"/>
      <c r="BV121" s="261"/>
      <c r="BW121" s="261"/>
      <c r="BX121" s="261"/>
      <c r="BY121" s="261"/>
      <c r="BZ121" s="261"/>
      <c r="CA121" s="261"/>
      <c r="CB121" s="261"/>
      <c r="CC121" s="261"/>
      <c r="CD121" s="261"/>
      <c r="CE121" s="261"/>
      <c r="CF121" s="261"/>
      <c r="CG121" s="261"/>
      <c r="CH121" s="261"/>
      <c r="CI121" s="261"/>
      <c r="CJ121" s="261"/>
      <c r="CK121" s="261"/>
      <c r="CL121" s="261"/>
      <c r="CM121" s="261"/>
      <c r="CN121" s="261"/>
      <c r="CO121" s="261"/>
      <c r="CP121" s="261"/>
      <c r="CQ121" s="261"/>
      <c r="CR121" s="261"/>
      <c r="CS121" s="261"/>
      <c r="CT121" s="261"/>
      <c r="CU121" s="261"/>
      <c r="CV121" s="261"/>
      <c r="CW121" s="261"/>
      <c r="CX121" s="261"/>
      <c r="CY121" s="261"/>
      <c r="CZ121" s="261"/>
      <c r="DA121" s="261"/>
      <c r="DB121" s="261"/>
      <c r="DC121" s="261"/>
      <c r="DD121" s="261"/>
      <c r="DE121" s="261"/>
      <c r="DF121" s="261"/>
      <c r="DG121" s="261"/>
      <c r="DH121" s="261"/>
      <c r="DI121" s="261"/>
      <c r="DJ121" s="261"/>
      <c r="DK121" s="261"/>
      <c r="DL121" s="261"/>
      <c r="DM121" s="261"/>
      <c r="DN121" s="261"/>
      <c r="DO121" s="261"/>
      <c r="DP121" s="261"/>
      <c r="DQ121" s="261"/>
      <c r="DR121" s="261"/>
      <c r="DS121" s="261"/>
      <c r="DT121" s="261"/>
      <c r="DU121" s="261"/>
      <c r="DV121" s="261"/>
      <c r="DW121" s="261"/>
      <c r="DX121" s="261"/>
      <c r="DY121" s="261"/>
      <c r="DZ121" s="261"/>
      <c r="EA121" s="261"/>
      <c r="EB121" s="261"/>
      <c r="EC121" s="261"/>
      <c r="ED121" s="261"/>
      <c r="EE121" s="261"/>
      <c r="EF121" s="261"/>
      <c r="EG121" s="261"/>
      <c r="EH121" s="261"/>
      <c r="EI121" s="261"/>
      <c r="EJ121" s="261"/>
      <c r="EK121" s="261"/>
      <c r="EL121" s="261"/>
      <c r="EM121" s="261"/>
      <c r="EN121" s="261"/>
      <c r="EO121" s="261"/>
      <c r="EP121" s="261"/>
      <c r="EQ121" s="261"/>
      <c r="ER121" s="261"/>
      <c r="ES121" s="261"/>
      <c r="ET121" s="261"/>
      <c r="EU121" s="261"/>
      <c r="EV121" s="261"/>
      <c r="EW121" s="261"/>
      <c r="EX121" s="261"/>
      <c r="EY121" s="261"/>
      <c r="EZ121" s="261"/>
      <c r="FA121" s="261"/>
      <c r="FB121" s="261"/>
      <c r="FC121" s="261"/>
      <c r="FD121" s="261"/>
      <c r="FE121" s="261"/>
      <c r="FF121" s="261"/>
      <c r="FG121" s="261"/>
      <c r="FH121" s="261"/>
      <c r="FI121" s="261"/>
      <c r="FJ121" s="261"/>
      <c r="FK121" s="261"/>
      <c r="FL121" s="261"/>
      <c r="FM121" s="261"/>
      <c r="FN121" s="261"/>
      <c r="FO121" s="261"/>
      <c r="FP121" s="261"/>
      <c r="FQ121" s="261"/>
      <c r="FR121" s="261"/>
      <c r="FS121" s="261"/>
      <c r="FT121" s="261"/>
      <c r="FU121" s="261"/>
      <c r="FV121" s="261"/>
      <c r="FW121" s="261"/>
    </row>
    <row r="122" spans="1:179" ht="21" customHeight="1" x14ac:dyDescent="0.55000000000000004">
      <c r="A122" s="39" t="s">
        <v>114</v>
      </c>
      <c r="B122" s="147" t="str">
        <f t="shared" si="0"/>
        <v/>
      </c>
      <c r="C122" s="148"/>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c r="AZ122" s="261"/>
      <c r="BA122" s="261"/>
      <c r="BB122" s="261"/>
      <c r="BC122" s="261"/>
      <c r="BD122" s="261"/>
      <c r="BE122" s="261"/>
      <c r="BF122" s="261"/>
      <c r="BG122" s="261"/>
      <c r="BH122" s="261"/>
      <c r="BI122" s="261"/>
      <c r="BJ122" s="261"/>
      <c r="BK122" s="261"/>
      <c r="BL122" s="261"/>
      <c r="BM122" s="261"/>
      <c r="BN122" s="261"/>
      <c r="BO122" s="261"/>
      <c r="BP122" s="261"/>
      <c r="BQ122" s="261"/>
      <c r="BR122" s="261"/>
      <c r="BS122" s="261"/>
      <c r="BT122" s="261"/>
      <c r="BU122" s="261"/>
      <c r="BV122" s="261"/>
      <c r="BW122" s="261"/>
      <c r="BX122" s="261"/>
      <c r="BY122" s="261"/>
      <c r="BZ122" s="261"/>
      <c r="CA122" s="261"/>
      <c r="CB122" s="261"/>
      <c r="CC122" s="261"/>
      <c r="CD122" s="261"/>
      <c r="CE122" s="261"/>
      <c r="CF122" s="261"/>
      <c r="CG122" s="261"/>
      <c r="CH122" s="261"/>
      <c r="CI122" s="261"/>
      <c r="CJ122" s="261"/>
      <c r="CK122" s="261"/>
      <c r="CL122" s="261"/>
      <c r="CM122" s="261"/>
      <c r="CN122" s="261"/>
      <c r="CO122" s="261"/>
      <c r="CP122" s="261"/>
      <c r="CQ122" s="261"/>
      <c r="CR122" s="261"/>
      <c r="CS122" s="261"/>
      <c r="CT122" s="261"/>
      <c r="CU122" s="261"/>
      <c r="CV122" s="261"/>
      <c r="CW122" s="261"/>
      <c r="CX122" s="261"/>
      <c r="CY122" s="261"/>
      <c r="CZ122" s="261"/>
      <c r="DA122" s="261"/>
      <c r="DB122" s="261"/>
      <c r="DC122" s="261"/>
      <c r="DD122" s="261"/>
      <c r="DE122" s="261"/>
      <c r="DF122" s="261"/>
      <c r="DG122" s="261"/>
      <c r="DH122" s="261"/>
      <c r="DI122" s="261"/>
      <c r="DJ122" s="261"/>
      <c r="DK122" s="261"/>
      <c r="DL122" s="261"/>
      <c r="DM122" s="261"/>
      <c r="DN122" s="261"/>
      <c r="DO122" s="261"/>
      <c r="DP122" s="261"/>
      <c r="DQ122" s="261"/>
      <c r="DR122" s="261"/>
      <c r="DS122" s="261"/>
      <c r="DT122" s="261"/>
      <c r="DU122" s="261"/>
      <c r="DV122" s="261"/>
      <c r="DW122" s="261"/>
      <c r="DX122" s="261"/>
      <c r="DY122" s="261"/>
      <c r="DZ122" s="261"/>
      <c r="EA122" s="261"/>
      <c r="EB122" s="261"/>
      <c r="EC122" s="261"/>
      <c r="ED122" s="261"/>
      <c r="EE122" s="261"/>
      <c r="EF122" s="261"/>
      <c r="EG122" s="261"/>
      <c r="EH122" s="261"/>
      <c r="EI122" s="261"/>
      <c r="EJ122" s="261"/>
      <c r="EK122" s="261"/>
      <c r="EL122" s="261"/>
      <c r="EM122" s="261"/>
      <c r="EN122" s="261"/>
      <c r="EO122" s="261"/>
      <c r="EP122" s="261"/>
      <c r="EQ122" s="261"/>
      <c r="ER122" s="261"/>
      <c r="ES122" s="261"/>
      <c r="ET122" s="261"/>
      <c r="EU122" s="261"/>
      <c r="EV122" s="261"/>
      <c r="EW122" s="261"/>
      <c r="EX122" s="261"/>
      <c r="EY122" s="261"/>
      <c r="EZ122" s="261"/>
      <c r="FA122" s="261"/>
      <c r="FB122" s="261"/>
      <c r="FC122" s="261"/>
      <c r="FD122" s="261"/>
      <c r="FE122" s="261"/>
      <c r="FF122" s="261"/>
      <c r="FG122" s="261"/>
      <c r="FH122" s="261"/>
      <c r="FI122" s="261"/>
      <c r="FJ122" s="261"/>
      <c r="FK122" s="261"/>
      <c r="FL122" s="261"/>
      <c r="FM122" s="261"/>
      <c r="FN122" s="261"/>
      <c r="FO122" s="261"/>
      <c r="FP122" s="261"/>
      <c r="FQ122" s="261"/>
      <c r="FR122" s="261"/>
      <c r="FS122" s="261"/>
      <c r="FT122" s="261"/>
      <c r="FU122" s="261"/>
      <c r="FV122" s="261"/>
      <c r="FW122" s="261"/>
    </row>
    <row r="123" spans="1:179" ht="28" customHeight="1" x14ac:dyDescent="0.55000000000000004">
      <c r="A123" s="4" t="s">
        <v>115</v>
      </c>
      <c r="B123" s="147" t="str">
        <f t="shared" si="0"/>
        <v/>
      </c>
      <c r="C123" s="148"/>
      <c r="K123" s="139"/>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row>
    <row r="124" spans="1:179" ht="20.149999999999999" customHeight="1" x14ac:dyDescent="0.55000000000000004">
      <c r="A124" s="133" t="s">
        <v>116</v>
      </c>
      <c r="B124" s="147" t="str">
        <f t="shared" si="0"/>
        <v/>
      </c>
      <c r="C124" s="148"/>
      <c r="K124" s="261" t="str">
        <f>$C$127&amp;$C$128&amp;$C$129&amp;$C$130&amp;$C$131&amp;$C$132&amp;$C$133</f>
        <v/>
      </c>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261"/>
      <c r="AR124" s="261"/>
      <c r="AS124" s="261"/>
      <c r="AT124" s="261"/>
      <c r="AU124" s="261"/>
      <c r="AV124" s="261"/>
      <c r="AW124" s="261"/>
      <c r="AX124" s="261"/>
      <c r="AY124" s="261"/>
      <c r="AZ124" s="261"/>
      <c r="BA124" s="261"/>
      <c r="BB124" s="261"/>
      <c r="BC124" s="261"/>
      <c r="BD124" s="261"/>
      <c r="BE124" s="261"/>
      <c r="BF124" s="261"/>
      <c r="BG124" s="261"/>
      <c r="BH124" s="261"/>
      <c r="BI124" s="261"/>
      <c r="BJ124" s="261"/>
      <c r="BK124" s="261"/>
      <c r="BL124" s="261"/>
      <c r="BM124" s="261"/>
      <c r="BN124" s="261"/>
      <c r="BO124" s="261"/>
      <c r="BP124" s="261"/>
      <c r="BQ124" s="261"/>
      <c r="BR124" s="261"/>
      <c r="BS124" s="261"/>
      <c r="BT124" s="261"/>
      <c r="BU124" s="261"/>
      <c r="BV124" s="261"/>
      <c r="BW124" s="261"/>
      <c r="BX124" s="261"/>
      <c r="BY124" s="261"/>
      <c r="BZ124" s="261"/>
      <c r="CA124" s="261"/>
      <c r="CB124" s="261"/>
      <c r="CC124" s="261"/>
      <c r="CD124" s="261"/>
      <c r="CE124" s="261"/>
      <c r="CF124" s="261"/>
      <c r="CG124" s="261"/>
      <c r="CH124" s="261"/>
      <c r="CI124" s="261"/>
      <c r="CJ124" s="261"/>
      <c r="CK124" s="261"/>
      <c r="CL124" s="261"/>
      <c r="CM124" s="261"/>
      <c r="CN124" s="261"/>
      <c r="CO124" s="261"/>
      <c r="CP124" s="261"/>
      <c r="CQ124" s="261"/>
      <c r="CR124" s="261"/>
      <c r="CS124" s="261"/>
      <c r="CT124" s="261"/>
      <c r="CU124" s="261"/>
      <c r="CV124" s="261"/>
      <c r="CW124" s="261"/>
      <c r="CX124" s="261"/>
      <c r="CY124" s="261"/>
      <c r="CZ124" s="261"/>
      <c r="DA124" s="261"/>
      <c r="DB124" s="261"/>
      <c r="DC124" s="261"/>
      <c r="DD124" s="261"/>
      <c r="DE124" s="261"/>
      <c r="DF124" s="261"/>
      <c r="DG124" s="261"/>
      <c r="DH124" s="261"/>
      <c r="DI124" s="261"/>
      <c r="DJ124" s="261"/>
      <c r="DK124" s="261"/>
      <c r="DL124" s="261"/>
      <c r="DM124" s="261"/>
      <c r="DN124" s="261"/>
      <c r="DO124" s="261"/>
      <c r="DP124" s="261"/>
      <c r="DQ124" s="261"/>
      <c r="DR124" s="261"/>
      <c r="DS124" s="261"/>
      <c r="DT124" s="261"/>
      <c r="DU124" s="261"/>
      <c r="DV124" s="261"/>
      <c r="DW124" s="261"/>
      <c r="DX124" s="261"/>
      <c r="DY124" s="261"/>
      <c r="DZ124" s="261"/>
      <c r="EA124" s="261"/>
      <c r="EB124" s="261"/>
      <c r="EC124" s="261"/>
      <c r="ED124" s="261"/>
      <c r="EE124" s="261"/>
      <c r="EF124" s="261"/>
      <c r="EG124" s="261"/>
      <c r="EH124" s="261"/>
      <c r="EI124" s="261"/>
      <c r="EJ124" s="261"/>
      <c r="EK124" s="261"/>
      <c r="EL124" s="261"/>
      <c r="EM124" s="261"/>
      <c r="EN124" s="261"/>
      <c r="EO124" s="261"/>
      <c r="EP124" s="261"/>
      <c r="EQ124" s="261"/>
      <c r="ER124" s="261"/>
      <c r="ES124" s="261"/>
      <c r="ET124" s="261"/>
      <c r="EU124" s="261"/>
      <c r="EV124" s="261"/>
      <c r="EW124" s="261"/>
      <c r="EX124" s="261"/>
      <c r="EY124" s="261"/>
      <c r="EZ124" s="261"/>
      <c r="FA124" s="261"/>
      <c r="FB124" s="261"/>
      <c r="FC124" s="261"/>
      <c r="FD124" s="261"/>
      <c r="FE124" s="261"/>
      <c r="FF124" s="261"/>
      <c r="FG124" s="261"/>
      <c r="FH124" s="261"/>
      <c r="FI124" s="261"/>
      <c r="FJ124" s="261"/>
      <c r="FK124" s="261"/>
      <c r="FL124" s="261"/>
      <c r="FM124" s="261"/>
      <c r="FN124" s="261"/>
      <c r="FO124" s="261"/>
      <c r="FP124" s="261"/>
      <c r="FQ124" s="261"/>
      <c r="FR124" s="261"/>
      <c r="FS124" s="261"/>
      <c r="FT124" s="261"/>
      <c r="FU124" s="261"/>
      <c r="FV124" s="261"/>
      <c r="FW124" s="261"/>
    </row>
    <row r="125" spans="1:179" ht="20.149999999999999" customHeight="1" x14ac:dyDescent="0.55000000000000004">
      <c r="A125" s="31" t="s">
        <v>117</v>
      </c>
      <c r="B125" s="147" t="str">
        <f t="shared" si="0"/>
        <v/>
      </c>
      <c r="C125" s="148"/>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c r="AY125" s="261"/>
      <c r="AZ125" s="261"/>
      <c r="BA125" s="261"/>
      <c r="BB125" s="261"/>
      <c r="BC125" s="261"/>
      <c r="BD125" s="261"/>
      <c r="BE125" s="261"/>
      <c r="BF125" s="261"/>
      <c r="BG125" s="261"/>
      <c r="BH125" s="261"/>
      <c r="BI125" s="261"/>
      <c r="BJ125" s="261"/>
      <c r="BK125" s="261"/>
      <c r="BL125" s="261"/>
      <c r="BM125" s="261"/>
      <c r="BN125" s="261"/>
      <c r="BO125" s="261"/>
      <c r="BP125" s="261"/>
      <c r="BQ125" s="261"/>
      <c r="BR125" s="261"/>
      <c r="BS125" s="261"/>
      <c r="BT125" s="261"/>
      <c r="BU125" s="261"/>
      <c r="BV125" s="261"/>
      <c r="BW125" s="261"/>
      <c r="BX125" s="261"/>
      <c r="BY125" s="261"/>
      <c r="BZ125" s="261"/>
      <c r="CA125" s="261"/>
      <c r="CB125" s="261"/>
      <c r="CC125" s="261"/>
      <c r="CD125" s="261"/>
      <c r="CE125" s="261"/>
      <c r="CF125" s="261"/>
      <c r="CG125" s="261"/>
      <c r="CH125" s="261"/>
      <c r="CI125" s="261"/>
      <c r="CJ125" s="261"/>
      <c r="CK125" s="261"/>
      <c r="CL125" s="261"/>
      <c r="CM125" s="261"/>
      <c r="CN125" s="261"/>
      <c r="CO125" s="261"/>
      <c r="CP125" s="261"/>
      <c r="CQ125" s="261"/>
      <c r="CR125" s="261"/>
      <c r="CS125" s="261"/>
      <c r="CT125" s="261"/>
      <c r="CU125" s="261"/>
      <c r="CV125" s="261"/>
      <c r="CW125" s="261"/>
      <c r="CX125" s="261"/>
      <c r="CY125" s="261"/>
      <c r="CZ125" s="261"/>
      <c r="DA125" s="261"/>
      <c r="DB125" s="261"/>
      <c r="DC125" s="261"/>
      <c r="DD125" s="261"/>
      <c r="DE125" s="261"/>
      <c r="DF125" s="261"/>
      <c r="DG125" s="261"/>
      <c r="DH125" s="261"/>
      <c r="DI125" s="261"/>
      <c r="DJ125" s="261"/>
      <c r="DK125" s="261"/>
      <c r="DL125" s="261"/>
      <c r="DM125" s="261"/>
      <c r="DN125" s="261"/>
      <c r="DO125" s="261"/>
      <c r="DP125" s="261"/>
      <c r="DQ125" s="261"/>
      <c r="DR125" s="261"/>
      <c r="DS125" s="261"/>
      <c r="DT125" s="261"/>
      <c r="DU125" s="261"/>
      <c r="DV125" s="261"/>
      <c r="DW125" s="261"/>
      <c r="DX125" s="261"/>
      <c r="DY125" s="261"/>
      <c r="DZ125" s="261"/>
      <c r="EA125" s="261"/>
      <c r="EB125" s="261"/>
      <c r="EC125" s="261"/>
      <c r="ED125" s="261"/>
      <c r="EE125" s="261"/>
      <c r="EF125" s="261"/>
      <c r="EG125" s="261"/>
      <c r="EH125" s="261"/>
      <c r="EI125" s="261"/>
      <c r="EJ125" s="261"/>
      <c r="EK125" s="261"/>
      <c r="EL125" s="261"/>
      <c r="EM125" s="261"/>
      <c r="EN125" s="261"/>
      <c r="EO125" s="261"/>
      <c r="EP125" s="261"/>
      <c r="EQ125" s="261"/>
      <c r="ER125" s="261"/>
      <c r="ES125" s="261"/>
      <c r="ET125" s="261"/>
      <c r="EU125" s="261"/>
      <c r="EV125" s="261"/>
      <c r="EW125" s="261"/>
      <c r="EX125" s="261"/>
      <c r="EY125" s="261"/>
      <c r="EZ125" s="261"/>
      <c r="FA125" s="261"/>
      <c r="FB125" s="261"/>
      <c r="FC125" s="261"/>
      <c r="FD125" s="261"/>
      <c r="FE125" s="261"/>
      <c r="FF125" s="261"/>
      <c r="FG125" s="261"/>
      <c r="FH125" s="261"/>
      <c r="FI125" s="261"/>
      <c r="FJ125" s="261"/>
      <c r="FK125" s="261"/>
      <c r="FL125" s="261"/>
      <c r="FM125" s="261"/>
      <c r="FN125" s="261"/>
      <c r="FO125" s="261"/>
      <c r="FP125" s="261"/>
      <c r="FQ125" s="261"/>
      <c r="FR125" s="261"/>
      <c r="FS125" s="261"/>
      <c r="FT125" s="261"/>
      <c r="FU125" s="261"/>
      <c r="FV125" s="261"/>
      <c r="FW125" s="261"/>
    </row>
    <row r="126" spans="1:179" ht="20.149999999999999" customHeight="1" x14ac:dyDescent="0.55000000000000004">
      <c r="A126" s="133" t="s">
        <v>118</v>
      </c>
      <c r="B126" s="147" t="str">
        <f t="shared" si="0"/>
        <v/>
      </c>
      <c r="C126" s="148"/>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c r="AY126" s="261"/>
      <c r="AZ126" s="261"/>
      <c r="BA126" s="261"/>
      <c r="BB126" s="261"/>
      <c r="BC126" s="261"/>
      <c r="BD126" s="261"/>
      <c r="BE126" s="261"/>
      <c r="BF126" s="261"/>
      <c r="BG126" s="261"/>
      <c r="BH126" s="261"/>
      <c r="BI126" s="261"/>
      <c r="BJ126" s="261"/>
      <c r="BK126" s="261"/>
      <c r="BL126" s="261"/>
      <c r="BM126" s="261"/>
      <c r="BN126" s="261"/>
      <c r="BO126" s="261"/>
      <c r="BP126" s="261"/>
      <c r="BQ126" s="261"/>
      <c r="BR126" s="261"/>
      <c r="BS126" s="261"/>
      <c r="BT126" s="261"/>
      <c r="BU126" s="261"/>
      <c r="BV126" s="261"/>
      <c r="BW126" s="261"/>
      <c r="BX126" s="261"/>
      <c r="BY126" s="261"/>
      <c r="BZ126" s="261"/>
      <c r="CA126" s="261"/>
      <c r="CB126" s="261"/>
      <c r="CC126" s="261"/>
      <c r="CD126" s="261"/>
      <c r="CE126" s="261"/>
      <c r="CF126" s="261"/>
      <c r="CG126" s="261"/>
      <c r="CH126" s="261"/>
      <c r="CI126" s="261"/>
      <c r="CJ126" s="261"/>
      <c r="CK126" s="261"/>
      <c r="CL126" s="261"/>
      <c r="CM126" s="261"/>
      <c r="CN126" s="261"/>
      <c r="CO126" s="261"/>
      <c r="CP126" s="261"/>
      <c r="CQ126" s="261"/>
      <c r="CR126" s="261"/>
      <c r="CS126" s="261"/>
      <c r="CT126" s="261"/>
      <c r="CU126" s="261"/>
      <c r="CV126" s="261"/>
      <c r="CW126" s="261"/>
      <c r="CX126" s="261"/>
      <c r="CY126" s="261"/>
      <c r="CZ126" s="261"/>
      <c r="DA126" s="261"/>
      <c r="DB126" s="261"/>
      <c r="DC126" s="261"/>
      <c r="DD126" s="261"/>
      <c r="DE126" s="261"/>
      <c r="DF126" s="261"/>
      <c r="DG126" s="261"/>
      <c r="DH126" s="261"/>
      <c r="DI126" s="261"/>
      <c r="DJ126" s="261"/>
      <c r="DK126" s="261"/>
      <c r="DL126" s="261"/>
      <c r="DM126" s="261"/>
      <c r="DN126" s="261"/>
      <c r="DO126" s="261"/>
      <c r="DP126" s="261"/>
      <c r="DQ126" s="261"/>
      <c r="DR126" s="261"/>
      <c r="DS126" s="261"/>
      <c r="DT126" s="261"/>
      <c r="DU126" s="261"/>
      <c r="DV126" s="261"/>
      <c r="DW126" s="261"/>
      <c r="DX126" s="261"/>
      <c r="DY126" s="261"/>
      <c r="DZ126" s="261"/>
      <c r="EA126" s="261"/>
      <c r="EB126" s="261"/>
      <c r="EC126" s="261"/>
      <c r="ED126" s="261"/>
      <c r="EE126" s="261"/>
      <c r="EF126" s="261"/>
      <c r="EG126" s="261"/>
      <c r="EH126" s="261"/>
      <c r="EI126" s="261"/>
      <c r="EJ126" s="261"/>
      <c r="EK126" s="261"/>
      <c r="EL126" s="261"/>
      <c r="EM126" s="261"/>
      <c r="EN126" s="261"/>
      <c r="EO126" s="261"/>
      <c r="EP126" s="261"/>
      <c r="EQ126" s="261"/>
      <c r="ER126" s="261"/>
      <c r="ES126" s="261"/>
      <c r="ET126" s="261"/>
      <c r="EU126" s="261"/>
      <c r="EV126" s="261"/>
      <c r="EW126" s="261"/>
      <c r="EX126" s="261"/>
      <c r="EY126" s="261"/>
      <c r="EZ126" s="261"/>
      <c r="FA126" s="261"/>
      <c r="FB126" s="261"/>
      <c r="FC126" s="261"/>
      <c r="FD126" s="261"/>
      <c r="FE126" s="261"/>
      <c r="FF126" s="261"/>
      <c r="FG126" s="261"/>
      <c r="FH126" s="261"/>
      <c r="FI126" s="261"/>
      <c r="FJ126" s="261"/>
      <c r="FK126" s="261"/>
      <c r="FL126" s="261"/>
      <c r="FM126" s="261"/>
      <c r="FN126" s="261"/>
      <c r="FO126" s="261"/>
      <c r="FP126" s="261"/>
      <c r="FQ126" s="261"/>
      <c r="FR126" s="261"/>
      <c r="FS126" s="261"/>
      <c r="FT126" s="261"/>
      <c r="FU126" s="261"/>
      <c r="FV126" s="261"/>
      <c r="FW126" s="261"/>
    </row>
    <row r="127" spans="1:179" ht="20.149999999999999" customHeight="1" x14ac:dyDescent="0.55000000000000004">
      <c r="A127" s="135" t="s">
        <v>119</v>
      </c>
      <c r="B127" s="137"/>
      <c r="C127" s="1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c r="AZ127" s="261"/>
      <c r="BA127" s="261"/>
      <c r="BB127" s="261"/>
      <c r="BC127" s="261"/>
      <c r="BD127" s="261"/>
      <c r="BE127" s="261"/>
      <c r="BF127" s="261"/>
      <c r="BG127" s="261"/>
      <c r="BH127" s="261"/>
      <c r="BI127" s="261"/>
      <c r="BJ127" s="261"/>
      <c r="BK127" s="261"/>
      <c r="BL127" s="261"/>
      <c r="BM127" s="261"/>
      <c r="BN127" s="261"/>
      <c r="BO127" s="261"/>
      <c r="BP127" s="261"/>
      <c r="BQ127" s="261"/>
      <c r="BR127" s="261"/>
      <c r="BS127" s="261"/>
      <c r="BT127" s="261"/>
      <c r="BU127" s="261"/>
      <c r="BV127" s="261"/>
      <c r="BW127" s="261"/>
      <c r="BX127" s="261"/>
      <c r="BY127" s="261"/>
      <c r="BZ127" s="261"/>
      <c r="CA127" s="261"/>
      <c r="CB127" s="261"/>
      <c r="CC127" s="261"/>
      <c r="CD127" s="261"/>
      <c r="CE127" s="261"/>
      <c r="CF127" s="261"/>
      <c r="CG127" s="261"/>
      <c r="CH127" s="261"/>
      <c r="CI127" s="261"/>
      <c r="CJ127" s="261"/>
      <c r="CK127" s="261"/>
      <c r="CL127" s="261"/>
      <c r="CM127" s="261"/>
      <c r="CN127" s="261"/>
      <c r="CO127" s="261"/>
      <c r="CP127" s="261"/>
      <c r="CQ127" s="261"/>
      <c r="CR127" s="261"/>
      <c r="CS127" s="261"/>
      <c r="CT127" s="261"/>
      <c r="CU127" s="261"/>
      <c r="CV127" s="261"/>
      <c r="CW127" s="261"/>
      <c r="CX127" s="261"/>
      <c r="CY127" s="261"/>
      <c r="CZ127" s="261"/>
      <c r="DA127" s="261"/>
      <c r="DB127" s="261"/>
      <c r="DC127" s="261"/>
      <c r="DD127" s="261"/>
      <c r="DE127" s="261"/>
      <c r="DF127" s="261"/>
      <c r="DG127" s="261"/>
      <c r="DH127" s="261"/>
      <c r="DI127" s="261"/>
      <c r="DJ127" s="261"/>
      <c r="DK127" s="261"/>
      <c r="DL127" s="261"/>
      <c r="DM127" s="261"/>
      <c r="DN127" s="261"/>
      <c r="DO127" s="261"/>
      <c r="DP127" s="261"/>
      <c r="DQ127" s="261"/>
      <c r="DR127" s="261"/>
      <c r="DS127" s="261"/>
      <c r="DT127" s="261"/>
      <c r="DU127" s="261"/>
      <c r="DV127" s="261"/>
      <c r="DW127" s="261"/>
      <c r="DX127" s="261"/>
      <c r="DY127" s="261"/>
      <c r="DZ127" s="261"/>
      <c r="EA127" s="261"/>
      <c r="EB127" s="261"/>
      <c r="EC127" s="261"/>
      <c r="ED127" s="261"/>
      <c r="EE127" s="261"/>
      <c r="EF127" s="261"/>
      <c r="EG127" s="261"/>
      <c r="EH127" s="261"/>
      <c r="EI127" s="261"/>
      <c r="EJ127" s="261"/>
      <c r="EK127" s="261"/>
      <c r="EL127" s="261"/>
      <c r="EM127" s="261"/>
      <c r="EN127" s="261"/>
      <c r="EO127" s="261"/>
      <c r="EP127" s="261"/>
      <c r="EQ127" s="261"/>
      <c r="ER127" s="261"/>
      <c r="ES127" s="261"/>
      <c r="ET127" s="261"/>
      <c r="EU127" s="261"/>
      <c r="EV127" s="261"/>
      <c r="EW127" s="261"/>
      <c r="EX127" s="261"/>
      <c r="EY127" s="261"/>
      <c r="EZ127" s="261"/>
      <c r="FA127" s="261"/>
      <c r="FB127" s="261"/>
      <c r="FC127" s="261"/>
      <c r="FD127" s="261"/>
      <c r="FE127" s="261"/>
      <c r="FF127" s="261"/>
      <c r="FG127" s="261"/>
      <c r="FH127" s="261"/>
      <c r="FI127" s="261"/>
      <c r="FJ127" s="261"/>
      <c r="FK127" s="261"/>
      <c r="FL127" s="261"/>
      <c r="FM127" s="261"/>
      <c r="FN127" s="261"/>
      <c r="FO127" s="261"/>
      <c r="FP127" s="261"/>
      <c r="FQ127" s="261"/>
      <c r="FR127" s="261"/>
      <c r="FS127" s="261"/>
      <c r="FT127" s="261"/>
      <c r="FU127" s="261"/>
      <c r="FV127" s="261"/>
      <c r="FW127" s="261"/>
    </row>
    <row r="128" spans="1:179" ht="20.149999999999999" customHeight="1" x14ac:dyDescent="0.55000000000000004">
      <c r="A128" s="31" t="s">
        <v>120</v>
      </c>
      <c r="B128" s="147"/>
      <c r="C128" s="148"/>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c r="AY128" s="261"/>
      <c r="AZ128" s="261"/>
      <c r="BA128" s="261"/>
      <c r="BB128" s="261"/>
      <c r="BC128" s="261"/>
      <c r="BD128" s="261"/>
      <c r="BE128" s="261"/>
      <c r="BF128" s="261"/>
      <c r="BG128" s="261"/>
      <c r="BH128" s="261"/>
      <c r="BI128" s="261"/>
      <c r="BJ128" s="261"/>
      <c r="BK128" s="261"/>
      <c r="BL128" s="261"/>
      <c r="BM128" s="261"/>
      <c r="BN128" s="261"/>
      <c r="BO128" s="261"/>
      <c r="BP128" s="261"/>
      <c r="BQ128" s="261"/>
      <c r="BR128" s="261"/>
      <c r="BS128" s="261"/>
      <c r="BT128" s="261"/>
      <c r="BU128" s="261"/>
      <c r="BV128" s="261"/>
      <c r="BW128" s="261"/>
      <c r="BX128" s="261"/>
      <c r="BY128" s="261"/>
      <c r="BZ128" s="261"/>
      <c r="CA128" s="261"/>
      <c r="CB128" s="261"/>
      <c r="CC128" s="261"/>
      <c r="CD128" s="261"/>
      <c r="CE128" s="261"/>
      <c r="CF128" s="261"/>
      <c r="CG128" s="261"/>
      <c r="CH128" s="261"/>
      <c r="CI128" s="261"/>
      <c r="CJ128" s="261"/>
      <c r="CK128" s="261"/>
      <c r="CL128" s="261"/>
      <c r="CM128" s="261"/>
      <c r="CN128" s="261"/>
      <c r="CO128" s="261"/>
      <c r="CP128" s="261"/>
      <c r="CQ128" s="261"/>
      <c r="CR128" s="261"/>
      <c r="CS128" s="261"/>
      <c r="CT128" s="261"/>
      <c r="CU128" s="261"/>
      <c r="CV128" s="261"/>
      <c r="CW128" s="261"/>
      <c r="CX128" s="261"/>
      <c r="CY128" s="261"/>
      <c r="CZ128" s="261"/>
      <c r="DA128" s="261"/>
      <c r="DB128" s="261"/>
      <c r="DC128" s="261"/>
      <c r="DD128" s="261"/>
      <c r="DE128" s="261"/>
      <c r="DF128" s="261"/>
      <c r="DG128" s="261"/>
      <c r="DH128" s="261"/>
      <c r="DI128" s="261"/>
      <c r="DJ128" s="261"/>
      <c r="DK128" s="261"/>
      <c r="DL128" s="261"/>
      <c r="DM128" s="261"/>
      <c r="DN128" s="261"/>
      <c r="DO128" s="261"/>
      <c r="DP128" s="261"/>
      <c r="DQ128" s="261"/>
      <c r="DR128" s="261"/>
      <c r="DS128" s="261"/>
      <c r="DT128" s="261"/>
      <c r="DU128" s="261"/>
      <c r="DV128" s="261"/>
      <c r="DW128" s="261"/>
      <c r="DX128" s="261"/>
      <c r="DY128" s="261"/>
      <c r="DZ128" s="261"/>
      <c r="EA128" s="261"/>
      <c r="EB128" s="261"/>
      <c r="EC128" s="261"/>
      <c r="ED128" s="261"/>
      <c r="EE128" s="261"/>
      <c r="EF128" s="261"/>
      <c r="EG128" s="261"/>
      <c r="EH128" s="261"/>
      <c r="EI128" s="261"/>
      <c r="EJ128" s="261"/>
      <c r="EK128" s="261"/>
      <c r="EL128" s="261"/>
      <c r="EM128" s="261"/>
      <c r="EN128" s="261"/>
      <c r="EO128" s="261"/>
      <c r="EP128" s="261"/>
      <c r="EQ128" s="261"/>
      <c r="ER128" s="261"/>
      <c r="ES128" s="261"/>
      <c r="ET128" s="261"/>
      <c r="EU128" s="261"/>
      <c r="EV128" s="261"/>
      <c r="EW128" s="261"/>
      <c r="EX128" s="261"/>
      <c r="EY128" s="261"/>
      <c r="EZ128" s="261"/>
      <c r="FA128" s="261"/>
      <c r="FB128" s="261"/>
      <c r="FC128" s="261"/>
      <c r="FD128" s="261"/>
      <c r="FE128" s="261"/>
      <c r="FF128" s="261"/>
      <c r="FG128" s="261"/>
      <c r="FH128" s="261"/>
      <c r="FI128" s="261"/>
      <c r="FJ128" s="261"/>
      <c r="FK128" s="261"/>
      <c r="FL128" s="261"/>
      <c r="FM128" s="261"/>
      <c r="FN128" s="261"/>
      <c r="FO128" s="261"/>
      <c r="FP128" s="261"/>
      <c r="FQ128" s="261"/>
      <c r="FR128" s="261"/>
      <c r="FS128" s="261"/>
      <c r="FT128" s="261"/>
      <c r="FU128" s="261"/>
      <c r="FV128" s="261"/>
      <c r="FW128" s="261"/>
    </row>
    <row r="129" spans="1:179" ht="20.149999999999999" customHeight="1" x14ac:dyDescent="0.55000000000000004">
      <c r="A129" s="31" t="s">
        <v>121</v>
      </c>
      <c r="B129" s="147"/>
      <c r="C129" s="148"/>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1"/>
      <c r="AY129" s="261"/>
      <c r="AZ129" s="261"/>
      <c r="BA129" s="261"/>
      <c r="BB129" s="261"/>
      <c r="BC129" s="261"/>
      <c r="BD129" s="261"/>
      <c r="BE129" s="261"/>
      <c r="BF129" s="261"/>
      <c r="BG129" s="261"/>
      <c r="BH129" s="261"/>
      <c r="BI129" s="261"/>
      <c r="BJ129" s="261"/>
      <c r="BK129" s="261"/>
      <c r="BL129" s="261"/>
      <c r="BM129" s="261"/>
      <c r="BN129" s="261"/>
      <c r="BO129" s="261"/>
      <c r="BP129" s="261"/>
      <c r="BQ129" s="261"/>
      <c r="BR129" s="261"/>
      <c r="BS129" s="261"/>
      <c r="BT129" s="261"/>
      <c r="BU129" s="261"/>
      <c r="BV129" s="261"/>
      <c r="BW129" s="261"/>
      <c r="BX129" s="261"/>
      <c r="BY129" s="261"/>
      <c r="BZ129" s="261"/>
      <c r="CA129" s="261"/>
      <c r="CB129" s="261"/>
      <c r="CC129" s="261"/>
      <c r="CD129" s="261"/>
      <c r="CE129" s="261"/>
      <c r="CF129" s="261"/>
      <c r="CG129" s="261"/>
      <c r="CH129" s="261"/>
      <c r="CI129" s="261"/>
      <c r="CJ129" s="261"/>
      <c r="CK129" s="261"/>
      <c r="CL129" s="261"/>
      <c r="CM129" s="261"/>
      <c r="CN129" s="261"/>
      <c r="CO129" s="261"/>
      <c r="CP129" s="261"/>
      <c r="CQ129" s="261"/>
      <c r="CR129" s="261"/>
      <c r="CS129" s="261"/>
      <c r="CT129" s="261"/>
      <c r="CU129" s="261"/>
      <c r="CV129" s="261"/>
      <c r="CW129" s="261"/>
      <c r="CX129" s="261"/>
      <c r="CY129" s="261"/>
      <c r="CZ129" s="261"/>
      <c r="DA129" s="261"/>
      <c r="DB129" s="261"/>
      <c r="DC129" s="261"/>
      <c r="DD129" s="261"/>
      <c r="DE129" s="261"/>
      <c r="DF129" s="261"/>
      <c r="DG129" s="261"/>
      <c r="DH129" s="261"/>
      <c r="DI129" s="261"/>
      <c r="DJ129" s="261"/>
      <c r="DK129" s="261"/>
      <c r="DL129" s="261"/>
      <c r="DM129" s="261"/>
      <c r="DN129" s="261"/>
      <c r="DO129" s="261"/>
      <c r="DP129" s="261"/>
      <c r="DQ129" s="261"/>
      <c r="DR129" s="261"/>
      <c r="DS129" s="261"/>
      <c r="DT129" s="261"/>
      <c r="DU129" s="261"/>
      <c r="DV129" s="261"/>
      <c r="DW129" s="261"/>
      <c r="DX129" s="261"/>
      <c r="DY129" s="261"/>
      <c r="DZ129" s="261"/>
      <c r="EA129" s="261"/>
      <c r="EB129" s="261"/>
      <c r="EC129" s="261"/>
      <c r="ED129" s="261"/>
      <c r="EE129" s="261"/>
      <c r="EF129" s="261"/>
      <c r="EG129" s="261"/>
      <c r="EH129" s="261"/>
      <c r="EI129" s="261"/>
      <c r="EJ129" s="261"/>
      <c r="EK129" s="261"/>
      <c r="EL129" s="261"/>
      <c r="EM129" s="261"/>
      <c r="EN129" s="261"/>
      <c r="EO129" s="261"/>
      <c r="EP129" s="261"/>
      <c r="EQ129" s="261"/>
      <c r="ER129" s="261"/>
      <c r="ES129" s="261"/>
      <c r="ET129" s="261"/>
      <c r="EU129" s="261"/>
      <c r="EV129" s="261"/>
      <c r="EW129" s="261"/>
      <c r="EX129" s="261"/>
      <c r="EY129" s="261"/>
      <c r="EZ129" s="261"/>
      <c r="FA129" s="261"/>
      <c r="FB129" s="261"/>
      <c r="FC129" s="261"/>
      <c r="FD129" s="261"/>
      <c r="FE129" s="261"/>
      <c r="FF129" s="261"/>
      <c r="FG129" s="261"/>
      <c r="FH129" s="261"/>
      <c r="FI129" s="261"/>
      <c r="FJ129" s="261"/>
      <c r="FK129" s="261"/>
      <c r="FL129" s="261"/>
      <c r="FM129" s="261"/>
      <c r="FN129" s="261"/>
      <c r="FO129" s="261"/>
      <c r="FP129" s="261"/>
      <c r="FQ129" s="261"/>
      <c r="FR129" s="261"/>
      <c r="FS129" s="261"/>
      <c r="FT129" s="261"/>
      <c r="FU129" s="261"/>
      <c r="FV129" s="261"/>
      <c r="FW129" s="261"/>
    </row>
    <row r="130" spans="1:179" ht="20.149999999999999" customHeight="1" x14ac:dyDescent="0.55000000000000004">
      <c r="A130" s="31" t="s">
        <v>122</v>
      </c>
      <c r="B130" s="147"/>
      <c r="C130" s="148"/>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c r="AO130" s="261"/>
      <c r="AP130" s="261"/>
      <c r="AQ130" s="261"/>
      <c r="AR130" s="261"/>
      <c r="AS130" s="261"/>
      <c r="AT130" s="261"/>
      <c r="AU130" s="261"/>
      <c r="AV130" s="261"/>
      <c r="AW130" s="261"/>
      <c r="AX130" s="261"/>
      <c r="AY130" s="261"/>
      <c r="AZ130" s="261"/>
      <c r="BA130" s="261"/>
      <c r="BB130" s="261"/>
      <c r="BC130" s="261"/>
      <c r="BD130" s="261"/>
      <c r="BE130" s="261"/>
      <c r="BF130" s="261"/>
      <c r="BG130" s="261"/>
      <c r="BH130" s="261"/>
      <c r="BI130" s="261"/>
      <c r="BJ130" s="261"/>
      <c r="BK130" s="261"/>
      <c r="BL130" s="261"/>
      <c r="BM130" s="261"/>
      <c r="BN130" s="261"/>
      <c r="BO130" s="261"/>
      <c r="BP130" s="261"/>
      <c r="BQ130" s="261"/>
      <c r="BR130" s="261"/>
      <c r="BS130" s="261"/>
      <c r="BT130" s="261"/>
      <c r="BU130" s="261"/>
      <c r="BV130" s="261"/>
      <c r="BW130" s="261"/>
      <c r="BX130" s="261"/>
      <c r="BY130" s="261"/>
      <c r="BZ130" s="261"/>
      <c r="CA130" s="261"/>
      <c r="CB130" s="261"/>
      <c r="CC130" s="261"/>
      <c r="CD130" s="261"/>
      <c r="CE130" s="261"/>
      <c r="CF130" s="261"/>
      <c r="CG130" s="261"/>
      <c r="CH130" s="261"/>
      <c r="CI130" s="261"/>
      <c r="CJ130" s="261"/>
      <c r="CK130" s="261"/>
      <c r="CL130" s="261"/>
      <c r="CM130" s="261"/>
      <c r="CN130" s="261"/>
      <c r="CO130" s="261"/>
      <c r="CP130" s="261"/>
      <c r="CQ130" s="261"/>
      <c r="CR130" s="261"/>
      <c r="CS130" s="261"/>
      <c r="CT130" s="261"/>
      <c r="CU130" s="261"/>
      <c r="CV130" s="261"/>
      <c r="CW130" s="261"/>
      <c r="CX130" s="261"/>
      <c r="CY130" s="261"/>
      <c r="CZ130" s="261"/>
      <c r="DA130" s="261"/>
      <c r="DB130" s="261"/>
      <c r="DC130" s="261"/>
      <c r="DD130" s="261"/>
      <c r="DE130" s="261"/>
      <c r="DF130" s="261"/>
      <c r="DG130" s="261"/>
      <c r="DH130" s="261"/>
      <c r="DI130" s="261"/>
      <c r="DJ130" s="261"/>
      <c r="DK130" s="261"/>
      <c r="DL130" s="261"/>
      <c r="DM130" s="261"/>
      <c r="DN130" s="261"/>
      <c r="DO130" s="261"/>
      <c r="DP130" s="261"/>
      <c r="DQ130" s="261"/>
      <c r="DR130" s="261"/>
      <c r="DS130" s="261"/>
      <c r="DT130" s="261"/>
      <c r="DU130" s="261"/>
      <c r="DV130" s="261"/>
      <c r="DW130" s="261"/>
      <c r="DX130" s="261"/>
      <c r="DY130" s="261"/>
      <c r="DZ130" s="261"/>
      <c r="EA130" s="261"/>
      <c r="EB130" s="261"/>
      <c r="EC130" s="261"/>
      <c r="ED130" s="261"/>
      <c r="EE130" s="261"/>
      <c r="EF130" s="261"/>
      <c r="EG130" s="261"/>
      <c r="EH130" s="261"/>
      <c r="EI130" s="261"/>
      <c r="EJ130" s="261"/>
      <c r="EK130" s="261"/>
      <c r="EL130" s="261"/>
      <c r="EM130" s="261"/>
      <c r="EN130" s="261"/>
      <c r="EO130" s="261"/>
      <c r="EP130" s="261"/>
      <c r="EQ130" s="261"/>
      <c r="ER130" s="261"/>
      <c r="ES130" s="261"/>
      <c r="ET130" s="261"/>
      <c r="EU130" s="261"/>
      <c r="EV130" s="261"/>
      <c r="EW130" s="261"/>
      <c r="EX130" s="261"/>
      <c r="EY130" s="261"/>
      <c r="EZ130" s="261"/>
      <c r="FA130" s="261"/>
      <c r="FB130" s="261"/>
      <c r="FC130" s="261"/>
      <c r="FD130" s="261"/>
      <c r="FE130" s="261"/>
      <c r="FF130" s="261"/>
      <c r="FG130" s="261"/>
      <c r="FH130" s="261"/>
      <c r="FI130" s="261"/>
      <c r="FJ130" s="261"/>
      <c r="FK130" s="261"/>
      <c r="FL130" s="261"/>
      <c r="FM130" s="261"/>
      <c r="FN130" s="261"/>
      <c r="FO130" s="261"/>
      <c r="FP130" s="261"/>
      <c r="FQ130" s="261"/>
      <c r="FR130" s="261"/>
      <c r="FS130" s="261"/>
      <c r="FT130" s="261"/>
      <c r="FU130" s="261"/>
      <c r="FV130" s="261"/>
      <c r="FW130" s="261"/>
    </row>
    <row r="131" spans="1:179" ht="20.149999999999999" customHeight="1" x14ac:dyDescent="0.55000000000000004">
      <c r="A131" s="31" t="s">
        <v>123</v>
      </c>
      <c r="B131" s="147"/>
      <c r="C131" s="148"/>
      <c r="K131" s="139"/>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row>
    <row r="132" spans="1:179" ht="20.149999999999999" customHeight="1" x14ac:dyDescent="0.55000000000000004">
      <c r="A132" s="31" t="s">
        <v>124</v>
      </c>
      <c r="B132" s="147"/>
      <c r="C132" s="148"/>
      <c r="K132" s="262" t="str">
        <f>$C$134&amp;$C$135&amp;$C$136&amp;$C$137&amp;$C$138&amp;$C$139&amp;$C$140&amp;$C$141&amp;$C$143&amp;$C$144&amp;$C$145&amp;$C$146</f>
        <v/>
      </c>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2"/>
      <c r="BA132" s="262"/>
      <c r="BB132" s="262"/>
      <c r="BC132" s="262"/>
      <c r="BD132" s="262"/>
      <c r="BE132" s="262"/>
      <c r="BF132" s="262"/>
      <c r="BG132" s="262"/>
      <c r="BH132" s="262"/>
      <c r="BI132" s="262"/>
      <c r="BJ132" s="262"/>
      <c r="BK132" s="262"/>
      <c r="BL132" s="262"/>
      <c r="BM132" s="262"/>
      <c r="BN132" s="262"/>
      <c r="BO132" s="262"/>
      <c r="BP132" s="262"/>
      <c r="BQ132" s="262"/>
      <c r="BR132" s="262"/>
      <c r="BS132" s="262"/>
      <c r="BT132" s="262"/>
      <c r="BU132" s="262"/>
      <c r="BV132" s="262"/>
      <c r="BW132" s="262"/>
      <c r="BX132" s="262"/>
      <c r="BY132" s="262"/>
      <c r="BZ132" s="262"/>
      <c r="CA132" s="262"/>
      <c r="CB132" s="262"/>
      <c r="CC132" s="262"/>
      <c r="CD132" s="262"/>
      <c r="CE132" s="262"/>
      <c r="CF132" s="262"/>
      <c r="CG132" s="262"/>
      <c r="CH132" s="262"/>
      <c r="CI132" s="262"/>
      <c r="CJ132" s="262"/>
      <c r="CK132" s="262"/>
      <c r="CL132" s="262"/>
      <c r="CM132" s="262"/>
      <c r="CN132" s="262"/>
      <c r="CO132" s="262"/>
      <c r="CP132" s="262"/>
      <c r="CQ132" s="262"/>
      <c r="CR132" s="262"/>
      <c r="CS132" s="262"/>
      <c r="CT132" s="262"/>
      <c r="CU132" s="262"/>
      <c r="CV132" s="262"/>
      <c r="CW132" s="262"/>
      <c r="CX132" s="262"/>
      <c r="CY132" s="262"/>
      <c r="CZ132" s="262"/>
      <c r="DA132" s="262"/>
      <c r="DB132" s="262"/>
      <c r="DC132" s="262"/>
      <c r="DD132" s="262"/>
      <c r="DE132" s="262"/>
      <c r="DF132" s="262"/>
      <c r="DG132" s="262"/>
      <c r="DH132" s="262"/>
      <c r="DI132" s="262"/>
      <c r="DJ132" s="262"/>
      <c r="DK132" s="262"/>
      <c r="DL132" s="262"/>
      <c r="DM132" s="262"/>
      <c r="DN132" s="262"/>
      <c r="DO132" s="262"/>
      <c r="DP132" s="262"/>
      <c r="DQ132" s="262"/>
      <c r="DR132" s="262"/>
      <c r="DS132" s="262"/>
      <c r="DT132" s="262"/>
      <c r="DU132" s="262"/>
      <c r="DV132" s="262"/>
      <c r="DW132" s="262"/>
      <c r="DX132" s="262"/>
      <c r="DY132" s="262"/>
      <c r="DZ132" s="262"/>
      <c r="EA132" s="262"/>
      <c r="EB132" s="262"/>
      <c r="EC132" s="262"/>
      <c r="ED132" s="262"/>
      <c r="EE132" s="262"/>
      <c r="EF132" s="262"/>
      <c r="EG132" s="262"/>
      <c r="EH132" s="262"/>
      <c r="EI132" s="262"/>
      <c r="EJ132" s="262"/>
      <c r="EK132" s="262"/>
      <c r="EL132" s="262"/>
      <c r="EM132" s="262"/>
      <c r="EN132" s="262"/>
      <c r="EO132" s="262"/>
      <c r="EP132" s="262"/>
      <c r="EQ132" s="262"/>
      <c r="ER132" s="262"/>
      <c r="ES132" s="262"/>
      <c r="ET132" s="262"/>
      <c r="EU132" s="262"/>
      <c r="EV132" s="262"/>
      <c r="EW132" s="262"/>
      <c r="EX132" s="262"/>
      <c r="EY132" s="262"/>
      <c r="EZ132" s="262"/>
      <c r="FA132" s="262"/>
      <c r="FB132" s="262"/>
      <c r="FC132" s="262"/>
      <c r="FD132" s="262"/>
      <c r="FE132" s="262"/>
      <c r="FF132" s="262"/>
      <c r="FG132" s="262"/>
      <c r="FH132" s="262"/>
      <c r="FI132" s="262"/>
      <c r="FJ132" s="262"/>
      <c r="FK132" s="262"/>
      <c r="FL132" s="262"/>
      <c r="FM132" s="262"/>
      <c r="FN132" s="262"/>
      <c r="FO132" s="262"/>
      <c r="FP132" s="262"/>
      <c r="FQ132" s="262"/>
      <c r="FR132" s="262"/>
      <c r="FS132" s="262"/>
      <c r="FT132" s="262"/>
      <c r="FU132" s="262"/>
      <c r="FV132" s="262"/>
      <c r="FW132" s="262"/>
    </row>
    <row r="133" spans="1:179" ht="20.149999999999999" customHeight="1" x14ac:dyDescent="0.55000000000000004">
      <c r="A133" s="31" t="s">
        <v>125</v>
      </c>
      <c r="B133" s="147"/>
      <c r="C133" s="148"/>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2"/>
      <c r="BA133" s="262"/>
      <c r="BB133" s="262"/>
      <c r="BC133" s="262"/>
      <c r="BD133" s="262"/>
      <c r="BE133" s="262"/>
      <c r="BF133" s="262"/>
      <c r="BG133" s="262"/>
      <c r="BH133" s="262"/>
      <c r="BI133" s="262"/>
      <c r="BJ133" s="262"/>
      <c r="BK133" s="262"/>
      <c r="BL133" s="262"/>
      <c r="BM133" s="262"/>
      <c r="BN133" s="262"/>
      <c r="BO133" s="262"/>
      <c r="BP133" s="262"/>
      <c r="BQ133" s="262"/>
      <c r="BR133" s="262"/>
      <c r="BS133" s="262"/>
      <c r="BT133" s="262"/>
      <c r="BU133" s="262"/>
      <c r="BV133" s="262"/>
      <c r="BW133" s="262"/>
      <c r="BX133" s="262"/>
      <c r="BY133" s="262"/>
      <c r="BZ133" s="262"/>
      <c r="CA133" s="262"/>
      <c r="CB133" s="262"/>
      <c r="CC133" s="262"/>
      <c r="CD133" s="262"/>
      <c r="CE133" s="262"/>
      <c r="CF133" s="262"/>
      <c r="CG133" s="262"/>
      <c r="CH133" s="262"/>
      <c r="CI133" s="262"/>
      <c r="CJ133" s="262"/>
      <c r="CK133" s="262"/>
      <c r="CL133" s="262"/>
      <c r="CM133" s="262"/>
      <c r="CN133" s="262"/>
      <c r="CO133" s="262"/>
      <c r="CP133" s="262"/>
      <c r="CQ133" s="262"/>
      <c r="CR133" s="262"/>
      <c r="CS133" s="262"/>
      <c r="CT133" s="262"/>
      <c r="CU133" s="262"/>
      <c r="CV133" s="262"/>
      <c r="CW133" s="262"/>
      <c r="CX133" s="262"/>
      <c r="CY133" s="262"/>
      <c r="CZ133" s="262"/>
      <c r="DA133" s="262"/>
      <c r="DB133" s="262"/>
      <c r="DC133" s="262"/>
      <c r="DD133" s="262"/>
      <c r="DE133" s="262"/>
      <c r="DF133" s="262"/>
      <c r="DG133" s="262"/>
      <c r="DH133" s="262"/>
      <c r="DI133" s="262"/>
      <c r="DJ133" s="262"/>
      <c r="DK133" s="262"/>
      <c r="DL133" s="262"/>
      <c r="DM133" s="262"/>
      <c r="DN133" s="262"/>
      <c r="DO133" s="262"/>
      <c r="DP133" s="262"/>
      <c r="DQ133" s="262"/>
      <c r="DR133" s="262"/>
      <c r="DS133" s="262"/>
      <c r="DT133" s="262"/>
      <c r="DU133" s="262"/>
      <c r="DV133" s="262"/>
      <c r="DW133" s="262"/>
      <c r="DX133" s="262"/>
      <c r="DY133" s="262"/>
      <c r="DZ133" s="262"/>
      <c r="EA133" s="262"/>
      <c r="EB133" s="262"/>
      <c r="EC133" s="262"/>
      <c r="ED133" s="262"/>
      <c r="EE133" s="262"/>
      <c r="EF133" s="262"/>
      <c r="EG133" s="262"/>
      <c r="EH133" s="262"/>
      <c r="EI133" s="262"/>
      <c r="EJ133" s="262"/>
      <c r="EK133" s="262"/>
      <c r="EL133" s="262"/>
      <c r="EM133" s="262"/>
      <c r="EN133" s="262"/>
      <c r="EO133" s="262"/>
      <c r="EP133" s="262"/>
      <c r="EQ133" s="262"/>
      <c r="ER133" s="262"/>
      <c r="ES133" s="262"/>
      <c r="ET133" s="262"/>
      <c r="EU133" s="262"/>
      <c r="EV133" s="262"/>
      <c r="EW133" s="262"/>
      <c r="EX133" s="262"/>
      <c r="EY133" s="262"/>
      <c r="EZ133" s="262"/>
      <c r="FA133" s="262"/>
      <c r="FB133" s="262"/>
      <c r="FC133" s="262"/>
      <c r="FD133" s="262"/>
      <c r="FE133" s="262"/>
      <c r="FF133" s="262"/>
      <c r="FG133" s="262"/>
      <c r="FH133" s="262"/>
      <c r="FI133" s="262"/>
      <c r="FJ133" s="262"/>
      <c r="FK133" s="262"/>
      <c r="FL133" s="262"/>
      <c r="FM133" s="262"/>
      <c r="FN133" s="262"/>
      <c r="FO133" s="262"/>
      <c r="FP133" s="262"/>
      <c r="FQ133" s="262"/>
      <c r="FR133" s="262"/>
      <c r="FS133" s="262"/>
      <c r="FT133" s="262"/>
      <c r="FU133" s="262"/>
      <c r="FV133" s="262"/>
      <c r="FW133" s="262"/>
    </row>
    <row r="134" spans="1:179" ht="20.149999999999999" customHeight="1" x14ac:dyDescent="0.55000000000000004">
      <c r="A134" s="135" t="s">
        <v>126</v>
      </c>
      <c r="B134" s="137"/>
      <c r="C134" s="161"/>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c r="AZ134" s="262"/>
      <c r="BA134" s="262"/>
      <c r="BB134" s="262"/>
      <c r="BC134" s="262"/>
      <c r="BD134" s="262"/>
      <c r="BE134" s="262"/>
      <c r="BF134" s="262"/>
      <c r="BG134" s="262"/>
      <c r="BH134" s="262"/>
      <c r="BI134" s="262"/>
      <c r="BJ134" s="262"/>
      <c r="BK134" s="262"/>
      <c r="BL134" s="262"/>
      <c r="BM134" s="262"/>
      <c r="BN134" s="262"/>
      <c r="BO134" s="262"/>
      <c r="BP134" s="262"/>
      <c r="BQ134" s="262"/>
      <c r="BR134" s="262"/>
      <c r="BS134" s="262"/>
      <c r="BT134" s="262"/>
      <c r="BU134" s="262"/>
      <c r="BV134" s="262"/>
      <c r="BW134" s="262"/>
      <c r="BX134" s="262"/>
      <c r="BY134" s="262"/>
      <c r="BZ134" s="262"/>
      <c r="CA134" s="262"/>
      <c r="CB134" s="262"/>
      <c r="CC134" s="262"/>
      <c r="CD134" s="262"/>
      <c r="CE134" s="262"/>
      <c r="CF134" s="262"/>
      <c r="CG134" s="262"/>
      <c r="CH134" s="262"/>
      <c r="CI134" s="262"/>
      <c r="CJ134" s="262"/>
      <c r="CK134" s="262"/>
      <c r="CL134" s="262"/>
      <c r="CM134" s="262"/>
      <c r="CN134" s="262"/>
      <c r="CO134" s="262"/>
      <c r="CP134" s="262"/>
      <c r="CQ134" s="262"/>
      <c r="CR134" s="262"/>
      <c r="CS134" s="262"/>
      <c r="CT134" s="262"/>
      <c r="CU134" s="262"/>
      <c r="CV134" s="262"/>
      <c r="CW134" s="262"/>
      <c r="CX134" s="262"/>
      <c r="CY134" s="262"/>
      <c r="CZ134" s="262"/>
      <c r="DA134" s="262"/>
      <c r="DB134" s="262"/>
      <c r="DC134" s="262"/>
      <c r="DD134" s="262"/>
      <c r="DE134" s="262"/>
      <c r="DF134" s="262"/>
      <c r="DG134" s="262"/>
      <c r="DH134" s="262"/>
      <c r="DI134" s="262"/>
      <c r="DJ134" s="262"/>
      <c r="DK134" s="262"/>
      <c r="DL134" s="262"/>
      <c r="DM134" s="262"/>
      <c r="DN134" s="262"/>
      <c r="DO134" s="262"/>
      <c r="DP134" s="262"/>
      <c r="DQ134" s="262"/>
      <c r="DR134" s="262"/>
      <c r="DS134" s="262"/>
      <c r="DT134" s="262"/>
      <c r="DU134" s="262"/>
      <c r="DV134" s="262"/>
      <c r="DW134" s="262"/>
      <c r="DX134" s="262"/>
      <c r="DY134" s="262"/>
      <c r="DZ134" s="262"/>
      <c r="EA134" s="262"/>
      <c r="EB134" s="262"/>
      <c r="EC134" s="262"/>
      <c r="ED134" s="262"/>
      <c r="EE134" s="262"/>
      <c r="EF134" s="262"/>
      <c r="EG134" s="262"/>
      <c r="EH134" s="262"/>
      <c r="EI134" s="262"/>
      <c r="EJ134" s="262"/>
      <c r="EK134" s="262"/>
      <c r="EL134" s="262"/>
      <c r="EM134" s="262"/>
      <c r="EN134" s="262"/>
      <c r="EO134" s="262"/>
      <c r="EP134" s="262"/>
      <c r="EQ134" s="262"/>
      <c r="ER134" s="262"/>
      <c r="ES134" s="262"/>
      <c r="ET134" s="262"/>
      <c r="EU134" s="262"/>
      <c r="EV134" s="262"/>
      <c r="EW134" s="262"/>
      <c r="EX134" s="262"/>
      <c r="EY134" s="262"/>
      <c r="EZ134" s="262"/>
      <c r="FA134" s="262"/>
      <c r="FB134" s="262"/>
      <c r="FC134" s="262"/>
      <c r="FD134" s="262"/>
      <c r="FE134" s="262"/>
      <c r="FF134" s="262"/>
      <c r="FG134" s="262"/>
      <c r="FH134" s="262"/>
      <c r="FI134" s="262"/>
      <c r="FJ134" s="262"/>
      <c r="FK134" s="262"/>
      <c r="FL134" s="262"/>
      <c r="FM134" s="262"/>
      <c r="FN134" s="262"/>
      <c r="FO134" s="262"/>
      <c r="FP134" s="262"/>
      <c r="FQ134" s="262"/>
      <c r="FR134" s="262"/>
      <c r="FS134" s="262"/>
      <c r="FT134" s="262"/>
      <c r="FU134" s="262"/>
      <c r="FV134" s="262"/>
      <c r="FW134" s="262"/>
    </row>
    <row r="135" spans="1:179" ht="20.149999999999999" customHeight="1" x14ac:dyDescent="0.55000000000000004">
      <c r="A135" s="31" t="s">
        <v>127</v>
      </c>
      <c r="B135" s="171"/>
      <c r="C135" s="161"/>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c r="AZ135" s="262"/>
      <c r="BA135" s="262"/>
      <c r="BB135" s="262"/>
      <c r="BC135" s="262"/>
      <c r="BD135" s="262"/>
      <c r="BE135" s="262"/>
      <c r="BF135" s="262"/>
      <c r="BG135" s="262"/>
      <c r="BH135" s="262"/>
      <c r="BI135" s="262"/>
      <c r="BJ135" s="262"/>
      <c r="BK135" s="262"/>
      <c r="BL135" s="262"/>
      <c r="BM135" s="262"/>
      <c r="BN135" s="262"/>
      <c r="BO135" s="262"/>
      <c r="BP135" s="262"/>
      <c r="BQ135" s="262"/>
      <c r="BR135" s="262"/>
      <c r="BS135" s="262"/>
      <c r="BT135" s="262"/>
      <c r="BU135" s="262"/>
      <c r="BV135" s="262"/>
      <c r="BW135" s="262"/>
      <c r="BX135" s="262"/>
      <c r="BY135" s="262"/>
      <c r="BZ135" s="262"/>
      <c r="CA135" s="262"/>
      <c r="CB135" s="262"/>
      <c r="CC135" s="262"/>
      <c r="CD135" s="262"/>
      <c r="CE135" s="262"/>
      <c r="CF135" s="262"/>
      <c r="CG135" s="262"/>
      <c r="CH135" s="262"/>
      <c r="CI135" s="262"/>
      <c r="CJ135" s="262"/>
      <c r="CK135" s="262"/>
      <c r="CL135" s="262"/>
      <c r="CM135" s="262"/>
      <c r="CN135" s="262"/>
      <c r="CO135" s="262"/>
      <c r="CP135" s="262"/>
      <c r="CQ135" s="262"/>
      <c r="CR135" s="262"/>
      <c r="CS135" s="262"/>
      <c r="CT135" s="262"/>
      <c r="CU135" s="262"/>
      <c r="CV135" s="262"/>
      <c r="CW135" s="262"/>
      <c r="CX135" s="262"/>
      <c r="CY135" s="262"/>
      <c r="CZ135" s="262"/>
      <c r="DA135" s="262"/>
      <c r="DB135" s="262"/>
      <c r="DC135" s="262"/>
      <c r="DD135" s="262"/>
      <c r="DE135" s="262"/>
      <c r="DF135" s="262"/>
      <c r="DG135" s="262"/>
      <c r="DH135" s="262"/>
      <c r="DI135" s="262"/>
      <c r="DJ135" s="262"/>
      <c r="DK135" s="262"/>
      <c r="DL135" s="262"/>
      <c r="DM135" s="262"/>
      <c r="DN135" s="262"/>
      <c r="DO135" s="262"/>
      <c r="DP135" s="262"/>
      <c r="DQ135" s="262"/>
      <c r="DR135" s="262"/>
      <c r="DS135" s="262"/>
      <c r="DT135" s="262"/>
      <c r="DU135" s="262"/>
      <c r="DV135" s="262"/>
      <c r="DW135" s="262"/>
      <c r="DX135" s="262"/>
      <c r="DY135" s="262"/>
      <c r="DZ135" s="262"/>
      <c r="EA135" s="262"/>
      <c r="EB135" s="262"/>
      <c r="EC135" s="262"/>
      <c r="ED135" s="262"/>
      <c r="EE135" s="262"/>
      <c r="EF135" s="262"/>
      <c r="EG135" s="262"/>
      <c r="EH135" s="262"/>
      <c r="EI135" s="262"/>
      <c r="EJ135" s="262"/>
      <c r="EK135" s="262"/>
      <c r="EL135" s="262"/>
      <c r="EM135" s="262"/>
      <c r="EN135" s="262"/>
      <c r="EO135" s="262"/>
      <c r="EP135" s="262"/>
      <c r="EQ135" s="262"/>
      <c r="ER135" s="262"/>
      <c r="ES135" s="262"/>
      <c r="ET135" s="262"/>
      <c r="EU135" s="262"/>
      <c r="EV135" s="262"/>
      <c r="EW135" s="262"/>
      <c r="EX135" s="262"/>
      <c r="EY135" s="262"/>
      <c r="EZ135" s="262"/>
      <c r="FA135" s="262"/>
      <c r="FB135" s="262"/>
      <c r="FC135" s="262"/>
      <c r="FD135" s="262"/>
      <c r="FE135" s="262"/>
      <c r="FF135" s="262"/>
      <c r="FG135" s="262"/>
      <c r="FH135" s="262"/>
      <c r="FI135" s="262"/>
      <c r="FJ135" s="262"/>
      <c r="FK135" s="262"/>
      <c r="FL135" s="262"/>
      <c r="FM135" s="262"/>
      <c r="FN135" s="262"/>
      <c r="FO135" s="262"/>
      <c r="FP135" s="262"/>
      <c r="FQ135" s="262"/>
      <c r="FR135" s="262"/>
      <c r="FS135" s="262"/>
      <c r="FT135" s="262"/>
      <c r="FU135" s="262"/>
      <c r="FV135" s="262"/>
      <c r="FW135" s="262"/>
    </row>
    <row r="136" spans="1:179" ht="20.149999999999999" customHeight="1" x14ac:dyDescent="0.55000000000000004">
      <c r="A136" s="4" t="s">
        <v>128</v>
      </c>
      <c r="B136" s="171"/>
      <c r="C136" s="161"/>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c r="AZ136" s="262"/>
      <c r="BA136" s="262"/>
      <c r="BB136" s="262"/>
      <c r="BC136" s="262"/>
      <c r="BD136" s="262"/>
      <c r="BE136" s="262"/>
      <c r="BF136" s="262"/>
      <c r="BG136" s="262"/>
      <c r="BH136" s="262"/>
      <c r="BI136" s="262"/>
      <c r="BJ136" s="262"/>
      <c r="BK136" s="262"/>
      <c r="BL136" s="262"/>
      <c r="BM136" s="262"/>
      <c r="BN136" s="262"/>
      <c r="BO136" s="262"/>
      <c r="BP136" s="262"/>
      <c r="BQ136" s="262"/>
      <c r="BR136" s="262"/>
      <c r="BS136" s="262"/>
      <c r="BT136" s="262"/>
      <c r="BU136" s="262"/>
      <c r="BV136" s="262"/>
      <c r="BW136" s="262"/>
      <c r="BX136" s="262"/>
      <c r="BY136" s="262"/>
      <c r="BZ136" s="262"/>
      <c r="CA136" s="262"/>
      <c r="CB136" s="262"/>
      <c r="CC136" s="262"/>
      <c r="CD136" s="262"/>
      <c r="CE136" s="262"/>
      <c r="CF136" s="262"/>
      <c r="CG136" s="262"/>
      <c r="CH136" s="262"/>
      <c r="CI136" s="262"/>
      <c r="CJ136" s="262"/>
      <c r="CK136" s="262"/>
      <c r="CL136" s="262"/>
      <c r="CM136" s="262"/>
      <c r="CN136" s="262"/>
      <c r="CO136" s="262"/>
      <c r="CP136" s="262"/>
      <c r="CQ136" s="262"/>
      <c r="CR136" s="262"/>
      <c r="CS136" s="262"/>
      <c r="CT136" s="262"/>
      <c r="CU136" s="262"/>
      <c r="CV136" s="262"/>
      <c r="CW136" s="262"/>
      <c r="CX136" s="262"/>
      <c r="CY136" s="262"/>
      <c r="CZ136" s="262"/>
      <c r="DA136" s="262"/>
      <c r="DB136" s="262"/>
      <c r="DC136" s="262"/>
      <c r="DD136" s="262"/>
      <c r="DE136" s="262"/>
      <c r="DF136" s="262"/>
      <c r="DG136" s="262"/>
      <c r="DH136" s="262"/>
      <c r="DI136" s="262"/>
      <c r="DJ136" s="262"/>
      <c r="DK136" s="262"/>
      <c r="DL136" s="262"/>
      <c r="DM136" s="262"/>
      <c r="DN136" s="262"/>
      <c r="DO136" s="262"/>
      <c r="DP136" s="262"/>
      <c r="DQ136" s="262"/>
      <c r="DR136" s="262"/>
      <c r="DS136" s="262"/>
      <c r="DT136" s="262"/>
      <c r="DU136" s="262"/>
      <c r="DV136" s="262"/>
      <c r="DW136" s="262"/>
      <c r="DX136" s="262"/>
      <c r="DY136" s="262"/>
      <c r="DZ136" s="262"/>
      <c r="EA136" s="262"/>
      <c r="EB136" s="262"/>
      <c r="EC136" s="262"/>
      <c r="ED136" s="262"/>
      <c r="EE136" s="262"/>
      <c r="EF136" s="262"/>
      <c r="EG136" s="262"/>
      <c r="EH136" s="262"/>
      <c r="EI136" s="262"/>
      <c r="EJ136" s="262"/>
      <c r="EK136" s="262"/>
      <c r="EL136" s="262"/>
      <c r="EM136" s="262"/>
      <c r="EN136" s="262"/>
      <c r="EO136" s="262"/>
      <c r="EP136" s="262"/>
      <c r="EQ136" s="262"/>
      <c r="ER136" s="262"/>
      <c r="ES136" s="262"/>
      <c r="ET136" s="262"/>
      <c r="EU136" s="262"/>
      <c r="EV136" s="262"/>
      <c r="EW136" s="262"/>
      <c r="EX136" s="262"/>
      <c r="EY136" s="262"/>
      <c r="EZ136" s="262"/>
      <c r="FA136" s="262"/>
      <c r="FB136" s="262"/>
      <c r="FC136" s="262"/>
      <c r="FD136" s="262"/>
      <c r="FE136" s="262"/>
      <c r="FF136" s="262"/>
      <c r="FG136" s="262"/>
      <c r="FH136" s="262"/>
      <c r="FI136" s="262"/>
      <c r="FJ136" s="262"/>
      <c r="FK136" s="262"/>
      <c r="FL136" s="262"/>
      <c r="FM136" s="262"/>
      <c r="FN136" s="262"/>
      <c r="FO136" s="262"/>
      <c r="FP136" s="262"/>
      <c r="FQ136" s="262"/>
      <c r="FR136" s="262"/>
      <c r="FS136" s="262"/>
      <c r="FT136" s="262"/>
      <c r="FU136" s="262"/>
      <c r="FV136" s="262"/>
      <c r="FW136" s="262"/>
    </row>
    <row r="137" spans="1:179" ht="20.149999999999999" customHeight="1" x14ac:dyDescent="0.55000000000000004">
      <c r="A137" s="31" t="s">
        <v>129</v>
      </c>
      <c r="B137" s="171"/>
      <c r="C137" s="161"/>
      <c r="K137" s="139"/>
    </row>
    <row r="138" spans="1:179" ht="21" customHeight="1" x14ac:dyDescent="0.55000000000000004">
      <c r="A138" s="31" t="s">
        <v>130</v>
      </c>
      <c r="B138" s="171"/>
      <c r="C138" s="161"/>
      <c r="K138" s="263" t="str">
        <f>$C$147&amp;$C$148&amp;""</f>
        <v/>
      </c>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c r="AV138" s="263"/>
      <c r="AW138" s="263"/>
      <c r="AX138" s="263"/>
      <c r="AY138" s="263"/>
      <c r="AZ138" s="263"/>
      <c r="BA138" s="263"/>
      <c r="BB138" s="263"/>
      <c r="BC138" s="263"/>
      <c r="BD138" s="263"/>
      <c r="BE138" s="263"/>
      <c r="BF138" s="263"/>
      <c r="BG138" s="263"/>
      <c r="BH138" s="263"/>
      <c r="BI138" s="263"/>
      <c r="BJ138" s="263"/>
      <c r="BK138" s="263"/>
      <c r="BL138" s="263"/>
      <c r="BM138" s="263"/>
      <c r="BN138" s="263"/>
      <c r="BO138" s="263"/>
      <c r="BP138" s="263"/>
      <c r="BQ138" s="263"/>
      <c r="BR138" s="263"/>
      <c r="BS138" s="263"/>
      <c r="BT138" s="263"/>
      <c r="BU138" s="263"/>
      <c r="BV138" s="263"/>
      <c r="BW138" s="263"/>
      <c r="BX138" s="263"/>
      <c r="BY138" s="263"/>
      <c r="BZ138" s="263"/>
      <c r="CA138" s="263"/>
      <c r="CB138" s="263"/>
      <c r="CC138" s="263"/>
      <c r="CD138" s="263"/>
      <c r="CE138" s="263"/>
      <c r="CF138" s="263"/>
      <c r="CG138" s="263"/>
      <c r="CH138" s="263"/>
      <c r="CI138" s="263"/>
      <c r="CJ138" s="263"/>
      <c r="CK138" s="263"/>
      <c r="CL138" s="263"/>
      <c r="CM138" s="263"/>
      <c r="CN138" s="263"/>
      <c r="CO138" s="263"/>
      <c r="CP138" s="263"/>
      <c r="CQ138" s="263"/>
      <c r="CR138" s="263"/>
      <c r="CS138" s="263"/>
      <c r="CT138" s="263"/>
      <c r="CU138" s="263"/>
      <c r="CV138" s="263"/>
      <c r="CW138" s="263"/>
      <c r="CX138" s="263"/>
      <c r="CY138" s="263"/>
      <c r="CZ138" s="263"/>
      <c r="DA138" s="263"/>
      <c r="DB138" s="263"/>
      <c r="DC138" s="263"/>
      <c r="DD138" s="263"/>
      <c r="DE138" s="263"/>
      <c r="DF138" s="263"/>
      <c r="DG138" s="263"/>
      <c r="DH138" s="263"/>
      <c r="DI138" s="263"/>
      <c r="DJ138" s="263"/>
      <c r="DK138" s="263"/>
      <c r="DL138" s="263"/>
      <c r="DM138" s="263"/>
      <c r="DN138" s="263"/>
      <c r="DO138" s="263"/>
      <c r="DP138" s="263"/>
      <c r="DQ138" s="263"/>
      <c r="DR138" s="263"/>
      <c r="DS138" s="263"/>
      <c r="DT138" s="263"/>
      <c r="DU138" s="263"/>
      <c r="DV138" s="263"/>
      <c r="DW138" s="263"/>
      <c r="DX138" s="263"/>
      <c r="DY138" s="263"/>
      <c r="DZ138" s="263"/>
      <c r="EA138" s="263"/>
      <c r="EB138" s="263"/>
      <c r="EC138" s="263"/>
      <c r="ED138" s="263"/>
      <c r="EE138" s="263"/>
      <c r="EF138" s="263"/>
      <c r="EG138" s="263"/>
      <c r="EH138" s="263"/>
      <c r="EI138" s="263"/>
      <c r="EJ138" s="263"/>
      <c r="EK138" s="263"/>
      <c r="EL138" s="263"/>
      <c r="EM138" s="263"/>
      <c r="EN138" s="263"/>
      <c r="EO138" s="263"/>
      <c r="EP138" s="263"/>
      <c r="EQ138" s="263"/>
      <c r="ER138" s="263"/>
      <c r="ES138" s="263"/>
      <c r="ET138" s="263"/>
      <c r="EU138" s="263"/>
      <c r="EV138" s="263"/>
      <c r="EW138" s="263"/>
      <c r="EX138" s="263"/>
      <c r="EY138" s="263"/>
      <c r="EZ138" s="263"/>
      <c r="FA138" s="263"/>
      <c r="FB138" s="263"/>
      <c r="FC138" s="263"/>
      <c r="FD138" s="263"/>
      <c r="FE138" s="263"/>
      <c r="FF138" s="263"/>
      <c r="FG138" s="263"/>
      <c r="FH138" s="263"/>
      <c r="FI138" s="263"/>
      <c r="FJ138" s="263"/>
      <c r="FK138" s="263"/>
      <c r="FL138" s="263"/>
      <c r="FM138" s="263"/>
      <c r="FN138" s="263"/>
      <c r="FO138" s="263"/>
      <c r="FP138" s="263"/>
      <c r="FQ138" s="263"/>
      <c r="FR138" s="263"/>
      <c r="FS138" s="263"/>
      <c r="FT138" s="263"/>
      <c r="FU138" s="263"/>
      <c r="FV138" s="263"/>
      <c r="FW138" s="263"/>
    </row>
    <row r="139" spans="1:179" ht="22" customHeight="1" x14ac:dyDescent="0.55000000000000004">
      <c r="A139" s="31" t="s">
        <v>131</v>
      </c>
      <c r="B139" s="171"/>
      <c r="C139" s="161"/>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c r="AV139" s="263"/>
      <c r="AW139" s="263"/>
      <c r="AX139" s="263"/>
      <c r="AY139" s="263"/>
      <c r="AZ139" s="263"/>
      <c r="BA139" s="263"/>
      <c r="BB139" s="263"/>
      <c r="BC139" s="263"/>
      <c r="BD139" s="263"/>
      <c r="BE139" s="263"/>
      <c r="BF139" s="263"/>
      <c r="BG139" s="263"/>
      <c r="BH139" s="263"/>
      <c r="BI139" s="263"/>
      <c r="BJ139" s="263"/>
      <c r="BK139" s="263"/>
      <c r="BL139" s="263"/>
      <c r="BM139" s="263"/>
      <c r="BN139" s="263"/>
      <c r="BO139" s="263"/>
      <c r="BP139" s="263"/>
      <c r="BQ139" s="263"/>
      <c r="BR139" s="263"/>
      <c r="BS139" s="263"/>
      <c r="BT139" s="263"/>
      <c r="BU139" s="263"/>
      <c r="BV139" s="263"/>
      <c r="BW139" s="263"/>
      <c r="BX139" s="263"/>
      <c r="BY139" s="263"/>
      <c r="BZ139" s="263"/>
      <c r="CA139" s="263"/>
      <c r="CB139" s="263"/>
      <c r="CC139" s="263"/>
      <c r="CD139" s="263"/>
      <c r="CE139" s="263"/>
      <c r="CF139" s="263"/>
      <c r="CG139" s="263"/>
      <c r="CH139" s="263"/>
      <c r="CI139" s="263"/>
      <c r="CJ139" s="263"/>
      <c r="CK139" s="263"/>
      <c r="CL139" s="263"/>
      <c r="CM139" s="263"/>
      <c r="CN139" s="263"/>
      <c r="CO139" s="263"/>
      <c r="CP139" s="263"/>
      <c r="CQ139" s="263"/>
      <c r="CR139" s="263"/>
      <c r="CS139" s="263"/>
      <c r="CT139" s="263"/>
      <c r="CU139" s="263"/>
      <c r="CV139" s="263"/>
      <c r="CW139" s="263"/>
      <c r="CX139" s="263"/>
      <c r="CY139" s="263"/>
      <c r="CZ139" s="263"/>
      <c r="DA139" s="263"/>
      <c r="DB139" s="263"/>
      <c r="DC139" s="263"/>
      <c r="DD139" s="263"/>
      <c r="DE139" s="263"/>
      <c r="DF139" s="263"/>
      <c r="DG139" s="263"/>
      <c r="DH139" s="263"/>
      <c r="DI139" s="263"/>
      <c r="DJ139" s="263"/>
      <c r="DK139" s="263"/>
      <c r="DL139" s="263"/>
      <c r="DM139" s="263"/>
      <c r="DN139" s="263"/>
      <c r="DO139" s="263"/>
      <c r="DP139" s="263"/>
      <c r="DQ139" s="263"/>
      <c r="DR139" s="263"/>
      <c r="DS139" s="263"/>
      <c r="DT139" s="263"/>
      <c r="DU139" s="263"/>
      <c r="DV139" s="263"/>
      <c r="DW139" s="263"/>
      <c r="DX139" s="263"/>
      <c r="DY139" s="263"/>
      <c r="DZ139" s="263"/>
      <c r="EA139" s="263"/>
      <c r="EB139" s="263"/>
      <c r="EC139" s="263"/>
      <c r="ED139" s="263"/>
      <c r="EE139" s="263"/>
      <c r="EF139" s="263"/>
      <c r="EG139" s="263"/>
      <c r="EH139" s="263"/>
      <c r="EI139" s="263"/>
      <c r="EJ139" s="263"/>
      <c r="EK139" s="263"/>
      <c r="EL139" s="263"/>
      <c r="EM139" s="263"/>
      <c r="EN139" s="263"/>
      <c r="EO139" s="263"/>
      <c r="EP139" s="263"/>
      <c r="EQ139" s="263"/>
      <c r="ER139" s="263"/>
      <c r="ES139" s="263"/>
      <c r="ET139" s="263"/>
      <c r="EU139" s="263"/>
      <c r="EV139" s="263"/>
      <c r="EW139" s="263"/>
      <c r="EX139" s="263"/>
      <c r="EY139" s="263"/>
      <c r="EZ139" s="263"/>
      <c r="FA139" s="263"/>
      <c r="FB139" s="263"/>
      <c r="FC139" s="263"/>
      <c r="FD139" s="263"/>
      <c r="FE139" s="263"/>
      <c r="FF139" s="263"/>
      <c r="FG139" s="263"/>
      <c r="FH139" s="263"/>
      <c r="FI139" s="263"/>
      <c r="FJ139" s="263"/>
      <c r="FK139" s="263"/>
      <c r="FL139" s="263"/>
      <c r="FM139" s="263"/>
      <c r="FN139" s="263"/>
      <c r="FO139" s="263"/>
      <c r="FP139" s="263"/>
      <c r="FQ139" s="263"/>
      <c r="FR139" s="263"/>
      <c r="FS139" s="263"/>
      <c r="FT139" s="263"/>
      <c r="FU139" s="263"/>
      <c r="FV139" s="263"/>
      <c r="FW139" s="263"/>
    </row>
    <row r="140" spans="1:179" ht="21" customHeight="1" x14ac:dyDescent="0.55000000000000004">
      <c r="A140" s="31" t="s">
        <v>132</v>
      </c>
      <c r="B140" s="171"/>
      <c r="C140" s="161"/>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263"/>
      <c r="AV140" s="263"/>
      <c r="AW140" s="263"/>
      <c r="AX140" s="263"/>
      <c r="AY140" s="263"/>
      <c r="AZ140" s="263"/>
      <c r="BA140" s="263"/>
      <c r="BB140" s="263"/>
      <c r="BC140" s="263"/>
      <c r="BD140" s="263"/>
      <c r="BE140" s="263"/>
      <c r="BF140" s="263"/>
      <c r="BG140" s="263"/>
      <c r="BH140" s="263"/>
      <c r="BI140" s="263"/>
      <c r="BJ140" s="263"/>
      <c r="BK140" s="263"/>
      <c r="BL140" s="263"/>
      <c r="BM140" s="263"/>
      <c r="BN140" s="263"/>
      <c r="BO140" s="263"/>
      <c r="BP140" s="263"/>
      <c r="BQ140" s="263"/>
      <c r="BR140" s="263"/>
      <c r="BS140" s="263"/>
      <c r="BT140" s="263"/>
      <c r="BU140" s="263"/>
      <c r="BV140" s="263"/>
      <c r="BW140" s="263"/>
      <c r="BX140" s="263"/>
      <c r="BY140" s="263"/>
      <c r="BZ140" s="263"/>
      <c r="CA140" s="263"/>
      <c r="CB140" s="263"/>
      <c r="CC140" s="263"/>
      <c r="CD140" s="263"/>
      <c r="CE140" s="263"/>
      <c r="CF140" s="263"/>
      <c r="CG140" s="263"/>
      <c r="CH140" s="263"/>
      <c r="CI140" s="263"/>
      <c r="CJ140" s="263"/>
      <c r="CK140" s="263"/>
      <c r="CL140" s="263"/>
      <c r="CM140" s="263"/>
      <c r="CN140" s="263"/>
      <c r="CO140" s="263"/>
      <c r="CP140" s="263"/>
      <c r="CQ140" s="263"/>
      <c r="CR140" s="263"/>
      <c r="CS140" s="263"/>
      <c r="CT140" s="263"/>
      <c r="CU140" s="263"/>
      <c r="CV140" s="263"/>
      <c r="CW140" s="263"/>
      <c r="CX140" s="263"/>
      <c r="CY140" s="263"/>
      <c r="CZ140" s="263"/>
      <c r="DA140" s="263"/>
      <c r="DB140" s="263"/>
      <c r="DC140" s="263"/>
      <c r="DD140" s="263"/>
      <c r="DE140" s="263"/>
      <c r="DF140" s="263"/>
      <c r="DG140" s="263"/>
      <c r="DH140" s="263"/>
      <c r="DI140" s="263"/>
      <c r="DJ140" s="263"/>
      <c r="DK140" s="263"/>
      <c r="DL140" s="263"/>
      <c r="DM140" s="263"/>
      <c r="DN140" s="263"/>
      <c r="DO140" s="263"/>
      <c r="DP140" s="263"/>
      <c r="DQ140" s="263"/>
      <c r="DR140" s="263"/>
      <c r="DS140" s="263"/>
      <c r="DT140" s="263"/>
      <c r="DU140" s="263"/>
      <c r="DV140" s="263"/>
      <c r="DW140" s="263"/>
      <c r="DX140" s="263"/>
      <c r="DY140" s="263"/>
      <c r="DZ140" s="263"/>
      <c r="EA140" s="263"/>
      <c r="EB140" s="263"/>
      <c r="EC140" s="263"/>
      <c r="ED140" s="263"/>
      <c r="EE140" s="263"/>
      <c r="EF140" s="263"/>
      <c r="EG140" s="263"/>
      <c r="EH140" s="263"/>
      <c r="EI140" s="263"/>
      <c r="EJ140" s="263"/>
      <c r="EK140" s="263"/>
      <c r="EL140" s="263"/>
      <c r="EM140" s="263"/>
      <c r="EN140" s="263"/>
      <c r="EO140" s="263"/>
      <c r="EP140" s="263"/>
      <c r="EQ140" s="263"/>
      <c r="ER140" s="263"/>
      <c r="ES140" s="263"/>
      <c r="ET140" s="263"/>
      <c r="EU140" s="263"/>
      <c r="EV140" s="263"/>
      <c r="EW140" s="263"/>
      <c r="EX140" s="263"/>
      <c r="EY140" s="263"/>
      <c r="EZ140" s="263"/>
      <c r="FA140" s="263"/>
      <c r="FB140" s="263"/>
      <c r="FC140" s="263"/>
      <c r="FD140" s="263"/>
      <c r="FE140" s="263"/>
      <c r="FF140" s="263"/>
      <c r="FG140" s="263"/>
      <c r="FH140" s="263"/>
      <c r="FI140" s="263"/>
      <c r="FJ140" s="263"/>
      <c r="FK140" s="263"/>
      <c r="FL140" s="263"/>
      <c r="FM140" s="263"/>
      <c r="FN140" s="263"/>
      <c r="FO140" s="263"/>
      <c r="FP140" s="263"/>
      <c r="FQ140" s="263"/>
      <c r="FR140" s="263"/>
      <c r="FS140" s="263"/>
      <c r="FT140" s="263"/>
      <c r="FU140" s="263"/>
      <c r="FV140" s="263"/>
      <c r="FW140" s="263"/>
    </row>
    <row r="141" spans="1:179" ht="21" customHeight="1" x14ac:dyDescent="0.55000000000000004">
      <c r="A141" s="31" t="s">
        <v>133</v>
      </c>
      <c r="B141" s="172"/>
      <c r="C141" s="161"/>
      <c r="K141" s="261" t="str">
        <f>$C$149&amp;""</f>
        <v/>
      </c>
      <c r="L141" s="261"/>
      <c r="M141" s="261"/>
      <c r="N141" s="261"/>
      <c r="O141" s="261"/>
      <c r="P141" s="261"/>
      <c r="Q141" s="261"/>
      <c r="R141" s="261"/>
      <c r="S141" s="261"/>
      <c r="T141" s="261"/>
      <c r="U141" s="261"/>
      <c r="V141" s="261"/>
      <c r="W141" s="261"/>
      <c r="X141" s="261"/>
      <c r="Y141" s="261"/>
      <c r="Z141" s="261"/>
      <c r="AA141" s="261"/>
      <c r="AB141" s="261"/>
      <c r="AC141" s="261"/>
      <c r="AD141" s="261"/>
      <c r="AE141" s="261"/>
      <c r="AF141" s="261"/>
      <c r="AG141" s="261"/>
      <c r="AH141" s="261"/>
      <c r="AI141" s="261"/>
      <c r="AJ141" s="261"/>
      <c r="AK141" s="261"/>
      <c r="AL141" s="261"/>
      <c r="AM141" s="261"/>
      <c r="AN141" s="261"/>
      <c r="AO141" s="261"/>
      <c r="AP141" s="261"/>
      <c r="AQ141" s="261"/>
      <c r="AR141" s="261"/>
      <c r="AS141" s="261"/>
      <c r="AT141" s="261"/>
      <c r="AU141" s="261"/>
      <c r="AV141" s="261"/>
      <c r="AW141" s="261"/>
      <c r="AX141" s="261"/>
      <c r="AY141" s="261"/>
      <c r="AZ141" s="261"/>
      <c r="BA141" s="261"/>
      <c r="BB141" s="261"/>
      <c r="BC141" s="261"/>
      <c r="BD141" s="261"/>
      <c r="BE141" s="261"/>
      <c r="BF141" s="261"/>
      <c r="BG141" s="261"/>
      <c r="BH141" s="261"/>
      <c r="BI141" s="261"/>
      <c r="BJ141" s="261"/>
      <c r="BK141" s="261"/>
      <c r="BL141" s="261"/>
      <c r="BM141" s="261"/>
      <c r="BN141" s="261"/>
      <c r="BO141" s="261"/>
      <c r="BP141" s="261"/>
      <c r="BQ141" s="261"/>
      <c r="BR141" s="261"/>
      <c r="BS141" s="261"/>
      <c r="BT141" s="261"/>
      <c r="BU141" s="261"/>
      <c r="BV141" s="261"/>
      <c r="BW141" s="261"/>
      <c r="BX141" s="261"/>
      <c r="BY141" s="261"/>
      <c r="BZ141" s="261"/>
      <c r="CA141" s="261"/>
      <c r="CB141" s="261"/>
      <c r="CC141" s="261"/>
      <c r="CD141" s="261"/>
      <c r="CE141" s="261"/>
      <c r="CF141" s="261"/>
      <c r="CG141" s="261"/>
      <c r="CH141" s="261"/>
      <c r="CI141" s="261"/>
      <c r="CJ141" s="261"/>
      <c r="CK141" s="261"/>
      <c r="CL141" s="261"/>
      <c r="CM141" s="261"/>
      <c r="CN141" s="261"/>
      <c r="CO141" s="261"/>
      <c r="CP141" s="261"/>
      <c r="CQ141" s="261"/>
      <c r="CR141" s="261"/>
      <c r="CS141" s="261"/>
      <c r="CT141" s="261"/>
      <c r="CU141" s="261"/>
      <c r="CV141" s="261"/>
      <c r="CW141" s="261"/>
      <c r="CX141" s="261"/>
      <c r="CY141" s="261"/>
      <c r="CZ141" s="261"/>
      <c r="DA141" s="261"/>
      <c r="DB141" s="261"/>
      <c r="DC141" s="261"/>
      <c r="DD141" s="261"/>
      <c r="DE141" s="261"/>
      <c r="DF141" s="261"/>
      <c r="DG141" s="261"/>
      <c r="DH141" s="261"/>
      <c r="DI141" s="261"/>
      <c r="DJ141" s="261"/>
      <c r="DK141" s="261"/>
      <c r="DL141" s="261"/>
      <c r="DM141" s="261"/>
      <c r="DN141" s="261"/>
      <c r="DO141" s="261"/>
      <c r="DP141" s="261"/>
      <c r="DQ141" s="261"/>
      <c r="DR141" s="261"/>
      <c r="DS141" s="261"/>
      <c r="DT141" s="261"/>
      <c r="DU141" s="261"/>
      <c r="DV141" s="261"/>
      <c r="DW141" s="261"/>
      <c r="DX141" s="261"/>
      <c r="DY141" s="261"/>
      <c r="DZ141" s="261"/>
      <c r="EA141" s="261"/>
      <c r="EB141" s="261"/>
      <c r="EC141" s="261"/>
      <c r="ED141" s="261"/>
      <c r="EE141" s="261"/>
      <c r="EF141" s="261"/>
      <c r="EG141" s="261"/>
      <c r="EH141" s="261"/>
      <c r="EI141" s="261"/>
      <c r="EJ141" s="261"/>
      <c r="EK141" s="261"/>
      <c r="EL141" s="261"/>
      <c r="EM141" s="261"/>
      <c r="EN141" s="261"/>
      <c r="EO141" s="261"/>
      <c r="EP141" s="261"/>
      <c r="EQ141" s="261"/>
      <c r="ER141" s="261"/>
      <c r="ES141" s="261"/>
      <c r="ET141" s="261"/>
      <c r="EU141" s="261"/>
      <c r="EV141" s="261"/>
      <c r="EW141" s="261"/>
      <c r="EX141" s="261"/>
      <c r="EY141" s="261"/>
      <c r="EZ141" s="261"/>
      <c r="FA141" s="261"/>
      <c r="FB141" s="261"/>
      <c r="FC141" s="261"/>
      <c r="FD141" s="261"/>
      <c r="FE141" s="261"/>
      <c r="FF141" s="261"/>
      <c r="FG141" s="261"/>
      <c r="FH141" s="261"/>
      <c r="FI141" s="261"/>
      <c r="FJ141" s="261"/>
      <c r="FK141" s="261"/>
      <c r="FL141" s="261"/>
      <c r="FM141" s="261"/>
      <c r="FN141" s="261"/>
      <c r="FO141" s="261"/>
      <c r="FP141" s="261"/>
      <c r="FQ141" s="261"/>
      <c r="FR141" s="261"/>
      <c r="FS141" s="261"/>
      <c r="FT141" s="261"/>
      <c r="FU141" s="261"/>
      <c r="FV141" s="261"/>
      <c r="FW141" s="261"/>
    </row>
    <row r="142" spans="1:179" ht="21" customHeight="1" x14ac:dyDescent="0.55000000000000004">
      <c r="A142" s="31" t="s">
        <v>134</v>
      </c>
      <c r="B142" s="171"/>
      <c r="C142" s="1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61"/>
      <c r="AQ142" s="261"/>
      <c r="AR142" s="261"/>
      <c r="AS142" s="261"/>
      <c r="AT142" s="261"/>
      <c r="AU142" s="261"/>
      <c r="AV142" s="261"/>
      <c r="AW142" s="261"/>
      <c r="AX142" s="261"/>
      <c r="AY142" s="261"/>
      <c r="AZ142" s="261"/>
      <c r="BA142" s="261"/>
      <c r="BB142" s="261"/>
      <c r="BC142" s="261"/>
      <c r="BD142" s="261"/>
      <c r="BE142" s="261"/>
      <c r="BF142" s="261"/>
      <c r="BG142" s="261"/>
      <c r="BH142" s="261"/>
      <c r="BI142" s="261"/>
      <c r="BJ142" s="261"/>
      <c r="BK142" s="261"/>
      <c r="BL142" s="261"/>
      <c r="BM142" s="261"/>
      <c r="BN142" s="261"/>
      <c r="BO142" s="261"/>
      <c r="BP142" s="261"/>
      <c r="BQ142" s="261"/>
      <c r="BR142" s="261"/>
      <c r="BS142" s="261"/>
      <c r="BT142" s="261"/>
      <c r="BU142" s="261"/>
      <c r="BV142" s="261"/>
      <c r="BW142" s="261"/>
      <c r="BX142" s="261"/>
      <c r="BY142" s="261"/>
      <c r="BZ142" s="261"/>
      <c r="CA142" s="261"/>
      <c r="CB142" s="261"/>
      <c r="CC142" s="261"/>
      <c r="CD142" s="261"/>
      <c r="CE142" s="261"/>
      <c r="CF142" s="261"/>
      <c r="CG142" s="261"/>
      <c r="CH142" s="261"/>
      <c r="CI142" s="261"/>
      <c r="CJ142" s="261"/>
      <c r="CK142" s="261"/>
      <c r="CL142" s="261"/>
      <c r="CM142" s="261"/>
      <c r="CN142" s="261"/>
      <c r="CO142" s="261"/>
      <c r="CP142" s="261"/>
      <c r="CQ142" s="261"/>
      <c r="CR142" s="261"/>
      <c r="CS142" s="261"/>
      <c r="CT142" s="261"/>
      <c r="CU142" s="261"/>
      <c r="CV142" s="261"/>
      <c r="CW142" s="261"/>
      <c r="CX142" s="261"/>
      <c r="CY142" s="261"/>
      <c r="CZ142" s="261"/>
      <c r="DA142" s="261"/>
      <c r="DB142" s="261"/>
      <c r="DC142" s="261"/>
      <c r="DD142" s="261"/>
      <c r="DE142" s="261"/>
      <c r="DF142" s="261"/>
      <c r="DG142" s="261"/>
      <c r="DH142" s="261"/>
      <c r="DI142" s="261"/>
      <c r="DJ142" s="261"/>
      <c r="DK142" s="261"/>
      <c r="DL142" s="261"/>
      <c r="DM142" s="261"/>
      <c r="DN142" s="261"/>
      <c r="DO142" s="261"/>
      <c r="DP142" s="261"/>
      <c r="DQ142" s="261"/>
      <c r="DR142" s="261"/>
      <c r="DS142" s="261"/>
      <c r="DT142" s="261"/>
      <c r="DU142" s="261"/>
      <c r="DV142" s="261"/>
      <c r="DW142" s="261"/>
      <c r="DX142" s="261"/>
      <c r="DY142" s="261"/>
      <c r="DZ142" s="261"/>
      <c r="EA142" s="261"/>
      <c r="EB142" s="261"/>
      <c r="EC142" s="261"/>
      <c r="ED142" s="261"/>
      <c r="EE142" s="261"/>
      <c r="EF142" s="261"/>
      <c r="EG142" s="261"/>
      <c r="EH142" s="261"/>
      <c r="EI142" s="261"/>
      <c r="EJ142" s="261"/>
      <c r="EK142" s="261"/>
      <c r="EL142" s="261"/>
      <c r="EM142" s="261"/>
      <c r="EN142" s="261"/>
      <c r="EO142" s="261"/>
      <c r="EP142" s="261"/>
      <c r="EQ142" s="261"/>
      <c r="ER142" s="261"/>
      <c r="ES142" s="261"/>
      <c r="ET142" s="261"/>
      <c r="EU142" s="261"/>
      <c r="EV142" s="261"/>
      <c r="EW142" s="261"/>
      <c r="EX142" s="261"/>
      <c r="EY142" s="261"/>
      <c r="EZ142" s="261"/>
      <c r="FA142" s="261"/>
      <c r="FB142" s="261"/>
      <c r="FC142" s="261"/>
      <c r="FD142" s="261"/>
      <c r="FE142" s="261"/>
      <c r="FF142" s="261"/>
      <c r="FG142" s="261"/>
      <c r="FH142" s="261"/>
      <c r="FI142" s="261"/>
      <c r="FJ142" s="261"/>
      <c r="FK142" s="261"/>
      <c r="FL142" s="261"/>
      <c r="FM142" s="261"/>
      <c r="FN142" s="261"/>
      <c r="FO142" s="261"/>
      <c r="FP142" s="261"/>
      <c r="FQ142" s="261"/>
      <c r="FR142" s="261"/>
      <c r="FS142" s="261"/>
      <c r="FT142" s="261"/>
      <c r="FU142" s="261"/>
      <c r="FV142" s="261"/>
      <c r="FW142" s="261"/>
    </row>
    <row r="143" spans="1:179" ht="21" customHeight="1" x14ac:dyDescent="0.55000000000000004">
      <c r="A143" s="26" t="s">
        <v>135</v>
      </c>
      <c r="B143" s="173"/>
      <c r="C143" s="161"/>
    </row>
    <row r="144" spans="1:179" ht="21" customHeight="1" x14ac:dyDescent="0.55000000000000004">
      <c r="A144" s="4" t="s">
        <v>136</v>
      </c>
      <c r="B144" s="171"/>
      <c r="C144" s="161"/>
    </row>
    <row r="145" spans="1:3" ht="21" customHeight="1" x14ac:dyDescent="0.55000000000000004">
      <c r="A145" s="4" t="s">
        <v>137</v>
      </c>
      <c r="B145" s="171"/>
      <c r="C145" s="161"/>
    </row>
    <row r="146" spans="1:3" ht="21" customHeight="1" x14ac:dyDescent="0.55000000000000004">
      <c r="A146" s="4" t="s">
        <v>138</v>
      </c>
      <c r="B146" s="171"/>
      <c r="C146" s="161"/>
    </row>
    <row r="147" spans="1:3" ht="21" customHeight="1" x14ac:dyDescent="0.55000000000000004">
      <c r="A147" s="135" t="s">
        <v>139</v>
      </c>
      <c r="B147" s="137"/>
      <c r="C147" s="161"/>
    </row>
    <row r="148" spans="1:3" ht="21" customHeight="1" x14ac:dyDescent="0.55000000000000004">
      <c r="A148" s="39" t="s">
        <v>140</v>
      </c>
      <c r="B148" s="147"/>
      <c r="C148" s="148"/>
    </row>
    <row r="149" spans="1:3" ht="21" customHeight="1" x14ac:dyDescent="0.55000000000000004">
      <c r="A149" s="4" t="s">
        <v>141</v>
      </c>
      <c r="B149" s="147"/>
      <c r="C149" s="148"/>
    </row>
    <row r="150" spans="1:3" ht="21" hidden="1" customHeight="1" x14ac:dyDescent="0.55000000000000004"/>
    <row r="151" spans="1:3" ht="21" hidden="1" customHeight="1" x14ac:dyDescent="0.55000000000000004">
      <c r="A151" s="7" t="s">
        <v>142</v>
      </c>
      <c r="B151" s="9" t="s">
        <v>143</v>
      </c>
      <c r="C151" s="9"/>
    </row>
    <row r="152" spans="1:3" ht="21" hidden="1" customHeight="1" x14ac:dyDescent="0.55000000000000004">
      <c r="A152" s="9" t="b">
        <v>0</v>
      </c>
      <c r="B152" s="9" t="b">
        <v>0</v>
      </c>
      <c r="C152" s="9"/>
    </row>
    <row r="153" spans="1:3" ht="21" hidden="1" customHeight="1" x14ac:dyDescent="0.55000000000000004">
      <c r="A153" s="9" t="b">
        <v>0</v>
      </c>
      <c r="B153" s="9" t="b">
        <v>0</v>
      </c>
      <c r="C153" s="9"/>
    </row>
    <row r="154" spans="1:3" ht="20.149999999999999" hidden="1" customHeight="1" x14ac:dyDescent="0.55000000000000004">
      <c r="A154" s="9" t="b">
        <v>0</v>
      </c>
      <c r="B154" s="9" t="b">
        <v>0</v>
      </c>
      <c r="C154" s="9"/>
    </row>
    <row r="155" spans="1:3" ht="20.149999999999999" hidden="1" customHeight="1" x14ac:dyDescent="0.55000000000000004">
      <c r="A155" s="9" t="b">
        <v>0</v>
      </c>
      <c r="B155" s="9" t="b">
        <v>0</v>
      </c>
      <c r="C155" s="9"/>
    </row>
    <row r="156" spans="1:3" ht="20.149999999999999" hidden="1" customHeight="1" x14ac:dyDescent="0.55000000000000004">
      <c r="A156" s="9" t="b">
        <v>0</v>
      </c>
      <c r="B156" s="9" t="b">
        <v>0</v>
      </c>
      <c r="C156" s="9"/>
    </row>
    <row r="157" spans="1:3" ht="20.149999999999999" hidden="1" customHeight="1" x14ac:dyDescent="0.55000000000000004">
      <c r="A157" s="9" t="b">
        <v>0</v>
      </c>
      <c r="B157" s="9"/>
    </row>
    <row r="158" spans="1:3" ht="20.149999999999999" customHeight="1" x14ac:dyDescent="0.55000000000000004"/>
  </sheetData>
  <sheetProtection selectLockedCells="1"/>
  <dataConsolidate/>
  <mergeCells count="387">
    <mergeCell ref="K141:FW142"/>
    <mergeCell ref="FD67:FI67"/>
    <mergeCell ref="EL67:EP67"/>
    <mergeCell ref="EQ67:EU67"/>
    <mergeCell ref="EV67:EY67"/>
    <mergeCell ref="EZ67:FC67"/>
    <mergeCell ref="DD62:DH62"/>
    <mergeCell ref="DS62:DW62"/>
    <mergeCell ref="EH62:EL62"/>
    <mergeCell ref="K73:FW83"/>
    <mergeCell ref="K85:FW94"/>
    <mergeCell ref="K96:FW103"/>
    <mergeCell ref="K109:FW122"/>
    <mergeCell ref="K124:FW130"/>
    <mergeCell ref="K132:FW136"/>
    <mergeCell ref="BR64:BV64"/>
    <mergeCell ref="CF64:CJ64"/>
    <mergeCell ref="CS64:CW64"/>
    <mergeCell ref="DG64:DK64"/>
    <mergeCell ref="DU64:DY64"/>
    <mergeCell ref="ER106:FV106"/>
    <mergeCell ref="K138:FW140"/>
    <mergeCell ref="A60:B60"/>
    <mergeCell ref="EW64:FA64"/>
    <mergeCell ref="FK64:FO64"/>
    <mergeCell ref="BR65:BV65"/>
    <mergeCell ref="CF65:CJ65"/>
    <mergeCell ref="CS65:CW65"/>
    <mergeCell ref="DG65:DK65"/>
    <mergeCell ref="DU65:DY65"/>
    <mergeCell ref="DY12:FR12"/>
    <mergeCell ref="DX14:FO14"/>
    <mergeCell ref="DX25:FO25"/>
    <mergeCell ref="EW61:FA61"/>
    <mergeCell ref="M62:Q62"/>
    <mergeCell ref="AA62:AE62"/>
    <mergeCell ref="AN62:AR62"/>
    <mergeCell ref="BA62:BE62"/>
    <mergeCell ref="BO62:BS62"/>
    <mergeCell ref="CC62:CG62"/>
    <mergeCell ref="CQ62:CU62"/>
    <mergeCell ref="FK62:FO62"/>
    <mergeCell ref="K32:O32"/>
    <mergeCell ref="AM32:AQ32"/>
    <mergeCell ref="K29:O29"/>
    <mergeCell ref="AM29:AQ29"/>
    <mergeCell ref="A75:A76"/>
    <mergeCell ref="B75:C76"/>
    <mergeCell ref="B72:C72"/>
    <mergeCell ref="A66:C67"/>
    <mergeCell ref="A68:A71"/>
    <mergeCell ref="B68:C71"/>
    <mergeCell ref="B73:C73"/>
    <mergeCell ref="B74:C74"/>
    <mergeCell ref="BD64:BH64"/>
    <mergeCell ref="BD65:BH65"/>
    <mergeCell ref="K71:FU71"/>
    <mergeCell ref="FS67:FV67"/>
    <mergeCell ref="BD69:CK69"/>
    <mergeCell ref="DC69:EJ69"/>
    <mergeCell ref="EG67:EK67"/>
    <mergeCell ref="EI65:EM65"/>
    <mergeCell ref="EW65:FA65"/>
    <mergeCell ref="EV69:FT69"/>
    <mergeCell ref="FJ67:FM67"/>
    <mergeCell ref="FN67:FQ67"/>
    <mergeCell ref="EI64:EM64"/>
    <mergeCell ref="BZ48:CD48"/>
    <mergeCell ref="AY44:BC44"/>
    <mergeCell ref="BL44:BP44"/>
    <mergeCell ref="BZ44:CD44"/>
    <mergeCell ref="A47:B47"/>
    <mergeCell ref="AK47:AO47"/>
    <mergeCell ref="BC55:BG55"/>
    <mergeCell ref="AY47:BC47"/>
    <mergeCell ref="BL47:BP47"/>
    <mergeCell ref="BZ47:CD47"/>
    <mergeCell ref="A59:B59"/>
    <mergeCell ref="A58:B58"/>
    <mergeCell ref="BC53:BG53"/>
    <mergeCell ref="BU53:BY53"/>
    <mergeCell ref="BC52:BG52"/>
    <mergeCell ref="BU52:BY52"/>
    <mergeCell ref="A52:B52"/>
    <mergeCell ref="AK48:AO48"/>
    <mergeCell ref="AY48:BC48"/>
    <mergeCell ref="BL48:BP48"/>
    <mergeCell ref="FN58:FR58"/>
    <mergeCell ref="AJ59:AN59"/>
    <mergeCell ref="BC59:BG59"/>
    <mergeCell ref="BU59:BY59"/>
    <mergeCell ref="DX59:EB59"/>
    <mergeCell ref="EL59:EP59"/>
    <mergeCell ref="FA59:FE59"/>
    <mergeCell ref="FN59:FR59"/>
    <mergeCell ref="AJ58:AN58"/>
    <mergeCell ref="BC58:BG58"/>
    <mergeCell ref="BU58:BY58"/>
    <mergeCell ref="DX58:EB58"/>
    <mergeCell ref="EL58:EP58"/>
    <mergeCell ref="FA58:FE58"/>
    <mergeCell ref="EL51:EP51"/>
    <mergeCell ref="FA51:FE51"/>
    <mergeCell ref="FN51:FR51"/>
    <mergeCell ref="EL55:EP55"/>
    <mergeCell ref="FA55:FE55"/>
    <mergeCell ref="FN55:FR55"/>
    <mergeCell ref="A57:B57"/>
    <mergeCell ref="BC54:BG54"/>
    <mergeCell ref="BU54:BY54"/>
    <mergeCell ref="EL54:EP54"/>
    <mergeCell ref="FA54:FE54"/>
    <mergeCell ref="FN54:FR54"/>
    <mergeCell ref="BU55:BY55"/>
    <mergeCell ref="FN56:FR56"/>
    <mergeCell ref="BC56:BG56"/>
    <mergeCell ref="BU56:BY56"/>
    <mergeCell ref="DX56:EB56"/>
    <mergeCell ref="EL56:EP56"/>
    <mergeCell ref="FA56:FE56"/>
    <mergeCell ref="BC57:BG57"/>
    <mergeCell ref="BU57:BY57"/>
    <mergeCell ref="EL57:EP57"/>
    <mergeCell ref="FA57:FE57"/>
    <mergeCell ref="FN57:FR57"/>
    <mergeCell ref="FN44:FR44"/>
    <mergeCell ref="EL48:EP48"/>
    <mergeCell ref="EL52:EP52"/>
    <mergeCell ref="FA52:FE52"/>
    <mergeCell ref="FN52:FR52"/>
    <mergeCell ref="A51:B51"/>
    <mergeCell ref="A50:B50"/>
    <mergeCell ref="FA48:FE48"/>
    <mergeCell ref="FN48:FR48"/>
    <mergeCell ref="AK49:AO49"/>
    <mergeCell ref="BD49:BH49"/>
    <mergeCell ref="BU49:BY49"/>
    <mergeCell ref="EL49:EP49"/>
    <mergeCell ref="FA49:FE49"/>
    <mergeCell ref="FN49:FR49"/>
    <mergeCell ref="A49:B49"/>
    <mergeCell ref="A48:B48"/>
    <mergeCell ref="EL50:EP50"/>
    <mergeCell ref="FA50:FE50"/>
    <mergeCell ref="FN50:FR50"/>
    <mergeCell ref="H51:L51"/>
    <mergeCell ref="AK51:AO51"/>
    <mergeCell ref="BC51:BG51"/>
    <mergeCell ref="BU51:BY51"/>
    <mergeCell ref="EL47:EP47"/>
    <mergeCell ref="FA47:FE47"/>
    <mergeCell ref="FN47:FR47"/>
    <mergeCell ref="A46:B46"/>
    <mergeCell ref="A45:B45"/>
    <mergeCell ref="AY45:BC45"/>
    <mergeCell ref="BL45:BP45"/>
    <mergeCell ref="BZ45:CD45"/>
    <mergeCell ref="EL45:EP45"/>
    <mergeCell ref="FA45:FE45"/>
    <mergeCell ref="FN45:FR45"/>
    <mergeCell ref="FN46:FR46"/>
    <mergeCell ref="AY46:BC46"/>
    <mergeCell ref="BL46:BP46"/>
    <mergeCell ref="BZ46:CD46"/>
    <mergeCell ref="EL46:EP46"/>
    <mergeCell ref="FA46:FE46"/>
    <mergeCell ref="AK41:AO41"/>
    <mergeCell ref="AY41:BC41"/>
    <mergeCell ref="BL41:BP41"/>
    <mergeCell ref="BZ41:CD41"/>
    <mergeCell ref="EL41:EP41"/>
    <mergeCell ref="FA41:FE41"/>
    <mergeCell ref="FN41:FR41"/>
    <mergeCell ref="A44:B44"/>
    <mergeCell ref="FA42:FE42"/>
    <mergeCell ref="FN42:FR42"/>
    <mergeCell ref="AK42:AO42"/>
    <mergeCell ref="AY42:BC42"/>
    <mergeCell ref="BL42:BP42"/>
    <mergeCell ref="BZ42:CD42"/>
    <mergeCell ref="EL42:EP42"/>
    <mergeCell ref="AK43:AO43"/>
    <mergeCell ref="AY43:BC43"/>
    <mergeCell ref="BL43:BP43"/>
    <mergeCell ref="BZ43:CD43"/>
    <mergeCell ref="EL43:EP43"/>
    <mergeCell ref="FA43:FE43"/>
    <mergeCell ref="FN43:FR43"/>
    <mergeCell ref="EL44:EP44"/>
    <mergeCell ref="FA44:FE44"/>
    <mergeCell ref="FN38:FR38"/>
    <mergeCell ref="A43:B43"/>
    <mergeCell ref="AK39:AO39"/>
    <mergeCell ref="AY39:BC39"/>
    <mergeCell ref="BL39:BP39"/>
    <mergeCell ref="BZ39:CD39"/>
    <mergeCell ref="EL39:EP39"/>
    <mergeCell ref="FA39:FE39"/>
    <mergeCell ref="FN39:FR39"/>
    <mergeCell ref="FN40:FR40"/>
    <mergeCell ref="AY40:BC40"/>
    <mergeCell ref="BL40:BP40"/>
    <mergeCell ref="BZ40:CD40"/>
    <mergeCell ref="EL40:EP40"/>
    <mergeCell ref="FA40:FE40"/>
    <mergeCell ref="A41:B41"/>
    <mergeCell ref="A42:B42"/>
    <mergeCell ref="AK38:AO38"/>
    <mergeCell ref="AY38:BC38"/>
    <mergeCell ref="BL38:BP38"/>
    <mergeCell ref="BZ38:CD38"/>
    <mergeCell ref="EL38:EP38"/>
    <mergeCell ref="FA38:FE38"/>
    <mergeCell ref="A40:B40"/>
    <mergeCell ref="FE34:FI34"/>
    <mergeCell ref="A39:B39"/>
    <mergeCell ref="AM35:AQ35"/>
    <mergeCell ref="AY35:BC35"/>
    <mergeCell ref="BM35:BQ35"/>
    <mergeCell ref="CA35:CE35"/>
    <mergeCell ref="CU35:CY35"/>
    <mergeCell ref="EJ35:EN35"/>
    <mergeCell ref="FE36:FI36"/>
    <mergeCell ref="AY36:BC36"/>
    <mergeCell ref="BM36:BQ36"/>
    <mergeCell ref="CA36:CE36"/>
    <mergeCell ref="CU36:CY36"/>
    <mergeCell ref="EJ36:EN36"/>
    <mergeCell ref="EJ33:EN33"/>
    <mergeCell ref="AY34:BC34"/>
    <mergeCell ref="BM34:BQ34"/>
    <mergeCell ref="CA34:CE34"/>
    <mergeCell ref="CU34:CY34"/>
    <mergeCell ref="EJ34:EN34"/>
    <mergeCell ref="AY33:BC33"/>
    <mergeCell ref="BM33:BQ33"/>
    <mergeCell ref="CA33:CE33"/>
    <mergeCell ref="CU33:CY33"/>
    <mergeCell ref="EJ30:EN30"/>
    <mergeCell ref="EX30:FB30"/>
    <mergeCell ref="FL30:FP30"/>
    <mergeCell ref="K31:O31"/>
    <mergeCell ref="AM31:AQ31"/>
    <mergeCell ref="BN31:BR31"/>
    <mergeCell ref="EJ31:EN31"/>
    <mergeCell ref="EX31:FB31"/>
    <mergeCell ref="FL31:FP31"/>
    <mergeCell ref="DV30:DZ30"/>
    <mergeCell ref="A28:B28"/>
    <mergeCell ref="Z23:AD23"/>
    <mergeCell ref="BB23:BF23"/>
    <mergeCell ref="CA23:CE23"/>
    <mergeCell ref="EJ29:EN29"/>
    <mergeCell ref="EX29:FB29"/>
    <mergeCell ref="FL29:FP29"/>
    <mergeCell ref="EJ27:EN27"/>
    <mergeCell ref="EX27:FB27"/>
    <mergeCell ref="FL27:FP27"/>
    <mergeCell ref="K28:O28"/>
    <mergeCell ref="AM28:AQ28"/>
    <mergeCell ref="BN28:BR28"/>
    <mergeCell ref="EJ28:EN28"/>
    <mergeCell ref="EX28:FB28"/>
    <mergeCell ref="FL28:FP28"/>
    <mergeCell ref="DG23:DK23"/>
    <mergeCell ref="EW23:FA23"/>
    <mergeCell ref="BN29:BR29"/>
    <mergeCell ref="AW24:EF24"/>
    <mergeCell ref="Q25:DJ25"/>
    <mergeCell ref="EM18:EQ18"/>
    <mergeCell ref="EI16:EM16"/>
    <mergeCell ref="Z22:AD22"/>
    <mergeCell ref="BW22:CA22"/>
    <mergeCell ref="DQ22:DU22"/>
    <mergeCell ref="A24:B24"/>
    <mergeCell ref="ED19:EH19"/>
    <mergeCell ref="FM19:FQ19"/>
    <mergeCell ref="EI19:EM19"/>
    <mergeCell ref="AD19:AH19"/>
    <mergeCell ref="AI19:AM19"/>
    <mergeCell ref="BM19:BQ19"/>
    <mergeCell ref="BR19:BV19"/>
    <mergeCell ref="CU19:CY19"/>
    <mergeCell ref="CZ19:DD19"/>
    <mergeCell ref="A20:B20"/>
    <mergeCell ref="A21:B21"/>
    <mergeCell ref="Z21:AD21"/>
    <mergeCell ref="BB21:BF21"/>
    <mergeCell ref="CB21:CF21"/>
    <mergeCell ref="CZ21:DD21"/>
    <mergeCell ref="A17:B17"/>
    <mergeCell ref="FR17:FV17"/>
    <mergeCell ref="FM17:FQ17"/>
    <mergeCell ref="AD18:AH18"/>
    <mergeCell ref="AD20:AH20"/>
    <mergeCell ref="AI20:AM20"/>
    <mergeCell ref="BM20:BQ20"/>
    <mergeCell ref="BR20:BV20"/>
    <mergeCell ref="CJ20:FU20"/>
    <mergeCell ref="EI17:EM17"/>
    <mergeCell ref="FM18:FQ18"/>
    <mergeCell ref="FR18:FV18"/>
    <mergeCell ref="FR19:FV19"/>
    <mergeCell ref="AD17:AH17"/>
    <mergeCell ref="AI17:AM17"/>
    <mergeCell ref="BM17:BQ17"/>
    <mergeCell ref="BR17:BV17"/>
    <mergeCell ref="CU17:CY17"/>
    <mergeCell ref="CZ17:DD17"/>
    <mergeCell ref="ED17:EH17"/>
    <mergeCell ref="BI18:BM18"/>
    <mergeCell ref="BN18:BR18"/>
    <mergeCell ref="CQ18:CU18"/>
    <mergeCell ref="CV18:CZ18"/>
    <mergeCell ref="EB18:EF18"/>
    <mergeCell ref="A3:B3"/>
    <mergeCell ref="A4:B4"/>
    <mergeCell ref="A5:B5"/>
    <mergeCell ref="A6:B6"/>
    <mergeCell ref="A1:C2"/>
    <mergeCell ref="ES2:EW2"/>
    <mergeCell ref="AI18:AM18"/>
    <mergeCell ref="EQ9:EY9"/>
    <mergeCell ref="FC9:FK9"/>
    <mergeCell ref="CR10:CV11"/>
    <mergeCell ref="CX10:DB11"/>
    <mergeCell ref="DP10:DV11"/>
    <mergeCell ref="DW10:EC11"/>
    <mergeCell ref="ED10:EK11"/>
    <mergeCell ref="AE10:CD10"/>
    <mergeCell ref="AB12:DQ12"/>
    <mergeCell ref="EM10:ES11"/>
    <mergeCell ref="EU10:FA11"/>
    <mergeCell ref="FB10:FH11"/>
    <mergeCell ref="AE11:CD11"/>
    <mergeCell ref="DS6:FW6"/>
    <mergeCell ref="A18:B18"/>
    <mergeCell ref="DX13:EB13"/>
    <mergeCell ref="FR16:FV16"/>
    <mergeCell ref="FK2:FO2"/>
    <mergeCell ref="FP2:FS2"/>
    <mergeCell ref="FT2:FW2"/>
    <mergeCell ref="EE4:EU5"/>
    <mergeCell ref="EV4:FL5"/>
    <mergeCell ref="BL4:BP5"/>
    <mergeCell ref="BQ4:BU5"/>
    <mergeCell ref="CS7:CV7"/>
    <mergeCell ref="CW7:CZ7"/>
    <mergeCell ref="DB7:DE7"/>
    <mergeCell ref="DF7:DI7"/>
    <mergeCell ref="DK7:DN7"/>
    <mergeCell ref="EI2:EM2"/>
    <mergeCell ref="EN2:ER2"/>
    <mergeCell ref="EX2:FA2"/>
    <mergeCell ref="FB2:FE2"/>
    <mergeCell ref="FF2:FJ2"/>
    <mergeCell ref="Z6:BP6"/>
    <mergeCell ref="BZ4:CD5"/>
    <mergeCell ref="CE4:CI5"/>
    <mergeCell ref="CN4:CR5"/>
    <mergeCell ref="CS4:CW5"/>
    <mergeCell ref="Z7:BP7"/>
    <mergeCell ref="DS7:FW7"/>
    <mergeCell ref="A8:B9"/>
    <mergeCell ref="C8:C9"/>
    <mergeCell ref="O16:S16"/>
    <mergeCell ref="Z16:AD16"/>
    <mergeCell ref="AL16:AP16"/>
    <mergeCell ref="BH16:BL16"/>
    <mergeCell ref="A15:B15"/>
    <mergeCell ref="AK9:AX9"/>
    <mergeCell ref="A7:B7"/>
    <mergeCell ref="AY9:BK9"/>
    <mergeCell ref="AB13:DQ13"/>
    <mergeCell ref="BL9:CI9"/>
    <mergeCell ref="EE9:EM9"/>
    <mergeCell ref="FM16:FQ16"/>
    <mergeCell ref="EV13:EZ13"/>
    <mergeCell ref="FP13:FT13"/>
    <mergeCell ref="AL14:BO14"/>
    <mergeCell ref="CW14:DM14"/>
    <mergeCell ref="FN10:FU11"/>
    <mergeCell ref="BM16:BQ16"/>
    <mergeCell ref="BR16:BV16"/>
    <mergeCell ref="CU16:CY16"/>
    <mergeCell ref="CZ16:DD16"/>
    <mergeCell ref="ED16:EH16"/>
  </mergeCells>
  <phoneticPr fontId="7" type="Hiragana"/>
  <conditionalFormatting sqref="B68 B74:C76 C77:C149">
    <cfRule type="containsText" dxfId="131" priority="6" operator="containsText" text="【">
      <formula>NOT(ISERROR(SEARCH("【",B68)))</formula>
    </cfRule>
    <cfRule type="containsText" dxfId="130" priority="7" operator="containsText" text="】">
      <formula>NOT(ISERROR(SEARCH("】",B68)))</formula>
    </cfRule>
  </conditionalFormatting>
  <conditionalFormatting sqref="B68:B71 B77:B87 B89:B100 B102:B110 B112:B126 B128:B133 B135:B146 B148:B149">
    <cfRule type="notContainsBlanks" dxfId="129" priority="8">
      <formula>LEN(TRIM(B68))&gt;0</formula>
    </cfRule>
  </conditionalFormatting>
  <conditionalFormatting sqref="B72:C72">
    <cfRule type="expression" dxfId="128" priority="19">
      <formula>COUNTIF($A$152:$A$157,TRUE)+COUNTIF($C$88,"*(1)*")</formula>
    </cfRule>
  </conditionalFormatting>
  <conditionalFormatting sqref="B73:C73">
    <cfRule type="expression" dxfId="127" priority="21">
      <formula>COUNTIF($B$152:$B$156,TRUE)+COUNTIF($C$88,"*(2)*")</formula>
    </cfRule>
  </conditionalFormatting>
  <conditionalFormatting sqref="B75:C76">
    <cfRule type="expression" dxfId="126" priority="22">
      <formula>COUNTIF($K$73,"*(1)*")+COUNTIF($C$88,"*(1)*")</formula>
    </cfRule>
    <cfRule type="expression" dxfId="125" priority="24">
      <formula>COUNTIF($K$73,"*(2)*")+COUNTIF($C$88,"*(2)*")</formula>
    </cfRule>
  </conditionalFormatting>
  <conditionalFormatting sqref="C3:C65">
    <cfRule type="notContainsBlanks" dxfId="124" priority="1">
      <formula>LEN(TRIM(C3))&gt;0</formula>
    </cfRule>
  </conditionalFormatting>
  <conditionalFormatting sqref="C22:C24">
    <cfRule type="expression" dxfId="123" priority="2">
      <formula>COUNTBLANK($C$54:$C$65)&lt;&gt;12</formula>
    </cfRule>
  </conditionalFormatting>
  <conditionalFormatting sqref="C32:C44">
    <cfRule type="expression" dxfId="122" priority="4">
      <formula>COUNTBLANK($C$32:$C$65)&lt;&gt;34</formula>
    </cfRule>
    <cfRule type="expression" dxfId="121" priority="5">
      <formula>OR($C$30="介護給付",$C$30="予防給付")</formula>
    </cfRule>
  </conditionalFormatting>
  <conditionalFormatting sqref="C41">
    <cfRule type="expression" dxfId="120" priority="3">
      <formula>COUNTBLANK($C$58)&lt;&gt;1</formula>
    </cfRule>
  </conditionalFormatting>
  <conditionalFormatting sqref="C45:C52 C54:C65">
    <cfRule type="expression" dxfId="119" priority="17">
      <formula>OR($C$30="介護給付",$C$30="予防給付")</formula>
    </cfRule>
  </conditionalFormatting>
  <conditionalFormatting sqref="C47">
    <cfRule type="expression" dxfId="118" priority="9">
      <formula>COUNTBLANK($C$57)&lt;&gt;1</formula>
    </cfRule>
  </conditionalFormatting>
  <conditionalFormatting sqref="C54:C65 C45:C52">
    <cfRule type="expression" dxfId="117" priority="13">
      <formula>COUNTBLANK($C$32:$C$65)&lt;&gt;34</formula>
    </cfRule>
  </conditionalFormatting>
  <conditionalFormatting sqref="C57">
    <cfRule type="expression" dxfId="116" priority="11">
      <formula>COUNTBLANK($C$47)&lt;&gt;1</formula>
    </cfRule>
  </conditionalFormatting>
  <conditionalFormatting sqref="C58">
    <cfRule type="expression" dxfId="115" priority="12">
      <formula>COUNTBLANK($C$41)&lt;&gt;1</formula>
    </cfRule>
  </conditionalFormatting>
  <conditionalFormatting sqref="C59:C60">
    <cfRule type="expression" dxfId="114" priority="16">
      <formula>COUNTIF($C$18,"*病院*")=1</formula>
    </cfRule>
    <cfRule type="expression" dxfId="113" priority="18">
      <formula>COUNTBLANK($C$59:$C$60)&lt;&gt;2</formula>
    </cfRule>
  </conditionalFormatting>
  <conditionalFormatting sqref="C77">
    <cfRule type="expression" dxfId="112" priority="26">
      <formula>COUNTIF($K$73,"*(3)*")+COUNTIF($C$88,"*(3)*")</formula>
    </cfRule>
    <cfRule type="expression" dxfId="111" priority="295">
      <formula>$B$77="できる"</formula>
    </cfRule>
  </conditionalFormatting>
  <conditionalFormatting sqref="C78">
    <cfRule type="expression" dxfId="110" priority="27">
      <formula>COUNTIF($K$73,"*(4)*")+COUNTIF($C$88,"*(4)*")</formula>
    </cfRule>
    <cfRule type="expression" dxfId="109" priority="296">
      <formula>$B$78="できる"</formula>
    </cfRule>
  </conditionalFormatting>
  <conditionalFormatting sqref="C79">
    <cfRule type="expression" dxfId="108" priority="29">
      <formula>COUNTIF($K$73,"*(5)*")+COUNTIF($C$88,"*(5)*")</formula>
    </cfRule>
    <cfRule type="expression" dxfId="107" priority="297">
      <formula>$B$79="できる"</formula>
    </cfRule>
  </conditionalFormatting>
  <conditionalFormatting sqref="C80">
    <cfRule type="expression" dxfId="106" priority="30">
      <formula>COUNTIF($K$73,"*(6)*")+COUNTIF($C$88,"*(6)*")</formula>
    </cfRule>
    <cfRule type="expression" dxfId="105" priority="298">
      <formula>$B$80="できる"</formula>
    </cfRule>
  </conditionalFormatting>
  <conditionalFormatting sqref="C81">
    <cfRule type="expression" dxfId="104" priority="31">
      <formula>COUNTIF($K$73,"*(7)*")+COUNTIF($C$88,"*(7)*")</formula>
    </cfRule>
    <cfRule type="expression" dxfId="103" priority="299">
      <formula>$B$81="できる"</formula>
    </cfRule>
  </conditionalFormatting>
  <conditionalFormatting sqref="C82">
    <cfRule type="expression" dxfId="102" priority="41">
      <formula>COUNTIF($K$73,"*(8)*")+COUNTIF($C$88,"*(8)*")</formula>
    </cfRule>
    <cfRule type="expression" dxfId="101" priority="300">
      <formula>$B$82="できる"</formula>
    </cfRule>
  </conditionalFormatting>
  <conditionalFormatting sqref="C83">
    <cfRule type="expression" dxfId="100" priority="42">
      <formula>COUNTIF($K$73,"*(9)*")+COUNTIF($C$88,"*(9)*")</formula>
    </cfRule>
    <cfRule type="expression" dxfId="99" priority="301">
      <formula>$B$83="できる"</formula>
    </cfRule>
  </conditionalFormatting>
  <conditionalFormatting sqref="C84">
    <cfRule type="expression" dxfId="98" priority="43">
      <formula>COUNTIF($K$73,"*(10)*")+COUNTIF($C$88,"*(10)*")</formula>
    </cfRule>
  </conditionalFormatting>
  <conditionalFormatting sqref="C85">
    <cfRule type="expression" dxfId="97" priority="44">
      <formula>COUNTIF($K$73,"*(11)*")+COUNTIF($C$88,"*(11)*")</formula>
    </cfRule>
  </conditionalFormatting>
  <conditionalFormatting sqref="C86">
    <cfRule type="expression" dxfId="96" priority="52">
      <formula>COUNTIF($K$73,"*(12)*")+COUNTIF($C$88,"*(12)*")</formula>
    </cfRule>
    <cfRule type="expression" dxfId="95" priority="304">
      <formula>$B$86="普通（日常生活に支障がない）"</formula>
    </cfRule>
  </conditionalFormatting>
  <conditionalFormatting sqref="C87">
    <cfRule type="expression" dxfId="94" priority="59">
      <formula>COUNTIF($K$73,"*(13)*")+COUNTIF($C$88,"*(13*)")</formula>
    </cfRule>
    <cfRule type="expression" dxfId="93" priority="305">
      <formula>$B$87="普通"</formula>
    </cfRule>
  </conditionalFormatting>
  <conditionalFormatting sqref="C89">
    <cfRule type="expression" dxfId="92" priority="60">
      <formula>COUNTIF($K$85,"*(1)*")+COUNTIF($C$101,"*(1)*")</formula>
    </cfRule>
  </conditionalFormatting>
  <conditionalFormatting sqref="C90">
    <cfRule type="expression" dxfId="91" priority="62">
      <formula>COUNTIF($K$85,"*(2)*")+COUNTIF($C$101,"*(2)*")</formula>
    </cfRule>
  </conditionalFormatting>
  <conditionalFormatting sqref="C91">
    <cfRule type="expression" dxfId="90" priority="65">
      <formula>COUNTIF($K$85,"*(3)*")+COUNTIF($C$101,"*(3)*")</formula>
    </cfRule>
    <cfRule type="expression" dxfId="89" priority="306">
      <formula>$B$91="できる"</formula>
    </cfRule>
  </conditionalFormatting>
  <conditionalFormatting sqref="C92">
    <cfRule type="expression" dxfId="88" priority="170">
      <formula>COUNTIF($K$85,"*(4)*")+COUNTIF($C$101,"*(4)*")</formula>
    </cfRule>
  </conditionalFormatting>
  <conditionalFormatting sqref="C93">
    <cfRule type="expression" dxfId="87" priority="171">
      <formula>COUNTIF($K$85,"*(5)*")+COUNTIF($C$101,"*(5)*")</formula>
    </cfRule>
  </conditionalFormatting>
  <conditionalFormatting sqref="C94">
    <cfRule type="expression" dxfId="86" priority="172">
      <formula>COUNTIF($K$85,"*(6)*")+COUNTIF($C$101,"*(6)*")</formula>
    </cfRule>
  </conditionalFormatting>
  <conditionalFormatting sqref="C95">
    <cfRule type="expression" dxfId="85" priority="173">
      <formula>COUNTIF($K$85,"*(7)*")+COUNTIF($C$101,"*(7)*")</formula>
    </cfRule>
  </conditionalFormatting>
  <conditionalFormatting sqref="C96">
    <cfRule type="expression" dxfId="84" priority="224">
      <formula>COUNTIF($K$85,"*(8)*")+COUNTIF($C$101,"*(8)*")</formula>
    </cfRule>
  </conditionalFormatting>
  <conditionalFormatting sqref="C97">
    <cfRule type="expression" dxfId="83" priority="225">
      <formula>COUNTIF($K$85,"*(9)*")+COUNTIF($C$101,"*(9)*")</formula>
    </cfRule>
  </conditionalFormatting>
  <conditionalFormatting sqref="C98">
    <cfRule type="expression" dxfId="82" priority="230">
      <formula>COUNTIF($K$85,"*(10)*")+COUNTIF($C$101,"*(10)*")</formula>
    </cfRule>
  </conditionalFormatting>
  <conditionalFormatting sqref="C99">
    <cfRule type="expression" dxfId="81" priority="232">
      <formula>COUNTIF($K$85,"*(11)*")+COUNTIF($C$101,"*(11)*")</formula>
    </cfRule>
  </conditionalFormatting>
  <conditionalFormatting sqref="C100">
    <cfRule type="expression" dxfId="80" priority="234">
      <formula>COUNTIF($K$85,"*(12)*")+COUNTIF($C$101,"*(12)*")</formula>
    </cfRule>
  </conditionalFormatting>
  <conditionalFormatting sqref="C102">
    <cfRule type="expression" dxfId="79" priority="235">
      <formula>COUNTIF($K$96,"*(1)*")+COUNTIF($C$111,"*(1)*")</formula>
    </cfRule>
  </conditionalFormatting>
  <conditionalFormatting sqref="C103">
    <cfRule type="expression" dxfId="78" priority="236">
      <formula>COUNTIF($K$96,"*(2)*")+COUNTIF($C$111,"*(2)*")</formula>
    </cfRule>
    <cfRule type="expression" dxfId="77" priority="307">
      <formula>$B$103="できる"</formula>
    </cfRule>
  </conditionalFormatting>
  <conditionalFormatting sqref="C104">
    <cfRule type="expression" dxfId="76" priority="237">
      <formula>COUNTIF($K$96,"*(3)*")+COUNTIF($C$111,"*(3)*")</formula>
    </cfRule>
    <cfRule type="expression" dxfId="75" priority="308">
      <formula>$B$104="できる"</formula>
    </cfRule>
  </conditionalFormatting>
  <conditionalFormatting sqref="C105">
    <cfRule type="expression" dxfId="74" priority="239">
      <formula>COUNTIF($K$96,"*(4)*")+COUNTIF($C$111,"*(4)*")</formula>
    </cfRule>
    <cfRule type="expression" dxfId="73" priority="309">
      <formula>$B$105="できる"</formula>
    </cfRule>
  </conditionalFormatting>
  <conditionalFormatting sqref="C106">
    <cfRule type="expression" dxfId="72" priority="241">
      <formula>COUNTIF($K$96,"*(5)*")+COUNTIF($C$111,"*(5)*")</formula>
    </cfRule>
    <cfRule type="expression" dxfId="71" priority="310">
      <formula>$B$106="できる"</formula>
    </cfRule>
  </conditionalFormatting>
  <conditionalFormatting sqref="C107">
    <cfRule type="expression" dxfId="70" priority="251">
      <formula>COUNTIF($K$96,"*(6)*")+COUNTIF($C$111,"*(6)*")</formula>
    </cfRule>
    <cfRule type="expression" dxfId="69" priority="311">
      <formula>$B$107="できる"</formula>
    </cfRule>
  </conditionalFormatting>
  <conditionalFormatting sqref="C108">
    <cfRule type="expression" dxfId="68" priority="252">
      <formula>COUNTIF($K$96,"*(7)*")+COUNTIF($C$111,"*(7)*")</formula>
    </cfRule>
    <cfRule type="expression" dxfId="67" priority="312">
      <formula>$B$108="できる"</formula>
    </cfRule>
  </conditionalFormatting>
  <conditionalFormatting sqref="C109">
    <cfRule type="expression" dxfId="66" priority="253">
      <formula>COUNTIF($K$96,"*(8)*")+COUNTIF($C$111,"*(8)*")</formula>
    </cfRule>
    <cfRule type="expression" dxfId="65" priority="313">
      <formula>$B$109="ない"</formula>
    </cfRule>
  </conditionalFormatting>
  <conditionalFormatting sqref="C110">
    <cfRule type="expression" dxfId="64" priority="254">
      <formula>COUNTIF($K$96,"*(9)*")+COUNTIF($C$111,"*(9)*")</formula>
    </cfRule>
    <cfRule type="expression" dxfId="63" priority="314">
      <formula>$B$110="ない"</formula>
    </cfRule>
  </conditionalFormatting>
  <conditionalFormatting sqref="C112">
    <cfRule type="expression" dxfId="62" priority="255">
      <formula>COUNTIF($K$109,"*(1)*")+COUNTIF($C$127,"*(1)*")</formula>
    </cfRule>
    <cfRule type="expression" dxfId="61" priority="315">
      <formula>$B$112="ない"</formula>
    </cfRule>
  </conditionalFormatting>
  <conditionalFormatting sqref="C113">
    <cfRule type="expression" dxfId="60" priority="256">
      <formula>COUNTIF($K$109,"*(2)*")+COUNTIF($C$127,"*(2)*")</formula>
    </cfRule>
    <cfRule type="expression" dxfId="59" priority="316">
      <formula>$B$113="ない"</formula>
    </cfRule>
  </conditionalFormatting>
  <conditionalFormatting sqref="C114">
    <cfRule type="expression" dxfId="58" priority="257">
      <formula>COUNTIF($K$109,"*(3)*")+COUNTIF($C$127,"*(3)*")</formula>
    </cfRule>
    <cfRule type="expression" dxfId="57" priority="318">
      <formula>$B$114="ない"</formula>
    </cfRule>
  </conditionalFormatting>
  <conditionalFormatting sqref="C115">
    <cfRule type="expression" dxfId="56" priority="258">
      <formula>COUNTIF($K$109,"*(4)*")+COUNTIF($C$127,"*(4)*")</formula>
    </cfRule>
    <cfRule type="expression" dxfId="55" priority="320">
      <formula>$B$115="ない"</formula>
    </cfRule>
  </conditionalFormatting>
  <conditionalFormatting sqref="C116">
    <cfRule type="expression" dxfId="54" priority="259">
      <formula>COUNTIF($K$109,"*(5)*")+COUNTIF($C$127,"*(5)*")</formula>
    </cfRule>
    <cfRule type="expression" dxfId="53" priority="322">
      <formula>$B$116="ない"</formula>
    </cfRule>
  </conditionalFormatting>
  <conditionalFormatting sqref="C117">
    <cfRule type="expression" dxfId="52" priority="260">
      <formula>COUNTIF($K$109,"*(6)*")+COUNTIF($C$127,"*(6)*")</formula>
    </cfRule>
    <cfRule type="expression" dxfId="51" priority="324">
      <formula>$B$117="ない"</formula>
    </cfRule>
  </conditionalFormatting>
  <conditionalFormatting sqref="C118">
    <cfRule type="expression" dxfId="50" priority="261">
      <formula>COUNTIF($K$109,"*(7)*")+COUNTIF($C$127,"*(7)*")</formula>
    </cfRule>
    <cfRule type="expression" dxfId="49" priority="326">
      <formula>$B$118="ない"</formula>
    </cfRule>
  </conditionalFormatting>
  <conditionalFormatting sqref="C119">
    <cfRule type="expression" dxfId="48" priority="262">
      <formula>COUNTIF($K$109,"*(8)*")+COUNTIF($C$127,"*(8)*")</formula>
    </cfRule>
    <cfRule type="expression" dxfId="47" priority="328">
      <formula>$B$119="ない"</formula>
    </cfRule>
  </conditionalFormatting>
  <conditionalFormatting sqref="C120">
    <cfRule type="expression" dxfId="46" priority="263">
      <formula>COUNTIF($K$109,"*(9)*")+COUNTIF($C$127,"*(9)*")</formula>
    </cfRule>
    <cfRule type="expression" dxfId="45" priority="330">
      <formula>$B$120="ない"</formula>
    </cfRule>
  </conditionalFormatting>
  <conditionalFormatting sqref="C121">
    <cfRule type="expression" dxfId="44" priority="264">
      <formula>COUNTIF($K$109,"*(10)*")+COUNTIF($C$127,"*(10)*")</formula>
    </cfRule>
    <cfRule type="expression" dxfId="43" priority="332">
      <formula>$B$121="ない"</formula>
    </cfRule>
  </conditionalFormatting>
  <conditionalFormatting sqref="C122">
    <cfRule type="expression" dxfId="42" priority="265">
      <formula>COUNTIF($K$109,"*(11)*")+COUNTIF($C$127,"*(11)*")</formula>
    </cfRule>
    <cfRule type="expression" dxfId="41" priority="333">
      <formula>$B$122="ない"</formula>
    </cfRule>
  </conditionalFormatting>
  <conditionalFormatting sqref="C123">
    <cfRule type="expression" dxfId="40" priority="266">
      <formula>COUNTIF($K$109,"*(12)*")+COUNTIF($C$127,"*(12)*")</formula>
    </cfRule>
    <cfRule type="expression" dxfId="39" priority="334">
      <formula>$B$123="ない"</formula>
    </cfRule>
  </conditionalFormatting>
  <conditionalFormatting sqref="C124">
    <cfRule type="expression" dxfId="38" priority="267">
      <formula>COUNTIF($K$109,"*(13)*")+COUNTIF($C$127,"*(13)*")</formula>
    </cfRule>
    <cfRule type="expression" dxfId="37" priority="335">
      <formula>$B$124="ない"</formula>
    </cfRule>
  </conditionalFormatting>
  <conditionalFormatting sqref="C125">
    <cfRule type="expression" dxfId="36" priority="268">
      <formula>COUNTIF($K$109,"*(14)*")+COUNTIF($C$127,"*(14)*")</formula>
    </cfRule>
    <cfRule type="expression" dxfId="35" priority="336">
      <formula>$B$125="ない"</formula>
    </cfRule>
  </conditionalFormatting>
  <conditionalFormatting sqref="C126">
    <cfRule type="expression" dxfId="34" priority="269">
      <formula>COUNTIF($K$109,"*(15)*")+COUNTIF($C$127,"*(15)*")</formula>
    </cfRule>
    <cfRule type="expression" dxfId="33" priority="337">
      <formula>$B$126="ない"</formula>
    </cfRule>
  </conditionalFormatting>
  <conditionalFormatting sqref="C128">
    <cfRule type="expression" dxfId="32" priority="270">
      <formula>COUNTIF($K$124,"*(1)*")+COUNTIF($C$134,"*(1)*")</formula>
    </cfRule>
  </conditionalFormatting>
  <conditionalFormatting sqref="C129">
    <cfRule type="expression" dxfId="31" priority="272">
      <formula>COUNTIF($K$124,"*(2)*")+COUNTIF($C$134,"*(2)*")</formula>
    </cfRule>
  </conditionalFormatting>
  <conditionalFormatting sqref="C130">
    <cfRule type="expression" dxfId="30" priority="273">
      <formula>COUNTIF($K$124,"*(3)*")+COUNTIF($C$134,"*(3)*")</formula>
    </cfRule>
  </conditionalFormatting>
  <conditionalFormatting sqref="C131">
    <cfRule type="expression" dxfId="29" priority="274">
      <formula>COUNTIF($K$124,"*(4)*")+COUNTIF($C$134,"*(4)*")</formula>
    </cfRule>
    <cfRule type="expression" dxfId="28" priority="338">
      <formula>$B$131="ない"</formula>
    </cfRule>
  </conditionalFormatting>
  <conditionalFormatting sqref="C132">
    <cfRule type="expression" dxfId="27" priority="275">
      <formula>COUNTIF($K$124,"*(5)*")+COUNTIF($C$134,"*(5)*")</formula>
    </cfRule>
  </conditionalFormatting>
  <conditionalFormatting sqref="C133">
    <cfRule type="expression" dxfId="26" priority="276">
      <formula>COUNTIF($K$124,"*(6)*")+COUNTIF($C$134,"*(6)*")</formula>
    </cfRule>
  </conditionalFormatting>
  <conditionalFormatting sqref="C135">
    <cfRule type="expression" dxfId="25" priority="278">
      <formula>COUNTIF($K$132,"*(1)*")+COUNTIF($C$147,"*(1)*")</formula>
    </cfRule>
    <cfRule type="expression" dxfId="24" priority="339">
      <formula>$B$135="✓"</formula>
    </cfRule>
  </conditionalFormatting>
  <conditionalFormatting sqref="C136">
    <cfRule type="expression" dxfId="23" priority="279">
      <formula>COUNTIF($K$132,"*(2)*")+COUNTIF($C$147,"*(2)*")</formula>
    </cfRule>
    <cfRule type="expression" dxfId="22" priority="340">
      <formula>$B$136="✓"</formula>
    </cfRule>
  </conditionalFormatting>
  <conditionalFormatting sqref="C137">
    <cfRule type="expression" dxfId="21" priority="280">
      <formula>COUNTIF($K$132,"*(3)*")+COUNTIF($C$147,"*(3)*")</formula>
    </cfRule>
    <cfRule type="expression" dxfId="20" priority="341">
      <formula>$B$137="✓"</formula>
    </cfRule>
  </conditionalFormatting>
  <conditionalFormatting sqref="C138">
    <cfRule type="expression" dxfId="19" priority="283">
      <formula>COUNTIF($K$132,"*(4)*")+COUNTIF($C$147,"*(4)*")</formula>
    </cfRule>
    <cfRule type="expression" dxfId="18" priority="342">
      <formula>$B$138="✓"</formula>
    </cfRule>
  </conditionalFormatting>
  <conditionalFormatting sqref="C139">
    <cfRule type="expression" dxfId="17" priority="284">
      <formula>COUNTIF($K$132,"*(5)*")+COUNTIF($C$147,"*(5)*")</formula>
    </cfRule>
    <cfRule type="expression" dxfId="16" priority="343">
      <formula>$B$139="✓"</formula>
    </cfRule>
  </conditionalFormatting>
  <conditionalFormatting sqref="C140">
    <cfRule type="expression" dxfId="15" priority="285">
      <formula>COUNTIF($K$132,"*(6)*")+COUNTIF($C$147,"*(6)*")</formula>
    </cfRule>
    <cfRule type="expression" dxfId="14" priority="344">
      <formula>$B$140="✓"</formula>
    </cfRule>
  </conditionalFormatting>
  <conditionalFormatting sqref="C141">
    <cfRule type="expression" dxfId="13" priority="286">
      <formula>COUNTIF($K$132,"*(7)*")+COUNTIF($C$147,"*(7)*")</formula>
    </cfRule>
    <cfRule type="expression" dxfId="12" priority="345">
      <formula>$B$141="✓"</formula>
    </cfRule>
  </conditionalFormatting>
  <conditionalFormatting sqref="C142">
    <cfRule type="expression" dxfId="11" priority="287">
      <formula>COUNTIF($K$132,"*(8)*")+COUNTIF($C$147,"*(8)*")</formula>
    </cfRule>
    <cfRule type="expression" dxfId="10" priority="346">
      <formula>$B$142="✓"</formula>
    </cfRule>
  </conditionalFormatting>
  <conditionalFormatting sqref="C143">
    <cfRule type="expression" dxfId="9" priority="288">
      <formula>COUNTIF($K$132,"*(9)*")+COUNTIF($C$147,"*(9)*")</formula>
    </cfRule>
    <cfRule type="expression" dxfId="8" priority="347">
      <formula>$B$143="✓"</formula>
    </cfRule>
  </conditionalFormatting>
  <conditionalFormatting sqref="C144">
    <cfRule type="expression" dxfId="7" priority="289">
      <formula>COUNTIF($K$132,"*(10)*")+COUNTIF($C$147,"*(10)*")</formula>
    </cfRule>
    <cfRule type="expression" dxfId="6" priority="348">
      <formula>$B$144="✓"</formula>
    </cfRule>
  </conditionalFormatting>
  <conditionalFormatting sqref="C145">
    <cfRule type="expression" dxfId="5" priority="290">
      <formula>COUNTIF($K$132,"*(11)*")+COUNTIF($C$147,"*(11)*")</formula>
    </cfRule>
    <cfRule type="expression" dxfId="4" priority="349">
      <formula>$B$145="✓"</formula>
    </cfRule>
  </conditionalFormatting>
  <conditionalFormatting sqref="C146">
    <cfRule type="expression" dxfId="3" priority="292">
      <formula>COUNTIF($K$132,"*(12)*")+COUNTIF($C$147,"*(12)*")</formula>
    </cfRule>
    <cfRule type="expression" dxfId="2" priority="350">
      <formula>$B$146="✓"</formula>
    </cfRule>
  </conditionalFormatting>
  <conditionalFormatting sqref="C148">
    <cfRule type="expression" dxfId="1" priority="293">
      <formula>COUNTIF($K$138,"*(1)*")</formula>
    </cfRule>
  </conditionalFormatting>
  <conditionalFormatting sqref="C149">
    <cfRule type="expression" dxfId="0" priority="294">
      <formula>COUNTIF($K$141,"*(2)*")</formula>
    </cfRule>
  </conditionalFormatting>
  <dataValidations xWindow="804" yWindow="591" count="46">
    <dataValidation type="list" allowBlank="1" showInputMessage="1" showErrorMessage="1" error="「あり」 or 「なし」を選択してください。" promptTitle="右側の「▼」から、選択してください。" prompt="　" sqref="C31" xr:uid="{BB2F83F7-BEB7-4A44-B978-E465125EC855}">
      <formula1>"あり,なし"</formula1>
    </dataValidation>
    <dataValidation type="list" allowBlank="1" showInputMessage="1" showErrorMessage="1" error="「なし」 ・ 「予防給付」 ・ 「介護給付」のどれかを選択してください。" promptTitle="右側の「▼」から、選択してください。" prompt="　" sqref="C30" xr:uid="{4B4F4188-80CA-480B-BAA8-CE027AF9FF70}">
      <formula1>"なし,予防給付,介護給付"</formula1>
    </dataValidation>
    <dataValidation type="list" imeMode="hiragana" allowBlank="1" showInputMessage="1" showErrorMessage="1" error="「男」 or 「女」で入力してください。" promptTitle="右側の「▼」から、選択してください。" prompt="　" sqref="C16" xr:uid="{0B4B4E0B-94FD-4B59-A271-26A39B27501E}">
      <formula1>"男,女"</formula1>
    </dataValidation>
    <dataValidation type="list" imeMode="hiragana" allowBlank="1" showInputMessage="1" showErrorMessage="1" error="「自宅内」 or 「自宅外」で入力してください。" promptTitle="右側の「▼」から、選択してください。" prompt="　　" sqref="C19" xr:uid="{4511D21B-CB0D-4D1F-90C7-3860A1147B79}">
      <formula1>"自宅内,自宅外"</formula1>
    </dataValidation>
    <dataValidation imeMode="disabled" allowBlank="1" showInputMessage="1" showErrorMessage="1" promptTitle="「〇(月)/□(日)」" prompt="　" sqref="C13 C10" xr:uid="{6A4F95BC-3EDD-4899-92CC-9641B1F780B4}"/>
    <dataValidation type="list" imeMode="hiragana" allowBlank="1" showInputMessage="1" showErrorMessage="1" sqref="C11" xr:uid="{6FC9E680-671B-4BBF-9776-95B283918AC3}">
      <formula1>"新規,更新,区分変更"</formula1>
    </dataValidation>
    <dataValidation imeMode="hiragana" allowBlank="1" showInputMessage="1" showErrorMessage="1" promptTitle="「住所」＋「病院名or施設名」" prompt="　" sqref="C18" xr:uid="{DFF8A721-C2EA-4894-AABF-01E40AE36454}"/>
    <dataValidation imeMode="disabled" allowBlank="1" showInputMessage="1" showErrorMessage="1" promptTitle="「T(大正) or S(昭和)〇/〇/〇」" prompt="　" sqref="C17" xr:uid="{B7C33637-D796-4DA2-82C3-5F8F925AB392}"/>
    <dataValidation type="list" allowBlank="1" showInputMessage="1" showErrorMessage="1" promptTitle="必ず、右側の「▼」を左クリックして、選択してください。" prompt="※判定の選択後、右枠の特記文例を選択・編集してください" sqref="B78 B81:B82" xr:uid="{00000000-0002-0000-0100-00000B000000}">
      <formula1>"できる,つかまればできる,できない"</formula1>
    </dataValidation>
    <dataValidation type="list" allowBlank="1" showInputMessage="1" showErrorMessage="1" promptTitle="必ず、右側の「▼」を左クリックして、選択してください。" prompt="※判定の選択後、右枠の特記文例を選択・編集してください" sqref="B83 B80" xr:uid="{00000000-0002-0000-0100-00000C000000}">
      <formula1>"できる,支えがあればできる,できない"</formula1>
    </dataValidation>
    <dataValidation type="list" allowBlank="1" showInputMessage="1" showErrorMessage="1" promptTitle="必ず、右側の「▼」を左クリックして、選択してください。" prompt="※判定の選択後、右枠の特記文例を選択・編集してください" sqref="B79" xr:uid="{00000000-0002-0000-0100-00000D000000}">
      <formula1>"できる,自分の手で支えればできる,支えてもらえばできる,できない"</formula1>
    </dataValidation>
    <dataValidation type="list" allowBlank="1" showInputMessage="1" showErrorMessage="1" promptTitle="必ず、右側の「▼」を左クリックして、選択してください。" prompt="※判定の選択後、右枠の特記文例を選択・編集してください" sqref="B84" xr:uid="{00000000-0002-0000-0100-00000E000000}">
      <formula1>"介助されていない,一部介助,全介助,行っていない"</formula1>
    </dataValidation>
    <dataValidation type="list" allowBlank="1" showInputMessage="1" showErrorMessage="1" promptTitle="必ず、右側の「▼」を左クリックして、選択してください。" prompt="※判定の選択後、右枠の特記文例を選択・編集してください" sqref="B85 B95:B97 B128:B129" xr:uid="{00000000-0002-0000-0100-00000F000000}">
      <formula1>"介助されていない,一部介助,全介助"</formula1>
    </dataValidation>
    <dataValidation type="list" allowBlank="1" showInputMessage="1" showErrorMessage="1" promptTitle="必ず、右側の「▼」を左クリックして、選択してください。" prompt="※判定の選択後、右枠の特記文例を選択・編集してください" sqref="B89:B90 B92:B94 B98:B99 B132:B133" xr:uid="{00000000-0002-0000-0100-000010000000}">
      <formula1>"介助されていない,見守り等,一部介助,全介助"</formula1>
    </dataValidation>
    <dataValidation type="list" allowBlank="1" showInputMessage="1" showErrorMessage="1" promptTitle="必ず、右側の「▼」を左クリックして、選択してください。" prompt="※判定の選択後、右枠の特記文例を選択・編集してください" sqref="B91" xr:uid="{00000000-0002-0000-0100-000011000000}">
      <formula1>"できる,見守り等,できない"</formula1>
    </dataValidation>
    <dataValidation type="list" allowBlank="1" showInputMessage="1" showErrorMessage="1" promptTitle="必ず、右側の「▼」を左クリックして、選択してください。" prompt="※判定の選択後、右枠の特記文例を選択・編集してください" sqref="B100" xr:uid="{00000000-0002-0000-0100-000012000000}">
      <formula1>"週１回以上,月１回以上,月１回未満"</formula1>
    </dataValidation>
    <dataValidation type="list" allowBlank="1" showInputMessage="1" showErrorMessage="1" promptTitle="必ず、右側の「▼」を左クリックして、選択してください。" prompt="※判定の選択後、右枠の特記文例を選択・編集してください" sqref="B130" xr:uid="{00000000-0002-0000-0100-000013000000}">
      <formula1>"できる,特別な場合を除いてできる,日常的に困難,できない"</formula1>
    </dataValidation>
    <dataValidation type="list" allowBlank="1" showInputMessage="1" showErrorMessage="1" promptTitle="必ず、右側の「▼」を左クリックして、選択してください。" prompt="※判定の選択後、右枠の特記文例を選択・編集してください" sqref="B131 B110 B112:B126" xr:uid="{00000000-0002-0000-0100-000014000000}">
      <formula1>"ない,ときどきある,ある"</formula1>
    </dataValidation>
    <dataValidation type="list" allowBlank="1" showInputMessage="1" showErrorMessage="1" promptTitle="必ず、右側の「▼」を左クリックして、選択してください。" prompt="※判定の選択後、右枠の特記文例を選択・編集してください" sqref="B102" xr:uid="{00000000-0002-0000-0100-000015000000}">
      <formula1>"調査対象者が意思を他者に伝達できる,ときどき伝達できる,ほとんど伝達できない,できない"</formula1>
    </dataValidation>
    <dataValidation type="list" allowBlank="1" showInputMessage="1" showErrorMessage="1" promptTitle="必ず、右側の「▼」を左クリックして、選択してください。" prompt="※判定の選択後、右枠の特記文例を選択・編集してください" sqref="B103:B108" xr:uid="{00000000-0002-0000-0100-000016000000}">
      <formula1>"できる,できない"</formula1>
    </dataValidation>
    <dataValidation type="list" allowBlank="1" showInputMessage="1" showErrorMessage="1" promptTitle="必ず、右側の「▼」を左クリックして、選択してください。" prompt="※判定の選択後、右枠の特記文例を選択・編集してください" sqref="B86" xr:uid="{00000000-0002-0000-0100-000017000000}">
      <formula1>"普通（日常生活に支障がない）,約1m離れた視力確認表の図が見える,目の前に置いた視力確認表の図が見える,ほとんど見えない,見えているのか判断不能"</formula1>
    </dataValidation>
    <dataValidation type="list" allowBlank="1" showInputMessage="1" showErrorMessage="1" promptTitle="必ず、右側の「▼」を左クリックして、選択してください。" prompt="※判定の選択後、右枠の特記文例を選択・編集してください" sqref="B87" xr:uid="{00000000-0002-0000-0100-000018000000}">
      <formula1>"普通,普通の声がやっと聞き取れる,かなり大きな声なら何とか聞き取れる,ほとんど聞こえない,聞こえているのか判断不能"</formula1>
    </dataValidation>
    <dataValidation type="list" imeMode="hiragana" allowBlank="1" showInputMessage="1" showErrorMessage="1" error="「独居」 ・ 「同居（夫婦のみ）」 ・ 「同居（その他）」のどれかで入力してください。" promptTitle="右側の「▼」から、選択してください。" prompt="　" sqref="C21" xr:uid="{D44A4B3E-62C4-4E49-8FE0-7C8EAD86577A}">
      <formula1>"独居,同居（夫婦のみ）,同居（その他）"</formula1>
    </dataValidation>
    <dataValidation imeMode="hiragana" operator="equal" allowBlank="1" showInputMessage="1" showErrorMessage="1" error="５桁で入力してください。" promptTitle="「漢字」" prompt="　" sqref="C14 C6" xr:uid="{E42F9529-16D7-4B84-B7F7-A36DA72F6441}"/>
    <dataValidation type="textLength" imeMode="disabled" operator="equal" allowBlank="1" showInputMessage="1" showErrorMessage="1" error="５桁で入力してください。" promptTitle="「５桁」" prompt="　" sqref="C5" xr:uid="{11252FAE-68FA-4B4F-AAE8-53B60E2645AC}">
      <formula1>5</formula1>
    </dataValidation>
    <dataValidation type="textLength" imeMode="disabled" operator="equal" allowBlank="1" showInputMessage="1" showErrorMessage="1" error="９桁で入力してください。" promptTitle="「９桁」" prompt="　" sqref="C8:C9" xr:uid="{6BD48D48-842D-4D68-9AEE-911F5F7021FF}">
      <formula1>9</formula1>
    </dataValidation>
    <dataValidation imeMode="disabled" allowBlank="1" showInputMessage="1" showErrorMessage="1" sqref="C12" xr:uid="{8C002CAC-8E24-46AC-840C-6724CFA6DEE7}"/>
    <dataValidation imeMode="hiragana" allowBlank="1" showInputMessage="1" showErrorMessage="1" sqref="C3 C22:C23 C25:C27" xr:uid="{6F5FA779-C355-4648-BFB0-0F42B72E508E}"/>
    <dataValidation imeMode="hiragana" allowBlank="1" showInputMessage="1" showErrorMessage="1" promptTitle="右側の印刷イメージに、1群特記が入りきらない際に入力して下さい。" prompt="　" sqref="C88" xr:uid="{21516F12-A368-4EF7-AEB4-19622631ECA8}"/>
    <dataValidation imeMode="hiragana" allowBlank="1" showInputMessage="1" showErrorMessage="1" promptTitle="「ひらがな」" prompt="　" sqref="C15 C7" xr:uid="{F23364E4-366F-4172-B1FF-AD67D40D2290}"/>
    <dataValidation imeMode="hiragana" allowBlank="1" showInputMessage="1" showErrorMessage="1" promptTitle="「手入力」で、入力してください。" prompt="　" sqref="C52" xr:uid="{3C33DBF5-BD55-405E-B58B-90A59FD71443}"/>
    <dataValidation imeMode="disabled" allowBlank="1" showInputMessage="1" showErrorMessage="1" promptTitle="「品目数のみ」" prompt="　" sqref="C42:C43" xr:uid="{DBD743DD-50B9-4F1C-A252-5709A8FC062B}"/>
    <dataValidation imeMode="hiragana" allowBlank="1" showInputMessage="1" showErrorMessage="1" promptTitle="　　　　表示されている文を参考に、入力してください。" prompt="・入力後、【　】は消してください。_x000a_・地名・施設名・商品名は入力しないで下さい。_x000a_・申請理由、利用中のサービス、希望サービス等は、可能な限り入力してください。" sqref="B68:C71" xr:uid="{6C29F814-6B84-4C80-A376-B2C2D1443B52}"/>
    <dataValidation allowBlank="1" showErrorMessage="1" promptTitle="該当する「□」を左クリックしてください。" prompt="　" sqref="B72:C73" xr:uid="{43B2385C-936F-4FD4-AE9F-332FDD1547B3}"/>
    <dataValidation type="list" allowBlank="1" showInputMessage="1" showErrorMessage="1" error="「✓」 のみ入力してください。" promptTitle="必ず、右側の「▼」を左クリックして、選択してください。" prompt="※判定の選択後、右枠の特記文例を選択・編集してください" sqref="B135:B146" xr:uid="{C6FAA3CA-4FF6-400D-9702-BC13B03F29D2}">
      <formula1>"✓"</formula1>
    </dataValidation>
    <dataValidation imeMode="disabled" allowBlank="1" showInputMessage="1" showErrorMessage="1" promptTitle="「054も入力」・「ハイフンなし」" prompt="　" sqref="C28 C24" xr:uid="{831F359C-C0B9-4E7D-A6BE-FF6559F3D8CB}"/>
    <dataValidation imeMode="disabled" allowBlank="1" showInputMessage="1" showErrorMessage="1" promptTitle="「回数のみ」" prompt="　" sqref="C44:C46 C48:C51 C32:C41" xr:uid="{F4A45844-C2F6-4A2C-99A7-54CE94B84B00}"/>
    <dataValidation type="list" allowBlank="1" showInputMessage="1" showErrorMessage="1" error="「✓」 のみ入力してください。" promptTitle="右側の「▼」から、選択してください。" prompt="　" sqref="C54:C64" xr:uid="{089AD8A5-0D31-4D32-A695-430625E82015}">
      <formula1>"✓"</formula1>
    </dataValidation>
    <dataValidation type="whole" operator="lessThanOrEqual" allowBlank="1" showInputMessage="1" showErrorMessage="1" sqref="D88" xr:uid="{762672E7-2FA3-4E4A-9A64-BC1465DC2135}">
      <formula1>80</formula1>
    </dataValidation>
    <dataValidation type="whole" imeMode="disabled" allowBlank="1" showInputMessage="1" showErrorMessage="1" error="1~31の範囲で入力して下さい。" promptTitle="「回数のみ」" prompt="　" sqref="C47" xr:uid="{F4E9F1AB-CCC3-4860-8C15-C01921228A4A}">
      <formula1>1</formula1>
      <formula2>31</formula2>
    </dataValidation>
    <dataValidation type="list" allowBlank="1" showInputMessage="1" showErrorMessage="1" errorTitle="右側の「▼」から調査項目の判定を選択してください。" promptTitle="必ず、右側の「▼」を左クリックして、選択してください。" prompt="※判定の選択後、右枠の特記文例を選択・編集してください" sqref="B77" xr:uid="{2CEC7699-150E-49C5-9C98-E713811F5B9F}">
      <formula1>"できる,つかまればできる,できない"</formula1>
    </dataValidation>
    <dataValidation type="list" allowBlank="1" showInputMessage="1" showErrorMessage="1" promptTitle="必ず、右側の「▼」を左クリックして、文例を選択してください。" prompt="※判定の選択後、右枠の特記文例を選択・編集してください" sqref="B109" xr:uid="{9FCAEF1F-5E75-4BC3-8F36-E7135C746CBD}">
      <formula1>"ない,ときどきある,ある"</formula1>
    </dataValidation>
    <dataValidation imeMode="hiragana" allowBlank="1" showInputMessage="1" showErrorMessage="1" promptTitle="右側の印刷イメージに、6群特記が入りきらない際に入力して下さい。" prompt="　" sqref="C147" xr:uid="{54250F00-E65F-4684-A5A1-A043E231BBEF}"/>
    <dataValidation imeMode="hiragana" allowBlank="1" showInputMessage="1" showErrorMessage="1" promptTitle="右側の印刷イメージに、5群特記が入りきらない際に入力して下さい。" prompt="　" sqref="C134" xr:uid="{D30F98CC-EBA2-47D3-B3C2-F714AF73DDB9}"/>
    <dataValidation imeMode="hiragana" allowBlank="1" showInputMessage="1" showErrorMessage="1" promptTitle="右側の印刷イメージに、4群特記が入りきらない際に入力して下さい。" prompt="　" sqref="C127" xr:uid="{85C2A7FF-A878-4490-B4CD-BE8EB56C625D}"/>
    <dataValidation imeMode="hiragana" allowBlank="1" showInputMessage="1" showErrorMessage="1" promptTitle="右側の印刷イメージに、2群特記が入りきらない際に入力して下さい。" prompt="　" sqref="C101" xr:uid="{33D98D8A-64D4-4D95-B5CF-03DC7DE1B419}"/>
  </dataValidations>
  <pageMargins left="0" right="0" top="0" bottom="0" header="0" footer="0"/>
  <pageSetup paperSize="9" fitToWidth="0" fitToHeight="0" orientation="portrait" r:id="rId1"/>
  <rowBreaks count="3" manualBreakCount="3">
    <brk id="36" max="16383" man="1"/>
    <brk id="65" max="16383" man="1"/>
    <brk id="104" max="16383" man="1"/>
  </rowBreaks>
  <drawing r:id="rId2"/>
  <legacyDrawing r:id="rId3"/>
  <legacyDrawingHF r:id="rId4"/>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xWindow="804" yWindow="591" count="72">
        <x14:dataValidation type="list" imeMode="hiragana" allowBlank="1" showInputMessage="1" promptTitle="４群の該当が全て「ない」時は、この欄に特記を入力してください。" prompt="　" xr:uid="{76BA4F3C-438C-4646-AF3D-8A68E20A0EF5}">
          <x14:formula1>
            <xm:f>文例!$D$542</xm:f>
          </x14:formula1>
          <xm:sqref>C111</xm:sqref>
        </x14:dataValidation>
        <x14:dataValidation type="list" imeMode="hiragana" allowBlank="1" showInputMessage="1" promptTitle="右の「▼」で文例を選択後、対象者に合わせて編集してください。" prompt="・入力後、【　】は消してください" xr:uid="{C3C4F589-0170-45D0-B9DA-0D29F769A956}">
          <x14:formula1>
            <xm:f>文例!$D$2:$D$6</xm:f>
          </x14:formula1>
          <xm:sqref>B74:C74</xm:sqref>
        </x14:dataValidation>
        <x14:dataValidation type="list" errorStyle="warning" imeMode="hiragana" allowBlank="1" showInputMessage="1" promptTitle="右の「▼」で文例を選択後、対象者に合わせて編集してください。" prompt="・入力後、【　】は消してください_x000a_・文例を使わずに入力する場合は、「(1)(2)のみ」の文を選んでください" xr:uid="{2FD8335F-118F-4CE4-8174-B93C2CFFCE4B}">
          <x14:formula1>
            <xm:f>文例!$D$8:$D$13</xm:f>
          </x14:formula1>
          <xm:sqref>B75:C76</xm:sqref>
        </x14:dataValidation>
        <x14:dataValidation type="list" imeMode="hiragana" allowBlank="1" showInputMessage="1" promptTitle="必ず、右側の「▼」で、特記文例を選んでから入力ください。" prompt="・入力後、【　】は消してください_x000a_・直接入力する場合は、一番下の「(11)」のみの文例を選択して下さい" xr:uid="{00000000-0002-0000-0100-00001D000000}">
          <x14:formula1>
            <xm:f>文例!$C$795:$D$795</xm:f>
          </x14:formula1>
          <xm:sqref>C145</xm:sqref>
        </x14:dataValidation>
        <x14:dataValidation type="list" imeMode="hiragana" allowBlank="1" showInputMessage="1" promptTitle="必ず、右側の「▼」で、特記文例を選んでから入力ください。" prompt="・入力後、【　】は消してください_x000a_・直接入力する場合は、一番下の「(10)」のみの文例を選択して下さい" xr:uid="{00000000-0002-0000-0100-00001E000000}">
          <x14:formula1>
            <xm:f>文例!$C$794:$D$794</xm:f>
          </x14:formula1>
          <xm:sqref>C144</xm:sqref>
        </x14:dataValidation>
        <x14:dataValidation type="list" imeMode="hiragana" allowBlank="1" showInputMessage="1" promptTitle="必ず、右側の「▼」で、特記文例を選んでから入力ください。" prompt="・入力後、【　】は消してください_x000a_・直接入力する場合は、一番下の「(7)」のみの文例を選択して下さい" xr:uid="{00000000-0002-0000-0100-00001F000000}">
          <x14:formula1>
            <xm:f>文例!$C$791:$D$791</xm:f>
          </x14:formula1>
          <xm:sqref>C141</xm:sqref>
        </x14:dataValidation>
        <x14:dataValidation type="list" imeMode="hiragana" allowBlank="1" showInputMessage="1" promptTitle="必ず、右側の「▼」で、特記文例を選んでから入力ください。" prompt="・入力後、【　】は消してください_x000a_・直接入力する場合は、一番下の「(6)」のみの文例を選択して下さい" xr:uid="{00000000-0002-0000-0100-000020000000}">
          <x14:formula1>
            <xm:f>文例!$C$790:$D$790</xm:f>
          </x14:formula1>
          <xm:sqref>C140</xm:sqref>
        </x14:dataValidation>
        <x14:dataValidation type="list" imeMode="hiragana" allowBlank="1" showInputMessage="1" promptTitle="必ず、右側の「▼」で、特記文例を選んでから入力ください。" prompt="・入力後、【　】は消してください_x000a_・直接入力する場合は、一番下の「(5)」のみの文例を選択して下さい" xr:uid="{00000000-0002-0000-0100-000021000000}">
          <x14:formula1>
            <xm:f>文例!$C$789:$D$789</xm:f>
          </x14:formula1>
          <xm:sqref>C139</xm:sqref>
        </x14:dataValidation>
        <x14:dataValidation type="list" imeMode="hiragana" allowBlank="1" showInputMessage="1" promptTitle="必ず、右側の「▼」で、特記文例を選んでから入力ください。" prompt="・入力後、【　】は消してください_x000a_・直接入力する場合は、一番下の「(4)」のみの文例を選択して下さい" xr:uid="{00000000-0002-0000-0100-000022000000}">
          <x14:formula1>
            <xm:f>文例!$C$788:$D$788</xm:f>
          </x14:formula1>
          <xm:sqref>C138</xm:sqref>
        </x14:dataValidation>
        <x14:dataValidation type="list" imeMode="hiragana" allowBlank="1" showInputMessage="1" promptTitle="必ず、右側の「▼」で、特記文例を選んでから入力ください。" prompt="・入力後、【　】は消してください_x000a_・直接入力する場合は、一番下の「(1)」のみの文例を選択して下さい" xr:uid="{00000000-0002-0000-0100-000023000000}">
          <x14:formula1>
            <xm:f>文例!$C$785:$D$785</xm:f>
          </x14:formula1>
          <xm:sqref>C135</xm:sqref>
        </x14:dataValidation>
        <x14:dataValidation type="list" imeMode="hiragana" allowBlank="1" showInputMessage="1" promptTitle="必ず、右側の「▼」で、特記文例を選んでから入力ください。" prompt="・入力後、【　】は消してください_x000a_・直接入力する場合は、一番下の「(3)」のみの文例を選択して下さい" xr:uid="{00000000-0002-0000-0100-000024000000}">
          <x14:formula1>
            <xm:f>文例!$C$787:$D$787</xm:f>
          </x14:formula1>
          <xm:sqref>C137</xm:sqref>
        </x14:dataValidation>
        <x14:dataValidation type="list" imeMode="hiragana" allowBlank="1" showInputMessage="1" promptTitle="必ず、右側の「▼」で、特記文例を選んでから入力ください。" prompt="・入力後、【　】は消してください_x000a_・直接入力する場合は、一番下の「(2)」のみの文例を選択して下さい" xr:uid="{00000000-0002-0000-0100-000025000000}">
          <x14:formula1>
            <xm:f>文例!$C$786:$D$786</xm:f>
          </x14:formula1>
          <xm:sqref>C136</xm:sqref>
        </x14:dataValidation>
        <x14:dataValidation type="list" allowBlank="1" showErrorMessage="1" error="正しく選択してください。" promptTitle="必ず、右側の「▼」を左クリックして、選択してください。" prompt="※判定の選択後、右枠の特記文例を選択・編集してください" xr:uid="{00000000-0002-0000-0100-000026000000}">
          <x14:formula1>
            <xm:f>文例!$C$807:$C$814</xm:f>
          </x14:formula1>
          <xm:sqref>B149</xm:sqref>
        </x14:dataValidation>
        <x14:dataValidation type="list" imeMode="hiragana" allowBlank="1" showInputMessage="1" promptTitle="右の「▼」で文例を選択後、対象者に合わせて編集してください。" prompt="・入力後、【　】は消してください_x000a_・直接入力する場合は、一番下の「(9)」のみの文例を選択して下さい" xr:uid="{00000000-0002-0000-0100-000041000000}">
          <x14:formula1>
            <xm:f>OFFSET(文例!$D$526,MATCH($B$110,文例!$C$526:$C$540,0)-1,0,5,1)</xm:f>
          </x14:formula1>
          <xm:sqref>C110</xm:sqref>
        </x14:dataValidation>
        <x14:dataValidation type="list" imeMode="hiragana" allowBlank="1" showInputMessage="1" promptTitle="右の「▼」で文例を選択後、対象者に合わせて編集してください。" prompt="・入力後、【　】は消してください_x000a_・直接入力する場合は、一番下の「(8)」のみの文例を選択して下さい" xr:uid="{00000000-0002-0000-0100-000042000000}">
          <x14:formula1>
            <xm:f>OFFSET(文例!$D$511,MATCH($B$109,文例!$C$511:$C$525,0)-1,0,5,1)</xm:f>
          </x14:formula1>
          <xm:sqref>C109</xm:sqref>
        </x14:dataValidation>
        <x14:dataValidation type="list" imeMode="hiragana" allowBlank="1" showInputMessage="1" promptTitle="右の「▼」で文例を選択後、対象者に合わせて編集してください。" prompt="・入力後、【　】は消してください_x000a_・直接入力する場合は、一番下の「(7)」のみの文例を選択して下さい" xr:uid="{00000000-0002-0000-0100-000043000000}">
          <x14:formula1>
            <xm:f>OFFSET(文例!$D$501,MATCH($B$108,文例!$C$501:$C$510,0)-1,0,5,1)</xm:f>
          </x14:formula1>
          <xm:sqref>C108</xm:sqref>
        </x14:dataValidation>
        <x14:dataValidation type="list" imeMode="hiragana" allowBlank="1" showInputMessage="1" promptTitle="右の「▼」で文例を選択後、対象者に合わせて編集してください。" prompt="・入力後、【　】は消してください_x000a_・直接入力する場合は、一番下の「(6)」のみの文例を選択して下さい" xr:uid="{00000000-0002-0000-0100-000044000000}">
          <x14:formula1>
            <xm:f>OFFSET(文例!$D$491,MATCH($B$107,文例!$C$491:$C$500,0)-1,0,5,1)</xm:f>
          </x14:formula1>
          <xm:sqref>C107</xm:sqref>
        </x14:dataValidation>
        <x14:dataValidation type="list" imeMode="hiragana" allowBlank="1" showInputMessage="1" promptTitle="右の「▼」で文例を選択後、対象者に合わせて編集してください。" prompt="・入力後、【　】は消してください_x000a_・直接入力する場合は、一番下の「(5)」のみの文例を選択して下さい" xr:uid="{00000000-0002-0000-0100-000045000000}">
          <x14:formula1>
            <xm:f>OFFSET(文例!$D$481,MATCH($B$106,文例!$C$481:$C$490,0)-1,0,5,1)</xm:f>
          </x14:formula1>
          <xm:sqref>C106</xm:sqref>
        </x14:dataValidation>
        <x14:dataValidation type="list" imeMode="hiragana" allowBlank="1" showInputMessage="1" promptTitle="右の「▼」で文例を選択後、対象者に合わせて編集してください。" prompt="・入力後、【　】は消してください_x000a_・直接入力する場合は、一番下の「(4)」のみの文例を選択して下さい" xr:uid="{00000000-0002-0000-0100-000046000000}">
          <x14:formula1>
            <xm:f>OFFSET(文例!$D$471,MATCH($B$105,文例!$C$471:$C$480,0)-1,0,5,1)</xm:f>
          </x14:formula1>
          <xm:sqref>C105</xm:sqref>
        </x14:dataValidation>
        <x14:dataValidation type="list" imeMode="hiragana" allowBlank="1" showInputMessage="1" promptTitle="右の「▼」で文例を選択後、対象者に合わせて編集してください。" prompt="・入力後、【　】は消してください_x000a_・直接入力する場合は、一番下の「(3)」のみの文例を選択して下さい" xr:uid="{00000000-0002-0000-0100-000047000000}">
          <x14:formula1>
            <xm:f>OFFSET(文例!$D$461,MATCH($B$104,文例!$C$461:$C$470,0)-1,0,5,1)</xm:f>
          </x14:formula1>
          <xm:sqref>C104</xm:sqref>
        </x14:dataValidation>
        <x14:dataValidation type="list" imeMode="hiragana" allowBlank="1" showInputMessage="1" promptTitle="右の「▼」で文例を選択後、対象者に合わせて編集してください。" prompt="・入力後、【　】は消してください_x000a_・直接入力する場合は、一番下の「(2)」のみの文例を選択して下さい" xr:uid="{00000000-0002-0000-0100-000048000000}">
          <x14:formula1>
            <xm:f>OFFSET(文例!$D$451,MATCH($B$103,文例!$C$451:$C$460,0)-1,0,5,1)</xm:f>
          </x14:formula1>
          <xm:sqref>C103</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00000000-0002-0000-0100-000049000000}">
          <x14:formula1>
            <xm:f>OFFSET(文例!$D$431,MATCH($B$102,文例!$C$431:$C$450,0)-1,0,5,1)</xm:f>
          </x14:formula1>
          <xm:sqref>C102</xm:sqref>
        </x14:dataValidation>
        <x14:dataValidation type="list" imeMode="hiragana" allowBlank="1" showInputMessage="1" promptTitle="右の「▼」で文例を選択後、対象者に合わせて編集してください。" prompt="・入力後、【　】は消してください_x000a_・直接入力する場合は、一番下の「(4)」のみの文例を選択して下さい" xr:uid="{00000000-0002-0000-0100-00004A000000}">
          <x14:formula1>
            <xm:f>OFFSET(文例!$D$570,MATCH($B$115,文例!$C$570:$C$578,0)-1,0,3,1)</xm:f>
          </x14:formula1>
          <xm:sqref>C115</xm:sqref>
        </x14:dataValidation>
        <x14:dataValidation type="list" imeMode="hiragana" allowBlank="1" showInputMessage="1" promptTitle="右の「▼」で文例を選択後、対象者に合わせて編集してください。" prompt="・入力後、【　】は消してください_x000a_・直接入力する場合は、一番下の「(14)」のみの文例を選択して下さい" xr:uid="{00000000-0002-0000-0100-00004B000000}">
          <x14:formula1>
            <xm:f>OFFSET(文例!$D$660,MATCH($B$125,文例!$C$660:$C$668,0)-1,0,3,1)</xm:f>
          </x14:formula1>
          <xm:sqref>C125</xm:sqref>
        </x14:dataValidation>
        <x14:dataValidation type="list" imeMode="hiragana" allowBlank="1" showInputMessage="1" promptTitle="右の「▼」で文例を選択後、対象者に合わせて編集してください。" prompt="・入力後、【　】は消してください_x000a_・直接入力する場合は、一番下の「(13)」のみの文例を選択して下さい" xr:uid="{00000000-0002-0000-0100-00004C000000}">
          <x14:formula1>
            <xm:f>OFFSET(文例!$D$651,MATCH($B$124,文例!$C$651:$C$659,0)-1,0,3,1)</xm:f>
          </x14:formula1>
          <xm:sqref>C124</xm:sqref>
        </x14:dataValidation>
        <x14:dataValidation type="list" imeMode="hiragana" allowBlank="1" showInputMessage="1" promptTitle="右の「▼」で文例を選択後、対象者に合わせて編集してください。" prompt="・入力後、【　】は消してください_x000a_・直接入力する場合は、一番下の「(12)」のみの文例を選択して下さい" xr:uid="{00000000-0002-0000-0100-00004D000000}">
          <x14:formula1>
            <xm:f>OFFSET(文例!$D$642,MATCH($B$123,文例!$C$642:$C$650,0)-1,0,3,1)</xm:f>
          </x14:formula1>
          <xm:sqref>C123</xm:sqref>
        </x14:dataValidation>
        <x14:dataValidation type="list" imeMode="hiragana" allowBlank="1" showInputMessage="1" promptTitle="右の「▼」で文例を選択後、対象者に合わせて編集してください。" prompt="・入力後、【　】は消してください_x000a_・直接入力する場合は、一番下の「(11)」のみの文例を選択して下さい" xr:uid="{00000000-0002-0000-0100-00004E000000}">
          <x14:formula1>
            <xm:f>OFFSET(文例!$D$633,MATCH($B$122,文例!$C$633:$C$641,0)-1,0,3,1)</xm:f>
          </x14:formula1>
          <xm:sqref>C122</xm:sqref>
        </x14:dataValidation>
        <x14:dataValidation type="list" imeMode="hiragana" allowBlank="1" showInputMessage="1" promptTitle="右の「▼」で文例を選択後、対象者に合わせて編集してください。" prompt="・入力後、【　】は消してください_x000a_・直接入力する場合は、一番下の「(10)」のみの文例を選択して下さい" xr:uid="{00000000-0002-0000-0100-00004F000000}">
          <x14:formula1>
            <xm:f>OFFSET(文例!$D$624,MATCH($B$121,文例!$C$624:$C$632,0)-1,0,3,1)</xm:f>
          </x14:formula1>
          <xm:sqref>C121</xm:sqref>
        </x14:dataValidation>
        <x14:dataValidation type="list" imeMode="hiragana" allowBlank="1" showInputMessage="1" promptTitle="右の「▼」で文例を選択後、対象者に合わせて編集してください。" prompt="・入力後、【　】は消してください_x000a_・直接入力する場合は、一番下の「(9)」のみの文例を選択して下さい" xr:uid="{00000000-0002-0000-0100-000050000000}">
          <x14:formula1>
            <xm:f>OFFSET(文例!$D$615,MATCH($B$120,文例!$C$615:$C$623,0)-1,0,3,1)</xm:f>
          </x14:formula1>
          <xm:sqref>C120</xm:sqref>
        </x14:dataValidation>
        <x14:dataValidation type="list" imeMode="hiragana" allowBlank="1" showInputMessage="1" promptTitle="右の「▼」で文例を選択後、対象者に合わせて編集してください。" prompt="・入力後、【　】は消してください_x000a_・直接入力する場合は、一番下の「(8)」のみの文例を選択して下さい" xr:uid="{00000000-0002-0000-0100-000051000000}">
          <x14:formula1>
            <xm:f>OFFSET(文例!$D$606,MATCH($B$119,文例!$C$606:$C$614,0)-1,0,3,1)</xm:f>
          </x14:formula1>
          <xm:sqref>C119</xm:sqref>
        </x14:dataValidation>
        <x14:dataValidation type="list" imeMode="hiragana" allowBlank="1" showInputMessage="1" promptTitle="右の「▼」で文例を選択後、対象者に合わせて編集してください。" prompt="・入力後、【　】は消してください_x000a_・直接入力する場合は、一番下の「(7)」のみの文例を選択して下さい" xr:uid="{00000000-0002-0000-0100-000052000000}">
          <x14:formula1>
            <xm:f>OFFSET(文例!$D$597,MATCH($B$118,文例!$C$597:$C$605,0)-1,0,3,1)</xm:f>
          </x14:formula1>
          <xm:sqref>C118</xm:sqref>
        </x14:dataValidation>
        <x14:dataValidation type="list" imeMode="hiragana" allowBlank="1" showInputMessage="1" promptTitle="右の「▼」で文例を選択後、対象者に合わせて編集してください。" prompt="・入力後、【　】は消してください_x000a_・直接入力する場合は、一番下の「(6)」のみの文例を選択して下さい" xr:uid="{00000000-0002-0000-0100-000053000000}">
          <x14:formula1>
            <xm:f>OFFSET(文例!$D$588,MATCH($B$117,文例!$C$588:$C$596,0)-1,0,3,1)</xm:f>
          </x14:formula1>
          <xm:sqref>C117</xm:sqref>
        </x14:dataValidation>
        <x14:dataValidation type="list" imeMode="hiragana" allowBlank="1" showInputMessage="1" promptTitle="右の「▼」で文例を選択後、対象者に合わせて編集してください。" prompt="・入力後、【　】は消してください_x000a_・直接入力する場合は、一番下の「(5)」のみの文例を選択して下さい" xr:uid="{00000000-0002-0000-0100-000054000000}">
          <x14:formula1>
            <xm:f>OFFSET(文例!$D$579,MATCH($B$116,文例!$C$579:$C$587,0)-1,0,3,1)</xm:f>
          </x14:formula1>
          <xm:sqref>C116</xm:sqref>
        </x14:dataValidation>
        <x14:dataValidation type="list" imeMode="hiragana" allowBlank="1" showInputMessage="1" promptTitle="右の「▼」で文例を選択後、対象者に合わせて編集してください。" prompt="・入力後、【　】は消してください_x000a_・直接入力する場合は、一番下の「(3)」のみの文例を選択して下さい" xr:uid="{00000000-0002-0000-0100-000055000000}">
          <x14:formula1>
            <xm:f>OFFSET(文例!$D$561,MATCH($B$114,文例!$C$561:$C$569,0)-1,0,3,1)</xm:f>
          </x14:formula1>
          <xm:sqref>C114</xm:sqref>
        </x14:dataValidation>
        <x14:dataValidation type="list" imeMode="hiragana" allowBlank="1" showInputMessage="1" promptTitle="右の「▼」で文例を選択後、対象者に合わせて編集してください。" prompt="・入力後、【　】は消してください_x000a_・直接入力する場合は、一番下の「(2)」のみの文例を選択して下さい" xr:uid="{00000000-0002-0000-0100-000056000000}">
          <x14:formula1>
            <xm:f>OFFSET(文例!$D$552,MATCH($B$113,文例!$C$552:$C$560,0)-1,0,3,1)</xm:f>
          </x14:formula1>
          <xm:sqref>C113</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00000000-0002-0000-0100-000057000000}">
          <x14:formula1>
            <xm:f>OFFSET(文例!$D$543,MATCH($B$112,文例!$C$543:$C$551,0)-1,0,3,1)</xm:f>
          </x14:formula1>
          <xm:sqref>C112</xm:sqref>
        </x14:dataValidation>
        <x14:dataValidation type="list" imeMode="hiragana" allowBlank="1" showInputMessage="1" promptTitle="右の「▼」で文例を選択後、対象者に合わせて編集してください。" prompt="・入力後、【　】は消してください_x000a_・直接入力する場合は、一番下の「(15)」のみの文例を選択して下さい" xr:uid="{00000000-0002-0000-0100-000058000000}">
          <x14:formula1>
            <xm:f>OFFSET(文例!$D$669,MATCH($B$126,文例!$C$669:$C$677,0)-1,0,3,1)</xm:f>
          </x14:formula1>
          <xm:sqref>C126</xm:sqref>
        </x14:dataValidation>
        <x14:dataValidation type="list" imeMode="hiragana" allowBlank="1" showInputMessage="1" promptTitle="右の「▼」で文例を選択後、対象者に合わせて編集してください。" prompt="・入力後、【　】は消してください_x000a_・直接入力する場合は、一番下の「(6)」のみの文例を選択して下さい" xr:uid="{00000000-0002-0000-0100-000059000000}">
          <x14:formula1>
            <xm:f>OFFSET(文例!$D$764,MATCH($B$133,文例!$C$764:$C$783,0)-1,0,5,1)</xm:f>
          </x14:formula1>
          <xm:sqref>C133</xm:sqref>
        </x14:dataValidation>
        <x14:dataValidation type="list" imeMode="hiragana" allowBlank="1" showInputMessage="1" promptTitle="右の「▼」で文例を選択後、対象者に合わせて編集してください。" prompt="・入力後、【　】は消してください_x000a_・直接入力する場合は、一番下の「(5)」のみの文例を選択して下さい" xr:uid="{00000000-0002-0000-0100-00005A000000}">
          <x14:formula1>
            <xm:f>OFFSET(文例!$D$744,MATCH($B$132,文例!$C$744:$C$763,0)-1,0,5,1)</xm:f>
          </x14:formula1>
          <xm:sqref>C132</xm:sqref>
        </x14:dataValidation>
        <x14:dataValidation type="list" imeMode="hiragana" allowBlank="1" showInputMessage="1" promptTitle="右の「▼」で文例を選択後、対象者に合わせて編集してください。" prompt="・入力後、【　】は消してください_x000a_・直接入力する場合は、一番下の「(4)」のみの文例を選択して下さい" xr:uid="{00000000-0002-0000-0100-00005B000000}">
          <x14:formula1>
            <xm:f>OFFSET(文例!$D$729,MATCH($B$131,文例!$C$729:$C$743,0)-1,0,5,1)</xm:f>
          </x14:formula1>
          <xm:sqref>C131</xm:sqref>
        </x14:dataValidation>
        <x14:dataValidation type="list" imeMode="hiragana" allowBlank="1" showInputMessage="1" promptTitle="右の「▼」で文例を選択後、対象者に合わせて編集してください。" prompt="・入力後、【　】は消してください_x000a_・直接入力する場合は、一番下の「(3)」のみの文例を選択して下さい" xr:uid="{00000000-0002-0000-0100-00005C000000}">
          <x14:formula1>
            <xm:f>OFFSET(文例!$D$709,MATCH($B$130,文例!$C$709:$C$728,0)-1,0,5,1)</xm:f>
          </x14:formula1>
          <xm:sqref>C130</xm:sqref>
        </x14:dataValidation>
        <x14:dataValidation type="list" imeMode="hiragana" allowBlank="1" showInputMessage="1" promptTitle="右の「▼」で文例を選択後、対象者に合わせて編集してください。" prompt="・入力後、【　】は消してください_x000a_・直接入力する場合は、一番下の「(2)」のみの文例を選択して下さい" xr:uid="{00000000-0002-0000-0100-00005D000000}">
          <x14:formula1>
            <xm:f>OFFSET(文例!$D$694,MATCH($B$129,文例!$C$694:$C$708,0)-1,0,5,1)</xm:f>
          </x14:formula1>
          <xm:sqref>C129</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00000000-0002-0000-0100-00005E000000}">
          <x14:formula1>
            <xm:f>OFFSET(文例!$D$679,MATCH($B$128,文例!$C$679:$C$693,0)-1,0,5,1)</xm:f>
          </x14:formula1>
          <xm:sqref>C128</xm:sqref>
        </x14:dataValidation>
        <x14:dataValidation type="list" imeMode="hiragana" allowBlank="1" showInputMessage="1" promptTitle="右の「▼」で文例を選択後、対象者に合わせて編集してください。" prompt="・入力後、【　】は消してください_x000a_・直接入力する場合は、一番下の「(2)」のみの文例を選択して下さい" xr:uid="{00000000-0002-0000-0100-00005F000000}">
          <x14:formula1>
            <xm:f>OFFSET(文例!$D$807,MATCH($B$149,文例!$C$807:$C$814,0)-1,0,1,1)</xm:f>
          </x14:formula1>
          <xm:sqref>C149</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00000000-0002-0000-0100-000060000000}">
          <x14:formula1>
            <xm:f>OFFSET(文例!$D$798,MATCH($B$148,文例!$C$798:$C$806,0)-1,0,1,1)</xm:f>
          </x14:formula1>
          <xm:sqref>C148</xm:sqref>
        </x14:dataValidation>
        <x14:dataValidation type="list" imeMode="hiragana" allowBlank="1" showInputMessage="1" promptTitle="必ず、右側の「▼」で、特記文例を選んでから入力ください。" prompt="・入力後、【　】は消してください_x000a_・直接入力する場合は、一番下の「(8)」のみの文例を選択して下さい" xr:uid="{00000000-0002-0000-0100-000061000000}">
          <x14:formula1>
            <xm:f>文例!$C$792:$D$792</xm:f>
          </x14:formula1>
          <xm:sqref>C142</xm:sqref>
        </x14:dataValidation>
        <x14:dataValidation type="list" imeMode="hiragana" allowBlank="1" showInputMessage="1" promptTitle="必ず、右側の「▼」で、特記文例を選んでから入力ください。" prompt="・入力後、【　】は消してください_x000a_・直接入力する場合は、一番下の「(9)」のみの文例を選択して下さい" xr:uid="{00000000-0002-0000-0100-000062000000}">
          <x14:formula1>
            <xm:f>文例!$C$793:$D$793</xm:f>
          </x14:formula1>
          <xm:sqref>C143</xm:sqref>
        </x14:dataValidation>
        <x14:dataValidation type="list" allowBlank="1" showInputMessage="1" promptTitle="右の「▼」で文例を選択後、対象者に合わせて編集してください。" prompt="・入力後、【　】は消してください_x000a_・直接入力する場合は、一番下の「(9)」のみの文例を選択して下さい" xr:uid="{AC7C544A-4118-4197-87F4-86ABE0C54A01}">
          <x14:formula1>
            <xm:f>OFFSET(文例!$D$360,MATCH($B$97,文例!$C$360:$C$374,0)-1,0,5,1)</xm:f>
          </x14:formula1>
          <xm:sqref>C97</xm:sqref>
        </x14:dataValidation>
        <x14:dataValidation type="list" allowBlank="1" showInputMessage="1" promptTitle="右の「▼」で文例を選択後、対象者に合わせて編集してください。" prompt="・入力後、【　】は消してください_x000a_・直接入力する場合は、一番下の「(10)」のみの文例を選択して下さい" xr:uid="{EF07B041-2AE5-4D2A-9251-7238252393CC}">
          <x14:formula1>
            <xm:f>OFFSET(文例!$D$375,MATCH($B$98,文例!$C$375:$C$394,0)-1,0,5,1)</xm:f>
          </x14:formula1>
          <xm:sqref>C98</xm:sqref>
        </x14:dataValidation>
        <x14:dataValidation type="list" allowBlank="1" showInputMessage="1" promptTitle="右の「▼」で文例を選択後、対象者に合わせて編集してください。" prompt="・入力後、【　】は消してください_x000a_・直接入力する場合は、一番下の「(11)」のみの文例を選択して下さい" xr:uid="{E1628662-8328-4594-BD55-0177AFF96E2E}">
          <x14:formula1>
            <xm:f>OFFSET(文例!$D$395,MATCH($B$99,文例!$C$395:$C$414,0)-1,0,5,1)</xm:f>
          </x14:formula1>
          <xm:sqref>C99</xm:sqref>
        </x14:dataValidation>
        <x14:dataValidation type="list" allowBlank="1" showInputMessage="1" promptTitle="右の「▼」で文例を選択後、対象者に合わせて編集してください。" prompt="・入力後、【　】は消してください_x000a_・直接入力する場合は、一番下の「(12)」のみの文例を選択して下さい" xr:uid="{839D7CE6-0D87-405B-A459-3C08474F471E}">
          <x14:formula1>
            <xm:f>OFFSET(文例!$D$415,MATCH($B$100,文例!$C$415:$C$429,0)-1,0,5,1)</xm:f>
          </x14:formula1>
          <xm:sqref>C100</xm:sqref>
        </x14:dataValidation>
        <x14:dataValidation type="list" imeMode="hiragana" allowBlank="1" showInputMessage="1" promptTitle="右の「▼」で文例を選択後、対象者に合わせて編集してください。" prompt="・入力後、【　】は消してください_x000a_・直接入力する場合は、一番下の「(7)」のみの文例を選択して下さい" xr:uid="{00000000-0002-0000-0100-000031000000}">
          <x14:formula1>
            <xm:f>OFFSET(文例!$D$84,MATCH($B$81,文例!$C$84:$C$98,0)-1,0,5,1)</xm:f>
          </x14:formula1>
          <xm:sqref>C81</xm:sqref>
        </x14:dataValidation>
        <x14:dataValidation type="list" imeMode="hiragana" allowBlank="1" showInputMessage="1" promptTitle="右の「▼」で文例を選択後、対象者に合わせて編集してください。" prompt="・入力後、【　】は消してください_x000a_・直接入力する場合は、一番下の「(13)」のみの文例を選択して下さい" xr:uid="{00000000-0002-0000-0100-000032000000}">
          <x14:formula1>
            <xm:f>OFFSET(文例!$D$189,MATCH($B$87,文例!$C$189:$C$213,0)-1,0,5,1)</xm:f>
          </x14:formula1>
          <xm:sqref>C87</xm:sqref>
        </x14:dataValidation>
        <x14:dataValidation type="list" imeMode="hiragana" allowBlank="1" showInputMessage="1" promptTitle="右の「▼」で文例を選択後、対象者に合わせて編集してください。" prompt="　・入力後、【　】は消してください_x000a_・直接入力する場合は、一番下の「(2)」のみの文例を選択して下さい" xr:uid="{FC8676D3-B620-49D3-AEB8-5DEACC4AEE7F}">
          <x14:formula1>
            <xm:f>OFFSET(文例!$D$235,MATCH($B$90,文例!$C$235:$C$254,0)-1,0,5,1)</xm:f>
          </x14:formula1>
          <xm:sqref>C90</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66A5386C-17AA-4341-A116-22C0752C6393}">
          <x14:formula1>
            <xm:f>OFFSET(文例!$D$215,MATCH($B$89,文例!$C$215:$C$234,0)-1,0,5,1)</xm:f>
          </x14:formula1>
          <xm:sqref>C89</xm:sqref>
        </x14:dataValidation>
        <x14:dataValidation type="list" allowBlank="1" showInputMessage="1" promptTitle="右の「▼」で文例を選択後、対象者に合わせて編集してください。" prompt="・入力後、【　】は消してください_x000a_・直接入力する場合は、一番下の「(3)」のみの文例を選択して下さい" xr:uid="{295023B6-6932-4123-AF9A-FA76B5BF3840}">
          <x14:formula1>
            <xm:f>OFFSET(文例!$D$255,MATCH($B$91,文例!$C$255:$C$269,0)-1,0,5,1)</xm:f>
          </x14:formula1>
          <xm:sqref>C91</xm:sqref>
        </x14:dataValidation>
        <x14:dataValidation type="list" allowBlank="1" showInputMessage="1" promptTitle="右の「▼」で文例を選択後、対象者に合わせて編集してください。" prompt="・入力後、【　】は消してください_x000a_・直接入力する場合は、一番下の「(4)」のみの文例を選択して下さい" xr:uid="{2EE10574-058B-4CE1-91F5-0591CC45FFCB}">
          <x14:formula1>
            <xm:f>OFFSET(文例!$D$270,MATCH($B$92,文例!$C$270:$C$289,0)-1,0,5,1)</xm:f>
          </x14:formula1>
          <xm:sqref>C92</xm:sqref>
        </x14:dataValidation>
        <x14:dataValidation type="list" allowBlank="1" showInputMessage="1" promptTitle="右の「▼」で文例を選択後、対象者に合わせて編集してください。" prompt="・入力後、【　】は消してください_x000a_・直接入力する場合は、一番下の「(5)」のみの文例を選択して下さい" xr:uid="{1C0E2430-B285-45C6-A458-1C8BFABECAFC}">
          <x14:formula1>
            <xm:f>OFFSET(文例!$D$290,MATCH($B$93,文例!$C$290:$C$309,0)-1,0,5,1)</xm:f>
          </x14:formula1>
          <xm:sqref>C93</xm:sqref>
        </x14:dataValidation>
        <x14:dataValidation type="list" allowBlank="1" showInputMessage="1" promptTitle="右の「▼」で文例を選択後、対象者に合わせて編集してください。" prompt="・入力後、【　】は消してください_x000a_・直接入力する場合は、一番下の「(6)」のみの文例を選択して下さい" xr:uid="{9A4F512B-9D12-498A-899D-38FB2B091619}">
          <x14:formula1>
            <xm:f>OFFSET(文例!$D$310,MATCH($B$94,文例!$C$310:$C$329,0)-1,0,5,1)</xm:f>
          </x14:formula1>
          <xm:sqref>C94</xm:sqref>
        </x14:dataValidation>
        <x14:dataValidation type="list" allowBlank="1" showInputMessage="1" promptTitle="右の「▼」で文例を選択後、対象者に合わせて編集してください。" prompt="・入力後、【　】は消してください_x000a_・直接入力する場合は、一番下の「(7)」のみの文例を選択して下さい" xr:uid="{E1B5222F-0C29-416D-BCAC-C0604B24E547}">
          <x14:formula1>
            <xm:f>OFFSET(文例!$D$330,MATCH($B$95,文例!$C$330:$C$344,0)-1,0,5,1)</xm:f>
          </x14:formula1>
          <xm:sqref>C95</xm:sqref>
        </x14:dataValidation>
        <x14:dataValidation type="list" allowBlank="1" showInputMessage="1" promptTitle="右の「▼」で文例を選択後、対象者に合わせて編集してください。" prompt="・入力後、【　】は消してください_x000a_・直接入力する場合は、一番下の「(8)」のみの文例を選択して下さい" xr:uid="{291B5AF4-663B-40D9-84FB-26C5B8B17A5E}">
          <x14:formula1>
            <xm:f>OFFSET(文例!$D$345,MATCH($B$96,文例!$C$345:$C$359,0)-1,0,5,1)</xm:f>
          </x14:formula1>
          <xm:sqref>C96</xm:sqref>
        </x14:dataValidation>
        <x14:dataValidation type="list" imeMode="hiragana" allowBlank="1" showInputMessage="1" promptTitle="右の「▼」で文例を選択後、対象者に合わせて編集してください。" prompt="・入力後、【　】は消してください_x000a_・直接入力する場合は、一番下の「(6)」のみの文例を選択して下さい" xr:uid="{00000000-0002-0000-0100-000030000000}">
          <x14:formula1>
            <xm:f>OFFSET(文例!$D$69,MATCH($B$80,文例!$C$69:$C$83,0)-1,0,5,1)</xm:f>
          </x14:formula1>
          <xm:sqref>C80</xm:sqref>
        </x14:dataValidation>
        <x14:dataValidation type="list" imeMode="hiragana" allowBlank="1" showInputMessage="1" promptTitle="右の「▼」で文例を選択後、対象者に合わせて編集してください。" prompt="・入力後、【　】は消してください_x000a_・文例を使わずに入力する場合は、「(3)のみ」の文を選んでください" xr:uid="{00000000-0002-0000-0100-00002A000000}">
          <x14:formula1>
            <xm:f>OFFSET(文例!$D$19,MATCH($B$77,文例!$C$19:$C$33,0)-1,0,5,1)</xm:f>
          </x14:formula1>
          <xm:sqref>C77</xm:sqref>
        </x14:dataValidation>
        <x14:dataValidation type="list" imeMode="hiragana" allowBlank="1" showInputMessage="1" promptTitle="右の「▼」で文例を選択後、対象者に合わせて編集してください。" prompt="・入力後、【　】は消してください_x000a_・文例を使わずに入力する場合は、「(4)のみ」の文を選んで下さい" xr:uid="{00000000-0002-0000-0100-00002E000000}">
          <x14:formula1>
            <xm:f>OFFSET(文例!$D$34,MATCH($B$78,文例!$C$34:$C$48,0)-1,0,5,1)</xm:f>
          </x14:formula1>
          <xm:sqref>C78</xm:sqref>
        </x14:dataValidation>
        <x14:dataValidation type="list" imeMode="hiragana" allowBlank="1" showInputMessage="1" promptTitle="右の「▼」で文例を選択後、対象者に合わせて編集してください。" prompt="・入力後、【　】は消してください_x000a_・直接入力する場合は、一番下の「(5)」のみの文例を選択して下さい" xr:uid="{00000000-0002-0000-0100-00002F000000}">
          <x14:formula1>
            <xm:f>OFFSET(文例!$D$49,MATCH($B$79,文例!$C$49:$C$68,0)-1,0,5,1)</xm:f>
          </x14:formula1>
          <xm:sqref>C79</xm:sqref>
        </x14:dataValidation>
        <x14:dataValidation type="list" imeMode="hiragana" allowBlank="1" showInputMessage="1" promptTitle="右の「▼」で文例を選択後、対象者に合わせて編集してください。" prompt="・入力後、【　】は消してください_x000a_・直接入力する場合は、一番下の「(8)」のみの文例を選択して下さい" xr:uid="{777FD3A6-8691-4DAC-A0F1-57D6FEB0D802}">
          <x14:formula1>
            <xm:f>OFFSET(文例!$D$99,MATCH($B$82,文例!$C$99:$C$113,0)-1,0,5,1)</xm:f>
          </x14:formula1>
          <xm:sqref>C82</xm:sqref>
        </x14:dataValidation>
        <x14:dataValidation type="list" imeMode="hiragana" allowBlank="1" showInputMessage="1" promptTitle="右の「▼」で文例を選択後、対象者に合わせて編集してください。" prompt="・入力後、【　】は消してください_x000a_・直接入力する場合は、一番下の「(9)」のみの文例を選択して下さい" xr:uid="{C6733A48-29B8-481C-BAA8-BE731645B9F2}">
          <x14:formula1>
            <xm:f>OFFSET(文例!$D$114,MATCH($B$83,文例!$C$114:$C$128,0)-1,0,5,1)</xm:f>
          </x14:formula1>
          <xm:sqref>C83</xm:sqref>
        </x14:dataValidation>
        <x14:dataValidation type="list" imeMode="hiragana" allowBlank="1" showInputMessage="1" promptTitle="右の「▼」で文例を選択後、対象者に合わせて編集してください。" prompt="・入力後、【　】は消してください_x000a_・直接入力する場合は、一番下の「(10)」のみの文例を選択して下さい" xr:uid="{4A5E97FC-5349-49E0-A559-A82EAC735D0F}">
          <x14:formula1>
            <xm:f>OFFSET(文例!$D$129,MATCH($B$84,文例!$C$129:$C$148,0)-1,0,5,1)</xm:f>
          </x14:formula1>
          <xm:sqref>C84</xm:sqref>
        </x14:dataValidation>
        <x14:dataValidation type="list" imeMode="hiragana" allowBlank="1" showInputMessage="1" promptTitle="右の「▼」で文例を選択後、対象者に合わせて編集してください。" prompt="・入力後、【　】は消してください_x000a_・直接入力する場合は、一番下の「(11)」のみの文例を選択して下さい" xr:uid="{86CABA74-3356-41C8-B979-117908911AEC}">
          <x14:formula1>
            <xm:f>OFFSET(文例!$D$149,MATCH($B$85,文例!$C$149:$C$163,0)-1,0,5,1)</xm:f>
          </x14:formula1>
          <xm:sqref>C85</xm:sqref>
        </x14:dataValidation>
        <x14:dataValidation type="list" imeMode="hiragana" allowBlank="1" showInputMessage="1" promptTitle="右の「▼」で文例を選択後、対象者に合わせて編集してください。" prompt="・入力後、【　】は消してください_x000a_・直接入力する場合は、一番下の「(12)」のみの文例を選択して下さい" xr:uid="{9FD19B8E-F62A-4A68-9E13-47C1E6554300}">
          <x14:formula1>
            <xm:f>OFFSET(文例!$D$164,MATCH($B$86,文例!$C$164:$C$188,0)-1,0,5,1)</xm:f>
          </x14:formula1>
          <xm:sqref>C86</xm:sqref>
        </x14:dataValidation>
        <x14:dataValidation type="list" allowBlank="1" showInputMessage="1" promptTitle="必ず、右側の「▼」で、特記文例を選んでから入力ください。" prompt="・入力後、【　】は消してください_x000a_・直接入力する場合は、一番下の「(11)」のみの文例を選択して下さい" xr:uid="{B3FCB1B8-AD48-45B7-8B9A-5CD022670E44}">
          <x14:formula1>
            <xm:f>文例!$C$795:$D$795</xm:f>
          </x14:formula1>
          <xm:sqref>C146</xm:sqref>
        </x14:dataValidation>
        <x14:dataValidation type="list" allowBlank="1" showErrorMessage="1" error="正しく選択してください。" promptTitle="　　　　　★判断基準が分かるように記載してください。" prompt="自立：全く障害を有しない。_x000a_Ｊ：何らかの障害等を有するが、日常生活はほぼ自立しており独力で外出する。_x000a_　J１：交通機関等を利用して外出する。_x000a_　J２：隣近所へなら外出する。_x000a_Ａ：屋内での生活は概ね自立しているが、介助なしには外出しない。_x000a_　A１：介助により外出し、日中はほとんどベッドから離れて生活する。" xr:uid="{53356484-912A-45CA-BEBD-C0B409969FC8}">
          <x14:formula1>
            <xm:f>文例!$C$798:$C$806</xm:f>
          </x14:formula1>
          <xm:sqref>B148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814"/>
  <sheetViews>
    <sheetView zoomScaleNormal="100" workbookViewId="0">
      <selection activeCell="D107" sqref="D107"/>
    </sheetView>
  </sheetViews>
  <sheetFormatPr defaultColWidth="9" defaultRowHeight="20" x14ac:dyDescent="0.55000000000000004"/>
  <cols>
    <col min="1" max="1" width="2.58203125" style="85" customWidth="1"/>
    <col min="2" max="2" width="13.33203125" style="82" customWidth="1"/>
    <col min="3" max="3" width="11.08203125" style="83" customWidth="1"/>
    <col min="4" max="4" width="110.33203125" style="84" customWidth="1"/>
    <col min="5" max="16384" width="9" style="85"/>
  </cols>
  <sheetData>
    <row r="1" spans="2:12" ht="20.5" thickBot="1" x14ac:dyDescent="0.6"/>
    <row r="2" spans="2:12" ht="18.75" customHeight="1" x14ac:dyDescent="0.55000000000000004">
      <c r="B2" s="267" t="s">
        <v>144</v>
      </c>
      <c r="C2" s="268"/>
      <c r="D2" s="140" t="s">
        <v>145</v>
      </c>
      <c r="E2" s="86"/>
      <c r="F2" s="86"/>
      <c r="G2" s="86"/>
      <c r="H2" s="86"/>
      <c r="I2" s="86"/>
      <c r="J2" s="86"/>
      <c r="K2" s="86"/>
      <c r="L2" s="86"/>
    </row>
    <row r="3" spans="2:12" ht="18.75" customHeight="1" x14ac:dyDescent="0.55000000000000004">
      <c r="B3" s="269"/>
      <c r="C3" s="270"/>
      <c r="D3" s="87" t="s">
        <v>146</v>
      </c>
      <c r="E3" s="86"/>
      <c r="F3" s="86"/>
      <c r="G3" s="86"/>
      <c r="H3" s="86"/>
      <c r="I3" s="86"/>
      <c r="J3" s="86"/>
      <c r="K3" s="86"/>
      <c r="L3" s="86"/>
    </row>
    <row r="4" spans="2:12" ht="18.75" customHeight="1" x14ac:dyDescent="0.55000000000000004">
      <c r="B4" s="269"/>
      <c r="C4" s="270"/>
      <c r="D4" s="87" t="s">
        <v>147</v>
      </c>
      <c r="E4" s="86"/>
      <c r="F4" s="86"/>
      <c r="G4" s="86"/>
      <c r="H4" s="86"/>
      <c r="I4" s="86"/>
      <c r="J4" s="86"/>
      <c r="K4" s="86"/>
      <c r="L4" s="86"/>
    </row>
    <row r="5" spans="2:12" ht="18.75" customHeight="1" x14ac:dyDescent="0.55000000000000004">
      <c r="B5" s="269"/>
      <c r="C5" s="270"/>
      <c r="D5" s="87" t="s">
        <v>148</v>
      </c>
      <c r="E5" s="88"/>
      <c r="F5" s="88"/>
      <c r="G5" s="88"/>
      <c r="H5" s="88"/>
      <c r="I5" s="88"/>
      <c r="J5" s="88"/>
      <c r="K5" s="88"/>
      <c r="L5" s="88"/>
    </row>
    <row r="6" spans="2:12" ht="18.75" customHeight="1" thickBot="1" x14ac:dyDescent="0.6">
      <c r="B6" s="271"/>
      <c r="C6" s="272"/>
      <c r="D6" s="87"/>
      <c r="E6" s="88"/>
      <c r="F6" s="88"/>
      <c r="G6" s="88"/>
      <c r="H6" s="88"/>
      <c r="I6" s="88"/>
      <c r="J6" s="88"/>
      <c r="K6" s="88"/>
      <c r="L6" s="88"/>
    </row>
    <row r="7" spans="2:12" ht="18.5" thickBot="1" x14ac:dyDescent="0.6">
      <c r="B7" s="89" t="s">
        <v>149</v>
      </c>
      <c r="C7" s="90"/>
      <c r="D7" s="91"/>
    </row>
    <row r="8" spans="2:12" ht="18.75" customHeight="1" x14ac:dyDescent="0.55000000000000004">
      <c r="B8" s="273" t="s">
        <v>150</v>
      </c>
      <c r="C8" s="92" t="s">
        <v>151</v>
      </c>
      <c r="D8" s="93" t="s">
        <v>152</v>
      </c>
    </row>
    <row r="9" spans="2:12" ht="43.5" x14ac:dyDescent="0.55000000000000004">
      <c r="B9" s="274"/>
      <c r="C9" s="94" t="s">
        <v>153</v>
      </c>
      <c r="D9" s="123" t="s">
        <v>154</v>
      </c>
    </row>
    <row r="10" spans="2:12" ht="29" x14ac:dyDescent="0.55000000000000004">
      <c r="B10" s="274"/>
      <c r="C10" s="94" t="s">
        <v>155</v>
      </c>
      <c r="D10" s="123" t="s">
        <v>156</v>
      </c>
    </row>
    <row r="11" spans="2:12" ht="43.5" x14ac:dyDescent="0.55000000000000004">
      <c r="B11" s="274"/>
      <c r="C11" s="94" t="s">
        <v>157</v>
      </c>
      <c r="D11" s="123" t="s">
        <v>158</v>
      </c>
    </row>
    <row r="12" spans="2:12" ht="29" x14ac:dyDescent="0.55000000000000004">
      <c r="B12" s="274"/>
      <c r="C12" s="94" t="s">
        <v>159</v>
      </c>
      <c r="D12" s="123" t="s">
        <v>160</v>
      </c>
    </row>
    <row r="13" spans="2:12" ht="29" x14ac:dyDescent="0.55000000000000004">
      <c r="B13" s="274"/>
      <c r="C13" s="95" t="s">
        <v>161</v>
      </c>
      <c r="D13" s="124" t="s">
        <v>162</v>
      </c>
    </row>
    <row r="14" spans="2:12" ht="18.5" x14ac:dyDescent="0.55000000000000004">
      <c r="B14" s="274"/>
      <c r="C14" s="94" t="s">
        <v>151</v>
      </c>
      <c r="D14" s="264"/>
    </row>
    <row r="15" spans="2:12" ht="18.5" x14ac:dyDescent="0.55000000000000004">
      <c r="B15" s="274"/>
      <c r="C15" s="94" t="s">
        <v>163</v>
      </c>
      <c r="D15" s="265"/>
    </row>
    <row r="16" spans="2:12" ht="18.5" x14ac:dyDescent="0.55000000000000004">
      <c r="B16" s="274"/>
      <c r="C16" s="94" t="s">
        <v>164</v>
      </c>
      <c r="D16" s="265"/>
    </row>
    <row r="17" spans="2:4" ht="18.5" x14ac:dyDescent="0.55000000000000004">
      <c r="B17" s="274"/>
      <c r="C17" s="94" t="s">
        <v>165</v>
      </c>
      <c r="D17" s="265"/>
    </row>
    <row r="18" spans="2:4" ht="27.5" thickBot="1" x14ac:dyDescent="0.6">
      <c r="B18" s="275"/>
      <c r="C18" s="96" t="s">
        <v>161</v>
      </c>
      <c r="D18" s="266"/>
    </row>
    <row r="19" spans="2:4" ht="24" customHeight="1" x14ac:dyDescent="0.55000000000000004">
      <c r="B19" s="273" t="s">
        <v>166</v>
      </c>
      <c r="C19" s="276" t="s">
        <v>167</v>
      </c>
      <c r="D19" s="125" t="s">
        <v>168</v>
      </c>
    </row>
    <row r="20" spans="2:4" ht="18" x14ac:dyDescent="0.55000000000000004">
      <c r="B20" s="274"/>
      <c r="C20" s="277"/>
      <c r="D20" s="126" t="s">
        <v>169</v>
      </c>
    </row>
    <row r="21" spans="2:4" ht="18" x14ac:dyDescent="0.55000000000000004">
      <c r="B21" s="274"/>
      <c r="C21" s="277"/>
      <c r="D21" s="126" t="s">
        <v>170</v>
      </c>
    </row>
    <row r="22" spans="2:4" ht="18" x14ac:dyDescent="0.55000000000000004">
      <c r="B22" s="274"/>
      <c r="C22" s="277"/>
      <c r="D22" s="122" t="s">
        <v>171</v>
      </c>
    </row>
    <row r="23" spans="2:4" ht="18" x14ac:dyDescent="0.55000000000000004">
      <c r="B23" s="274"/>
      <c r="C23" s="278"/>
      <c r="D23" s="127" t="s">
        <v>172</v>
      </c>
    </row>
    <row r="24" spans="2:4" ht="29" x14ac:dyDescent="0.55000000000000004">
      <c r="B24" s="274"/>
      <c r="C24" s="279" t="s">
        <v>173</v>
      </c>
      <c r="D24" s="126" t="s">
        <v>174</v>
      </c>
    </row>
    <row r="25" spans="2:4" ht="18" x14ac:dyDescent="0.55000000000000004">
      <c r="B25" s="274"/>
      <c r="C25" s="280"/>
      <c r="D25" s="126" t="s">
        <v>175</v>
      </c>
    </row>
    <row r="26" spans="2:4" ht="18" x14ac:dyDescent="0.55000000000000004">
      <c r="B26" s="274"/>
      <c r="C26" s="280"/>
      <c r="D26" s="126" t="s">
        <v>176</v>
      </c>
    </row>
    <row r="27" spans="2:4" ht="18" x14ac:dyDescent="0.55000000000000004">
      <c r="B27" s="274"/>
      <c r="C27" s="280"/>
      <c r="D27" s="122" t="s">
        <v>172</v>
      </c>
    </row>
    <row r="28" spans="2:4" ht="18" x14ac:dyDescent="0.55000000000000004">
      <c r="B28" s="274"/>
      <c r="C28" s="281"/>
      <c r="D28" s="122" t="s">
        <v>172</v>
      </c>
    </row>
    <row r="29" spans="2:4" ht="18" x14ac:dyDescent="0.55000000000000004">
      <c r="B29" s="274"/>
      <c r="C29" s="282" t="s">
        <v>177</v>
      </c>
      <c r="D29" s="128" t="s">
        <v>178</v>
      </c>
    </row>
    <row r="30" spans="2:4" ht="18" x14ac:dyDescent="0.55000000000000004">
      <c r="B30" s="274"/>
      <c r="C30" s="277"/>
      <c r="D30" s="126" t="s">
        <v>179</v>
      </c>
    </row>
    <row r="31" spans="2:4" ht="18" x14ac:dyDescent="0.55000000000000004">
      <c r="B31" s="274"/>
      <c r="C31" s="277"/>
      <c r="D31" s="126" t="s">
        <v>180</v>
      </c>
    </row>
    <row r="32" spans="2:4" ht="18" x14ac:dyDescent="0.55000000000000004">
      <c r="B32" s="274"/>
      <c r="C32" s="277"/>
      <c r="D32" s="122" t="s">
        <v>172</v>
      </c>
    </row>
    <row r="33" spans="2:4" ht="18.5" thickBot="1" x14ac:dyDescent="0.6">
      <c r="B33" s="275"/>
      <c r="C33" s="283"/>
      <c r="D33" s="129" t="s">
        <v>172</v>
      </c>
    </row>
    <row r="34" spans="2:4" ht="24" customHeight="1" x14ac:dyDescent="0.55000000000000004">
      <c r="B34" s="284" t="s">
        <v>181</v>
      </c>
      <c r="C34" s="287" t="s">
        <v>167</v>
      </c>
      <c r="D34" s="125" t="s">
        <v>182</v>
      </c>
    </row>
    <row r="35" spans="2:4" ht="18" x14ac:dyDescent="0.55000000000000004">
      <c r="B35" s="285"/>
      <c r="C35" s="288"/>
      <c r="D35" s="126" t="s">
        <v>183</v>
      </c>
    </row>
    <row r="36" spans="2:4" ht="18" x14ac:dyDescent="0.55000000000000004">
      <c r="B36" s="285"/>
      <c r="C36" s="288"/>
      <c r="D36" s="126" t="s">
        <v>184</v>
      </c>
    </row>
    <row r="37" spans="2:4" ht="18" x14ac:dyDescent="0.55000000000000004">
      <c r="B37" s="285"/>
      <c r="C37" s="288"/>
      <c r="D37" s="122" t="s">
        <v>185</v>
      </c>
    </row>
    <row r="38" spans="2:4" ht="18" x14ac:dyDescent="0.55000000000000004">
      <c r="B38" s="285"/>
      <c r="C38" s="289"/>
      <c r="D38" s="122" t="s">
        <v>185</v>
      </c>
    </row>
    <row r="39" spans="2:4" ht="18" x14ac:dyDescent="0.55000000000000004">
      <c r="B39" s="285"/>
      <c r="C39" s="290" t="s">
        <v>173</v>
      </c>
      <c r="D39" s="128" t="s">
        <v>186</v>
      </c>
    </row>
    <row r="40" spans="2:4" ht="18" x14ac:dyDescent="0.55000000000000004">
      <c r="B40" s="285"/>
      <c r="C40" s="288"/>
      <c r="D40" s="126" t="s">
        <v>187</v>
      </c>
    </row>
    <row r="41" spans="2:4" ht="18" x14ac:dyDescent="0.55000000000000004">
      <c r="B41" s="285"/>
      <c r="C41" s="288"/>
      <c r="D41" s="126" t="s">
        <v>188</v>
      </c>
    </row>
    <row r="42" spans="2:4" ht="18" x14ac:dyDescent="0.55000000000000004">
      <c r="B42" s="285"/>
      <c r="C42" s="288"/>
      <c r="D42" s="122" t="s">
        <v>185</v>
      </c>
    </row>
    <row r="43" spans="2:4" ht="18" x14ac:dyDescent="0.55000000000000004">
      <c r="B43" s="285"/>
      <c r="C43" s="289"/>
      <c r="D43" s="127" t="s">
        <v>185</v>
      </c>
    </row>
    <row r="44" spans="2:4" ht="18" x14ac:dyDescent="0.55000000000000004">
      <c r="B44" s="285"/>
      <c r="C44" s="290" t="s">
        <v>177</v>
      </c>
      <c r="D44" s="126" t="s">
        <v>189</v>
      </c>
    </row>
    <row r="45" spans="2:4" ht="18" x14ac:dyDescent="0.55000000000000004">
      <c r="B45" s="285"/>
      <c r="C45" s="288"/>
      <c r="D45" s="126" t="s">
        <v>190</v>
      </c>
    </row>
    <row r="46" spans="2:4" ht="18" x14ac:dyDescent="0.55000000000000004">
      <c r="B46" s="285"/>
      <c r="C46" s="288"/>
      <c r="D46" s="126" t="s">
        <v>191</v>
      </c>
    </row>
    <row r="47" spans="2:4" ht="18" x14ac:dyDescent="0.55000000000000004">
      <c r="B47" s="285"/>
      <c r="C47" s="288"/>
      <c r="D47" s="122" t="s">
        <v>192</v>
      </c>
    </row>
    <row r="48" spans="2:4" ht="18.5" thickBot="1" x14ac:dyDescent="0.6">
      <c r="B48" s="286"/>
      <c r="C48" s="291"/>
      <c r="D48" s="129" t="s">
        <v>185</v>
      </c>
    </row>
    <row r="49" spans="2:4" ht="18.75" customHeight="1" x14ac:dyDescent="0.55000000000000004">
      <c r="B49" s="273" t="s">
        <v>193</v>
      </c>
      <c r="C49" s="287" t="s">
        <v>167</v>
      </c>
      <c r="D49" s="130" t="s">
        <v>194</v>
      </c>
    </row>
    <row r="50" spans="2:4" ht="29" x14ac:dyDescent="0.55000000000000004">
      <c r="B50" s="274"/>
      <c r="C50" s="288"/>
      <c r="D50" s="131" t="s">
        <v>195</v>
      </c>
    </row>
    <row r="51" spans="2:4" ht="29" x14ac:dyDescent="0.55000000000000004">
      <c r="B51" s="274"/>
      <c r="C51" s="288"/>
      <c r="D51" s="131" t="s">
        <v>196</v>
      </c>
    </row>
    <row r="52" spans="2:4" ht="29" x14ac:dyDescent="0.55000000000000004">
      <c r="B52" s="274"/>
      <c r="C52" s="288"/>
      <c r="D52" s="122" t="s">
        <v>197</v>
      </c>
    </row>
    <row r="53" spans="2:4" ht="29" x14ac:dyDescent="0.55000000000000004">
      <c r="B53" s="274"/>
      <c r="C53" s="289"/>
      <c r="D53" s="127" t="s">
        <v>198</v>
      </c>
    </row>
    <row r="54" spans="2:4" ht="24" customHeight="1" x14ac:dyDescent="0.55000000000000004">
      <c r="B54" s="274"/>
      <c r="C54" s="290" t="s">
        <v>199</v>
      </c>
      <c r="D54" s="126" t="s">
        <v>200</v>
      </c>
    </row>
    <row r="55" spans="2:4" ht="29" x14ac:dyDescent="0.55000000000000004">
      <c r="B55" s="274"/>
      <c r="C55" s="288"/>
      <c r="D55" s="126" t="s">
        <v>201</v>
      </c>
    </row>
    <row r="56" spans="2:4" ht="29" x14ac:dyDescent="0.55000000000000004">
      <c r="B56" s="274"/>
      <c r="C56" s="288"/>
      <c r="D56" s="122" t="s">
        <v>202</v>
      </c>
    </row>
    <row r="57" spans="2:4" ht="29" x14ac:dyDescent="0.55000000000000004">
      <c r="B57" s="274"/>
      <c r="C57" s="288"/>
      <c r="D57" s="122" t="s">
        <v>203</v>
      </c>
    </row>
    <row r="58" spans="2:4" ht="29" x14ac:dyDescent="0.55000000000000004">
      <c r="B58" s="274"/>
      <c r="C58" s="289"/>
      <c r="D58" s="122" t="s">
        <v>198</v>
      </c>
    </row>
    <row r="59" spans="2:4" ht="29" x14ac:dyDescent="0.55000000000000004">
      <c r="B59" s="274"/>
      <c r="C59" s="290" t="s">
        <v>204</v>
      </c>
      <c r="D59" s="128" t="s">
        <v>205</v>
      </c>
    </row>
    <row r="60" spans="2:4" ht="29" x14ac:dyDescent="0.55000000000000004">
      <c r="B60" s="274"/>
      <c r="C60" s="288"/>
      <c r="D60" s="126" t="s">
        <v>206</v>
      </c>
    </row>
    <row r="61" spans="2:4" ht="29" x14ac:dyDescent="0.55000000000000004">
      <c r="B61" s="274"/>
      <c r="C61" s="288"/>
      <c r="D61" s="122" t="s">
        <v>207</v>
      </c>
    </row>
    <row r="62" spans="2:4" ht="29" x14ac:dyDescent="0.55000000000000004">
      <c r="B62" s="274"/>
      <c r="C62" s="288"/>
      <c r="D62" s="122" t="s">
        <v>198</v>
      </c>
    </row>
    <row r="63" spans="2:4" ht="29" x14ac:dyDescent="0.55000000000000004">
      <c r="B63" s="274"/>
      <c r="C63" s="289"/>
      <c r="D63" s="127" t="s">
        <v>198</v>
      </c>
    </row>
    <row r="64" spans="2:4" ht="29" x14ac:dyDescent="0.55000000000000004">
      <c r="B64" s="274"/>
      <c r="C64" s="290" t="s">
        <v>177</v>
      </c>
      <c r="D64" s="126" t="s">
        <v>208</v>
      </c>
    </row>
    <row r="65" spans="2:4" ht="29" x14ac:dyDescent="0.55000000000000004">
      <c r="B65" s="274"/>
      <c r="C65" s="288"/>
      <c r="D65" s="126" t="s">
        <v>209</v>
      </c>
    </row>
    <row r="66" spans="2:4" ht="29" x14ac:dyDescent="0.55000000000000004">
      <c r="B66" s="274"/>
      <c r="C66" s="288"/>
      <c r="D66" s="126" t="s">
        <v>210</v>
      </c>
    </row>
    <row r="67" spans="2:4" ht="29" x14ac:dyDescent="0.55000000000000004">
      <c r="B67" s="274"/>
      <c r="C67" s="288"/>
      <c r="D67" s="126" t="s">
        <v>211</v>
      </c>
    </row>
    <row r="68" spans="2:4" ht="29.5" thickBot="1" x14ac:dyDescent="0.6">
      <c r="B68" s="275"/>
      <c r="C68" s="291"/>
      <c r="D68" s="129" t="s">
        <v>198</v>
      </c>
    </row>
    <row r="69" spans="2:4" ht="24" customHeight="1" x14ac:dyDescent="0.55000000000000004">
      <c r="B69" s="273" t="s">
        <v>747</v>
      </c>
      <c r="C69" s="287" t="s">
        <v>167</v>
      </c>
      <c r="D69" s="125" t="s">
        <v>212</v>
      </c>
    </row>
    <row r="70" spans="2:4" ht="18" x14ac:dyDescent="0.55000000000000004">
      <c r="B70" s="274"/>
      <c r="C70" s="288"/>
      <c r="D70" s="126" t="s">
        <v>213</v>
      </c>
    </row>
    <row r="71" spans="2:4" ht="18" x14ac:dyDescent="0.55000000000000004">
      <c r="B71" s="274"/>
      <c r="C71" s="288"/>
      <c r="D71" s="122" t="s">
        <v>214</v>
      </c>
    </row>
    <row r="72" spans="2:4" ht="18" x14ac:dyDescent="0.55000000000000004">
      <c r="B72" s="274"/>
      <c r="C72" s="288"/>
      <c r="D72" s="122" t="s">
        <v>214</v>
      </c>
    </row>
    <row r="73" spans="2:4" ht="18" x14ac:dyDescent="0.55000000000000004">
      <c r="B73" s="274"/>
      <c r="C73" s="289"/>
      <c r="D73" s="127" t="s">
        <v>214</v>
      </c>
    </row>
    <row r="74" spans="2:4" ht="18" x14ac:dyDescent="0.55000000000000004">
      <c r="B74" s="274"/>
      <c r="C74" s="290" t="s">
        <v>215</v>
      </c>
      <c r="D74" s="126" t="s">
        <v>216</v>
      </c>
    </row>
    <row r="75" spans="2:4" ht="18" x14ac:dyDescent="0.55000000000000004">
      <c r="B75" s="274"/>
      <c r="C75" s="288"/>
      <c r="D75" s="126" t="s">
        <v>217</v>
      </c>
    </row>
    <row r="76" spans="2:4" ht="18" x14ac:dyDescent="0.55000000000000004">
      <c r="B76" s="274"/>
      <c r="C76" s="288"/>
      <c r="D76" s="122" t="s">
        <v>214</v>
      </c>
    </row>
    <row r="77" spans="2:4" ht="18" x14ac:dyDescent="0.55000000000000004">
      <c r="B77" s="274"/>
      <c r="C77" s="288"/>
      <c r="D77" s="122" t="s">
        <v>214</v>
      </c>
    </row>
    <row r="78" spans="2:4" ht="18" x14ac:dyDescent="0.55000000000000004">
      <c r="B78" s="274"/>
      <c r="C78" s="289"/>
      <c r="D78" s="122" t="s">
        <v>214</v>
      </c>
    </row>
    <row r="79" spans="2:4" ht="18" x14ac:dyDescent="0.55000000000000004">
      <c r="B79" s="274"/>
      <c r="C79" s="290" t="s">
        <v>177</v>
      </c>
      <c r="D79" s="128" t="s">
        <v>218</v>
      </c>
    </row>
    <row r="80" spans="2:4" ht="18" x14ac:dyDescent="0.55000000000000004">
      <c r="B80" s="274"/>
      <c r="C80" s="288"/>
      <c r="D80" s="126" t="s">
        <v>219</v>
      </c>
    </row>
    <row r="81" spans="2:4" ht="18" x14ac:dyDescent="0.55000000000000004">
      <c r="B81" s="274"/>
      <c r="C81" s="288"/>
      <c r="D81" s="126" t="s">
        <v>220</v>
      </c>
    </row>
    <row r="82" spans="2:4" ht="18" x14ac:dyDescent="0.55000000000000004">
      <c r="B82" s="274"/>
      <c r="C82" s="288"/>
      <c r="D82" s="126" t="s">
        <v>221</v>
      </c>
    </row>
    <row r="83" spans="2:4" ht="18.5" thickBot="1" x14ac:dyDescent="0.6">
      <c r="B83" s="275"/>
      <c r="C83" s="291"/>
      <c r="D83" s="129" t="s">
        <v>214</v>
      </c>
    </row>
    <row r="84" spans="2:4" ht="24" customHeight="1" x14ac:dyDescent="0.55000000000000004">
      <c r="B84" s="273" t="s">
        <v>222</v>
      </c>
      <c r="C84" s="287" t="s">
        <v>167</v>
      </c>
      <c r="D84" s="125" t="s">
        <v>223</v>
      </c>
    </row>
    <row r="85" spans="2:4" ht="18" x14ac:dyDescent="0.55000000000000004">
      <c r="B85" s="274"/>
      <c r="C85" s="288"/>
      <c r="D85" s="126" t="s">
        <v>224</v>
      </c>
    </row>
    <row r="86" spans="2:4" ht="18" x14ac:dyDescent="0.55000000000000004">
      <c r="B86" s="274"/>
      <c r="C86" s="288"/>
      <c r="D86" s="126" t="s">
        <v>225</v>
      </c>
    </row>
    <row r="87" spans="2:4" ht="18" x14ac:dyDescent="0.55000000000000004">
      <c r="B87" s="274"/>
      <c r="C87" s="288"/>
      <c r="D87" s="122" t="s">
        <v>226</v>
      </c>
    </row>
    <row r="88" spans="2:4" ht="18" x14ac:dyDescent="0.55000000000000004">
      <c r="B88" s="274"/>
      <c r="C88" s="288"/>
      <c r="D88" s="122" t="s">
        <v>226</v>
      </c>
    </row>
    <row r="89" spans="2:4" ht="18" x14ac:dyDescent="0.55000000000000004">
      <c r="B89" s="274"/>
      <c r="C89" s="290" t="s">
        <v>173</v>
      </c>
      <c r="D89" s="128" t="s">
        <v>227</v>
      </c>
    </row>
    <row r="90" spans="2:4" ht="18" x14ac:dyDescent="0.55000000000000004">
      <c r="B90" s="274"/>
      <c r="C90" s="288"/>
      <c r="D90" s="126" t="s">
        <v>228</v>
      </c>
    </row>
    <row r="91" spans="2:4" ht="18" x14ac:dyDescent="0.55000000000000004">
      <c r="B91" s="274"/>
      <c r="C91" s="288"/>
      <c r="D91" s="122" t="s">
        <v>229</v>
      </c>
    </row>
    <row r="92" spans="2:4" ht="18" x14ac:dyDescent="0.55000000000000004">
      <c r="B92" s="274"/>
      <c r="C92" s="288"/>
      <c r="D92" s="122" t="s">
        <v>230</v>
      </c>
    </row>
    <row r="93" spans="2:4" ht="18" x14ac:dyDescent="0.55000000000000004">
      <c r="B93" s="274"/>
      <c r="C93" s="288"/>
      <c r="D93" s="127" t="s">
        <v>226</v>
      </c>
    </row>
    <row r="94" spans="2:4" ht="18" x14ac:dyDescent="0.55000000000000004">
      <c r="B94" s="274"/>
      <c r="C94" s="290" t="s">
        <v>177</v>
      </c>
      <c r="D94" s="126" t="s">
        <v>231</v>
      </c>
    </row>
    <row r="95" spans="2:4" ht="18" x14ac:dyDescent="0.55000000000000004">
      <c r="B95" s="274"/>
      <c r="C95" s="288"/>
      <c r="D95" s="126" t="s">
        <v>232</v>
      </c>
    </row>
    <row r="96" spans="2:4" ht="18" x14ac:dyDescent="0.55000000000000004">
      <c r="B96" s="274"/>
      <c r="C96" s="288"/>
      <c r="D96" s="126" t="s">
        <v>233</v>
      </c>
    </row>
    <row r="97" spans="2:4" ht="18" x14ac:dyDescent="0.55000000000000004">
      <c r="B97" s="274"/>
      <c r="C97" s="288"/>
      <c r="D97" s="122" t="s">
        <v>234</v>
      </c>
    </row>
    <row r="98" spans="2:4" ht="18.5" thickBot="1" x14ac:dyDescent="0.6">
      <c r="B98" s="275"/>
      <c r="C98" s="291"/>
      <c r="D98" s="129" t="s">
        <v>226</v>
      </c>
    </row>
    <row r="99" spans="2:4" ht="24" customHeight="1" x14ac:dyDescent="0.55000000000000004">
      <c r="B99" s="273" t="s">
        <v>235</v>
      </c>
      <c r="C99" s="287" t="s">
        <v>167</v>
      </c>
      <c r="D99" s="125" t="s">
        <v>236</v>
      </c>
    </row>
    <row r="100" spans="2:4" ht="18" x14ac:dyDescent="0.55000000000000004">
      <c r="B100" s="274"/>
      <c r="C100" s="288"/>
      <c r="D100" s="126" t="s">
        <v>237</v>
      </c>
    </row>
    <row r="101" spans="2:4" ht="18" x14ac:dyDescent="0.55000000000000004">
      <c r="B101" s="274"/>
      <c r="C101" s="288"/>
      <c r="D101" s="122" t="s">
        <v>238</v>
      </c>
    </row>
    <row r="102" spans="2:4" ht="18" x14ac:dyDescent="0.55000000000000004">
      <c r="B102" s="274"/>
      <c r="C102" s="288"/>
      <c r="D102" s="122" t="s">
        <v>238</v>
      </c>
    </row>
    <row r="103" spans="2:4" ht="18" x14ac:dyDescent="0.55000000000000004">
      <c r="B103" s="274"/>
      <c r="C103" s="289"/>
      <c r="D103" s="122" t="s">
        <v>238</v>
      </c>
    </row>
    <row r="104" spans="2:4" ht="18" x14ac:dyDescent="0.55000000000000004">
      <c r="B104" s="274"/>
      <c r="C104" s="290" t="s">
        <v>173</v>
      </c>
      <c r="D104" s="128" t="s">
        <v>239</v>
      </c>
    </row>
    <row r="105" spans="2:4" ht="18" x14ac:dyDescent="0.55000000000000004">
      <c r="B105" s="274"/>
      <c r="C105" s="288"/>
      <c r="D105" s="126" t="s">
        <v>240</v>
      </c>
    </row>
    <row r="106" spans="2:4" ht="18" x14ac:dyDescent="0.55000000000000004">
      <c r="B106" s="274"/>
      <c r="C106" s="288"/>
      <c r="D106" s="126" t="s">
        <v>241</v>
      </c>
    </row>
    <row r="107" spans="2:4" ht="18" x14ac:dyDescent="0.55000000000000004">
      <c r="B107" s="274"/>
      <c r="C107" s="288"/>
      <c r="D107" s="126" t="s">
        <v>750</v>
      </c>
    </row>
    <row r="108" spans="2:4" ht="18" x14ac:dyDescent="0.55000000000000004">
      <c r="B108" s="274"/>
      <c r="C108" s="288"/>
      <c r="D108" s="122" t="s">
        <v>238</v>
      </c>
    </row>
    <row r="109" spans="2:4" ht="18" x14ac:dyDescent="0.55000000000000004">
      <c r="B109" s="274"/>
      <c r="C109" s="290" t="s">
        <v>177</v>
      </c>
      <c r="D109" s="128" t="s">
        <v>242</v>
      </c>
    </row>
    <row r="110" spans="2:4" ht="18" x14ac:dyDescent="0.55000000000000004">
      <c r="B110" s="274"/>
      <c r="C110" s="288"/>
      <c r="D110" s="126" t="s">
        <v>243</v>
      </c>
    </row>
    <row r="111" spans="2:4" ht="18" x14ac:dyDescent="0.55000000000000004">
      <c r="B111" s="274"/>
      <c r="C111" s="288"/>
      <c r="D111" s="126" t="s">
        <v>244</v>
      </c>
    </row>
    <row r="112" spans="2:4" ht="18" x14ac:dyDescent="0.55000000000000004">
      <c r="B112" s="274"/>
      <c r="C112" s="288"/>
      <c r="D112" s="122" t="s">
        <v>238</v>
      </c>
    </row>
    <row r="113" spans="2:4" ht="18.5" thickBot="1" x14ac:dyDescent="0.6">
      <c r="B113" s="275"/>
      <c r="C113" s="291"/>
      <c r="D113" s="129" t="s">
        <v>238</v>
      </c>
    </row>
    <row r="114" spans="2:4" ht="24" customHeight="1" x14ac:dyDescent="0.55000000000000004">
      <c r="B114" s="273" t="s">
        <v>745</v>
      </c>
      <c r="C114" s="287" t="s">
        <v>167</v>
      </c>
      <c r="D114" s="125" t="s">
        <v>245</v>
      </c>
    </row>
    <row r="115" spans="2:4" ht="29" x14ac:dyDescent="0.55000000000000004">
      <c r="B115" s="274"/>
      <c r="C115" s="288"/>
      <c r="D115" s="126" t="s">
        <v>246</v>
      </c>
    </row>
    <row r="116" spans="2:4" ht="29" x14ac:dyDescent="0.55000000000000004">
      <c r="B116" s="274"/>
      <c r="C116" s="288"/>
      <c r="D116" s="122" t="s">
        <v>247</v>
      </c>
    </row>
    <row r="117" spans="2:4" ht="29" x14ac:dyDescent="0.55000000000000004">
      <c r="B117" s="274"/>
      <c r="C117" s="288"/>
      <c r="D117" s="122" t="s">
        <v>247</v>
      </c>
    </row>
    <row r="118" spans="2:4" ht="29" x14ac:dyDescent="0.55000000000000004">
      <c r="B118" s="274"/>
      <c r="C118" s="289"/>
      <c r="D118" s="122" t="s">
        <v>247</v>
      </c>
    </row>
    <row r="119" spans="2:4" ht="29" x14ac:dyDescent="0.55000000000000004">
      <c r="B119" s="274"/>
      <c r="C119" s="290" t="s">
        <v>215</v>
      </c>
      <c r="D119" s="128" t="s">
        <v>248</v>
      </c>
    </row>
    <row r="120" spans="2:4" ht="29" x14ac:dyDescent="0.55000000000000004">
      <c r="B120" s="274"/>
      <c r="C120" s="288"/>
      <c r="D120" s="122" t="s">
        <v>249</v>
      </c>
    </row>
    <row r="121" spans="2:4" ht="29" x14ac:dyDescent="0.55000000000000004">
      <c r="B121" s="274"/>
      <c r="C121" s="288"/>
      <c r="D121" s="122" t="s">
        <v>247</v>
      </c>
    </row>
    <row r="122" spans="2:4" ht="29" x14ac:dyDescent="0.55000000000000004">
      <c r="B122" s="274"/>
      <c r="C122" s="288"/>
      <c r="D122" s="122" t="s">
        <v>247</v>
      </c>
    </row>
    <row r="123" spans="2:4" ht="29" x14ac:dyDescent="0.55000000000000004">
      <c r="B123" s="274"/>
      <c r="C123" s="289"/>
      <c r="D123" s="122" t="s">
        <v>247</v>
      </c>
    </row>
    <row r="124" spans="2:4" ht="29" x14ac:dyDescent="0.55000000000000004">
      <c r="B124" s="274"/>
      <c r="C124" s="290" t="s">
        <v>177</v>
      </c>
      <c r="D124" s="128" t="s">
        <v>250</v>
      </c>
    </row>
    <row r="125" spans="2:4" ht="29" x14ac:dyDescent="0.55000000000000004">
      <c r="B125" s="274"/>
      <c r="C125" s="288"/>
      <c r="D125" s="126" t="s">
        <v>251</v>
      </c>
    </row>
    <row r="126" spans="2:4" ht="29" x14ac:dyDescent="0.55000000000000004">
      <c r="B126" s="274"/>
      <c r="C126" s="288"/>
      <c r="D126" s="122" t="s">
        <v>252</v>
      </c>
    </row>
    <row r="127" spans="2:4" ht="29" x14ac:dyDescent="0.55000000000000004">
      <c r="B127" s="274"/>
      <c r="C127" s="288"/>
      <c r="D127" s="122" t="s">
        <v>247</v>
      </c>
    </row>
    <row r="128" spans="2:4" ht="29.5" thickBot="1" x14ac:dyDescent="0.6">
      <c r="B128" s="275"/>
      <c r="C128" s="291"/>
      <c r="D128" s="129" t="s">
        <v>247</v>
      </c>
    </row>
    <row r="129" spans="2:4" ht="24" customHeight="1" x14ac:dyDescent="0.55000000000000004">
      <c r="B129" s="273" t="s">
        <v>253</v>
      </c>
      <c r="C129" s="287" t="s">
        <v>254</v>
      </c>
      <c r="D129" s="125" t="s">
        <v>255</v>
      </c>
    </row>
    <row r="130" spans="2:4" ht="18" x14ac:dyDescent="0.55000000000000004">
      <c r="B130" s="274"/>
      <c r="C130" s="288"/>
      <c r="D130" s="126" t="s">
        <v>256</v>
      </c>
    </row>
    <row r="131" spans="2:4" ht="18" x14ac:dyDescent="0.55000000000000004">
      <c r="B131" s="274"/>
      <c r="C131" s="288"/>
      <c r="D131" s="122" t="s">
        <v>257</v>
      </c>
    </row>
    <row r="132" spans="2:4" ht="18" x14ac:dyDescent="0.55000000000000004">
      <c r="B132" s="274"/>
      <c r="C132" s="288"/>
      <c r="D132" s="122" t="s">
        <v>258</v>
      </c>
    </row>
    <row r="133" spans="2:4" ht="18" x14ac:dyDescent="0.55000000000000004">
      <c r="B133" s="274"/>
      <c r="C133" s="289"/>
      <c r="D133" s="122" t="s">
        <v>258</v>
      </c>
    </row>
    <row r="134" spans="2:4" ht="29" x14ac:dyDescent="0.55000000000000004">
      <c r="B134" s="274"/>
      <c r="C134" s="290" t="s">
        <v>259</v>
      </c>
      <c r="D134" s="128" t="s">
        <v>260</v>
      </c>
    </row>
    <row r="135" spans="2:4" ht="29" x14ac:dyDescent="0.55000000000000004">
      <c r="B135" s="274"/>
      <c r="C135" s="288"/>
      <c r="D135" s="126" t="s">
        <v>261</v>
      </c>
    </row>
    <row r="136" spans="2:4" ht="29" x14ac:dyDescent="0.55000000000000004">
      <c r="B136" s="274"/>
      <c r="C136" s="288"/>
      <c r="D136" s="126" t="s">
        <v>262</v>
      </c>
    </row>
    <row r="137" spans="2:4" ht="18" x14ac:dyDescent="0.55000000000000004">
      <c r="B137" s="274"/>
      <c r="C137" s="288"/>
      <c r="D137" s="122" t="s">
        <v>258</v>
      </c>
    </row>
    <row r="138" spans="2:4" ht="18" x14ac:dyDescent="0.55000000000000004">
      <c r="B138" s="274"/>
      <c r="C138" s="289"/>
      <c r="D138" s="122" t="s">
        <v>258</v>
      </c>
    </row>
    <row r="139" spans="2:4" ht="18" x14ac:dyDescent="0.55000000000000004">
      <c r="B139" s="274"/>
      <c r="C139" s="290" t="s">
        <v>263</v>
      </c>
      <c r="D139" s="128" t="s">
        <v>264</v>
      </c>
    </row>
    <row r="140" spans="2:4" ht="29" x14ac:dyDescent="0.55000000000000004">
      <c r="B140" s="274"/>
      <c r="C140" s="288"/>
      <c r="D140" s="126" t="s">
        <v>265</v>
      </c>
    </row>
    <row r="141" spans="2:4" ht="18" x14ac:dyDescent="0.55000000000000004">
      <c r="B141" s="274"/>
      <c r="C141" s="288"/>
      <c r="D141" s="126" t="s">
        <v>266</v>
      </c>
    </row>
    <row r="142" spans="2:4" ht="18" x14ac:dyDescent="0.55000000000000004">
      <c r="B142" s="274"/>
      <c r="C142" s="288"/>
      <c r="D142" s="122" t="s">
        <v>258</v>
      </c>
    </row>
    <row r="143" spans="2:4" ht="18" x14ac:dyDescent="0.55000000000000004">
      <c r="B143" s="274"/>
      <c r="C143" s="289"/>
      <c r="D143" s="122" t="s">
        <v>258</v>
      </c>
    </row>
    <row r="144" spans="2:4" ht="18" x14ac:dyDescent="0.55000000000000004">
      <c r="B144" s="274"/>
      <c r="C144" s="290" t="s">
        <v>267</v>
      </c>
      <c r="D144" s="128" t="s">
        <v>268</v>
      </c>
    </row>
    <row r="145" spans="2:4" ht="18" x14ac:dyDescent="0.55000000000000004">
      <c r="B145" s="274"/>
      <c r="C145" s="288"/>
      <c r="D145" s="126" t="s">
        <v>269</v>
      </c>
    </row>
    <row r="146" spans="2:4" ht="18" x14ac:dyDescent="0.55000000000000004">
      <c r="B146" s="274"/>
      <c r="C146" s="288"/>
      <c r="D146" s="122" t="s">
        <v>258</v>
      </c>
    </row>
    <row r="147" spans="2:4" ht="18" x14ac:dyDescent="0.55000000000000004">
      <c r="B147" s="274"/>
      <c r="C147" s="288"/>
      <c r="D147" s="122" t="s">
        <v>258</v>
      </c>
    </row>
    <row r="148" spans="2:4" ht="18.5" thickBot="1" x14ac:dyDescent="0.6">
      <c r="B148" s="275"/>
      <c r="C148" s="291"/>
      <c r="D148" s="129" t="s">
        <v>258</v>
      </c>
    </row>
    <row r="149" spans="2:4" ht="24" customHeight="1" x14ac:dyDescent="0.55000000000000004">
      <c r="B149" s="273" t="s">
        <v>270</v>
      </c>
      <c r="C149" s="287" t="s">
        <v>254</v>
      </c>
      <c r="D149" s="125" t="s">
        <v>271</v>
      </c>
    </row>
    <row r="150" spans="2:4" ht="29" x14ac:dyDescent="0.55000000000000004">
      <c r="B150" s="274"/>
      <c r="C150" s="288"/>
      <c r="D150" s="126" t="s">
        <v>272</v>
      </c>
    </row>
    <row r="151" spans="2:4" ht="29" x14ac:dyDescent="0.55000000000000004">
      <c r="B151" s="274"/>
      <c r="C151" s="288"/>
      <c r="D151" s="122" t="s">
        <v>273</v>
      </c>
    </row>
    <row r="152" spans="2:4" ht="29" x14ac:dyDescent="0.55000000000000004">
      <c r="B152" s="274"/>
      <c r="C152" s="288"/>
      <c r="D152" s="122" t="s">
        <v>273</v>
      </c>
    </row>
    <row r="153" spans="2:4" ht="29" x14ac:dyDescent="0.55000000000000004">
      <c r="B153" s="274"/>
      <c r="C153" s="289"/>
      <c r="D153" s="122" t="s">
        <v>273</v>
      </c>
    </row>
    <row r="154" spans="2:4" ht="29" x14ac:dyDescent="0.55000000000000004">
      <c r="B154" s="274"/>
      <c r="C154" s="290" t="s">
        <v>259</v>
      </c>
      <c r="D154" s="128" t="s">
        <v>274</v>
      </c>
    </row>
    <row r="155" spans="2:4" ht="29" x14ac:dyDescent="0.55000000000000004">
      <c r="B155" s="274"/>
      <c r="C155" s="288"/>
      <c r="D155" s="126" t="s">
        <v>275</v>
      </c>
    </row>
    <row r="156" spans="2:4" ht="29" x14ac:dyDescent="0.55000000000000004">
      <c r="B156" s="274"/>
      <c r="C156" s="288"/>
      <c r="D156" s="126" t="s">
        <v>276</v>
      </c>
    </row>
    <row r="157" spans="2:4" ht="29" x14ac:dyDescent="0.55000000000000004">
      <c r="B157" s="274"/>
      <c r="C157" s="288"/>
      <c r="D157" s="122" t="s">
        <v>273</v>
      </c>
    </row>
    <row r="158" spans="2:4" ht="29" x14ac:dyDescent="0.55000000000000004">
      <c r="B158" s="274"/>
      <c r="C158" s="288"/>
      <c r="D158" s="122" t="s">
        <v>273</v>
      </c>
    </row>
    <row r="159" spans="2:4" ht="29" x14ac:dyDescent="0.55000000000000004">
      <c r="B159" s="274"/>
      <c r="C159" s="290" t="s">
        <v>263</v>
      </c>
      <c r="D159" s="128" t="s">
        <v>277</v>
      </c>
    </row>
    <row r="160" spans="2:4" ht="29" x14ac:dyDescent="0.55000000000000004">
      <c r="B160" s="274"/>
      <c r="C160" s="288"/>
      <c r="D160" s="126" t="s">
        <v>278</v>
      </c>
    </row>
    <row r="161" spans="2:4" ht="29" x14ac:dyDescent="0.55000000000000004">
      <c r="B161" s="274"/>
      <c r="C161" s="288"/>
      <c r="D161" s="122" t="s">
        <v>273</v>
      </c>
    </row>
    <row r="162" spans="2:4" ht="29" x14ac:dyDescent="0.55000000000000004">
      <c r="B162" s="274"/>
      <c r="C162" s="288"/>
      <c r="D162" s="99" t="s">
        <v>273</v>
      </c>
    </row>
    <row r="163" spans="2:4" ht="29.5" thickBot="1" x14ac:dyDescent="0.6">
      <c r="B163" s="275"/>
      <c r="C163" s="291"/>
      <c r="D163" s="102" t="s">
        <v>273</v>
      </c>
    </row>
    <row r="164" spans="2:4" ht="24" customHeight="1" x14ac:dyDescent="0.55000000000000004">
      <c r="B164" s="273" t="s">
        <v>279</v>
      </c>
      <c r="C164" s="287" t="s">
        <v>280</v>
      </c>
      <c r="D164" s="97" t="s">
        <v>281</v>
      </c>
    </row>
    <row r="165" spans="2:4" ht="18" x14ac:dyDescent="0.55000000000000004">
      <c r="B165" s="274"/>
      <c r="C165" s="288"/>
      <c r="D165" s="98" t="s">
        <v>282</v>
      </c>
    </row>
    <row r="166" spans="2:4" ht="18" x14ac:dyDescent="0.55000000000000004">
      <c r="B166" s="274"/>
      <c r="C166" s="288"/>
      <c r="D166" s="98" t="s">
        <v>283</v>
      </c>
    </row>
    <row r="167" spans="2:4" ht="18" x14ac:dyDescent="0.55000000000000004">
      <c r="B167" s="274"/>
      <c r="C167" s="288"/>
      <c r="D167" s="99" t="s">
        <v>284</v>
      </c>
    </row>
    <row r="168" spans="2:4" ht="18" x14ac:dyDescent="0.55000000000000004">
      <c r="B168" s="274"/>
      <c r="C168" s="289"/>
      <c r="D168" s="100" t="s">
        <v>284</v>
      </c>
    </row>
    <row r="169" spans="2:4" ht="24" customHeight="1" x14ac:dyDescent="0.55000000000000004">
      <c r="B169" s="274"/>
      <c r="C169" s="288" t="s">
        <v>285</v>
      </c>
      <c r="D169" s="99" t="s">
        <v>286</v>
      </c>
    </row>
    <row r="170" spans="2:4" ht="18" x14ac:dyDescent="0.55000000000000004">
      <c r="B170" s="274"/>
      <c r="C170" s="288"/>
      <c r="D170" s="99" t="s">
        <v>284</v>
      </c>
    </row>
    <row r="171" spans="2:4" ht="18" x14ac:dyDescent="0.55000000000000004">
      <c r="B171" s="274"/>
      <c r="C171" s="288"/>
      <c r="D171" s="99" t="s">
        <v>284</v>
      </c>
    </row>
    <row r="172" spans="2:4" ht="18" x14ac:dyDescent="0.55000000000000004">
      <c r="B172" s="274"/>
      <c r="C172" s="288"/>
      <c r="D172" s="99" t="s">
        <v>284</v>
      </c>
    </row>
    <row r="173" spans="2:4" ht="18" x14ac:dyDescent="0.55000000000000004">
      <c r="B173" s="274"/>
      <c r="C173" s="289"/>
      <c r="D173" s="99" t="s">
        <v>284</v>
      </c>
    </row>
    <row r="174" spans="2:4" ht="24" customHeight="1" x14ac:dyDescent="0.55000000000000004">
      <c r="B174" s="274"/>
      <c r="C174" s="290" t="s">
        <v>287</v>
      </c>
      <c r="D174" s="101" t="s">
        <v>288</v>
      </c>
    </row>
    <row r="175" spans="2:4" ht="18" x14ac:dyDescent="0.55000000000000004">
      <c r="B175" s="274"/>
      <c r="C175" s="288"/>
      <c r="D175" s="99" t="s">
        <v>284</v>
      </c>
    </row>
    <row r="176" spans="2:4" ht="18" x14ac:dyDescent="0.55000000000000004">
      <c r="B176" s="274"/>
      <c r="C176" s="288"/>
      <c r="D176" s="99" t="s">
        <v>284</v>
      </c>
    </row>
    <row r="177" spans="2:4" ht="18" x14ac:dyDescent="0.55000000000000004">
      <c r="B177" s="274"/>
      <c r="C177" s="288"/>
      <c r="D177" s="99" t="s">
        <v>284</v>
      </c>
    </row>
    <row r="178" spans="2:4" ht="18" x14ac:dyDescent="0.55000000000000004">
      <c r="B178" s="274"/>
      <c r="C178" s="289"/>
      <c r="D178" s="99" t="s">
        <v>284</v>
      </c>
    </row>
    <row r="179" spans="2:4" ht="18" x14ac:dyDescent="0.55000000000000004">
      <c r="B179" s="274"/>
      <c r="C179" s="290" t="s">
        <v>289</v>
      </c>
      <c r="D179" s="101" t="s">
        <v>290</v>
      </c>
    </row>
    <row r="180" spans="2:4" ht="18" x14ac:dyDescent="0.55000000000000004">
      <c r="B180" s="274"/>
      <c r="C180" s="288"/>
      <c r="D180" s="98" t="s">
        <v>284</v>
      </c>
    </row>
    <row r="181" spans="2:4" ht="18" x14ac:dyDescent="0.55000000000000004">
      <c r="B181" s="274"/>
      <c r="C181" s="288"/>
      <c r="D181" s="98" t="s">
        <v>284</v>
      </c>
    </row>
    <row r="182" spans="2:4" ht="18" x14ac:dyDescent="0.55000000000000004">
      <c r="B182" s="274"/>
      <c r="C182" s="288"/>
      <c r="D182" s="98" t="s">
        <v>284</v>
      </c>
    </row>
    <row r="183" spans="2:4" ht="18" x14ac:dyDescent="0.55000000000000004">
      <c r="B183" s="274"/>
      <c r="C183" s="289"/>
      <c r="D183" s="98" t="s">
        <v>284</v>
      </c>
    </row>
    <row r="184" spans="2:4" ht="24" customHeight="1" x14ac:dyDescent="0.55000000000000004">
      <c r="B184" s="274"/>
      <c r="C184" s="290" t="s">
        <v>291</v>
      </c>
      <c r="D184" s="101" t="s">
        <v>292</v>
      </c>
    </row>
    <row r="185" spans="2:4" ht="18" x14ac:dyDescent="0.55000000000000004">
      <c r="B185" s="274"/>
      <c r="C185" s="288"/>
      <c r="D185" s="126" t="s">
        <v>293</v>
      </c>
    </row>
    <row r="186" spans="2:4" ht="18" x14ac:dyDescent="0.55000000000000004">
      <c r="B186" s="274"/>
      <c r="C186" s="288"/>
      <c r="D186" s="98" t="s">
        <v>284</v>
      </c>
    </row>
    <row r="187" spans="2:4" ht="18" x14ac:dyDescent="0.55000000000000004">
      <c r="B187" s="274"/>
      <c r="C187" s="288"/>
      <c r="D187" s="98" t="s">
        <v>284</v>
      </c>
    </row>
    <row r="188" spans="2:4" ht="18.5" thickBot="1" x14ac:dyDescent="0.6">
      <c r="B188" s="275"/>
      <c r="C188" s="291"/>
      <c r="D188" s="105" t="s">
        <v>284</v>
      </c>
    </row>
    <row r="189" spans="2:4" ht="24" customHeight="1" x14ac:dyDescent="0.55000000000000004">
      <c r="B189" s="273" t="s">
        <v>294</v>
      </c>
      <c r="C189" s="287" t="s">
        <v>295</v>
      </c>
      <c r="D189" s="97" t="s">
        <v>296</v>
      </c>
    </row>
    <row r="190" spans="2:4" ht="18" x14ac:dyDescent="0.55000000000000004">
      <c r="B190" s="274"/>
      <c r="C190" s="288"/>
      <c r="D190" s="98" t="s">
        <v>297</v>
      </c>
    </row>
    <row r="191" spans="2:4" ht="18" x14ac:dyDescent="0.55000000000000004">
      <c r="B191" s="274"/>
      <c r="C191" s="288"/>
      <c r="D191" s="98" t="s">
        <v>298</v>
      </c>
    </row>
    <row r="192" spans="2:4" ht="18" x14ac:dyDescent="0.55000000000000004">
      <c r="B192" s="274"/>
      <c r="C192" s="288"/>
      <c r="D192" s="98" t="s">
        <v>299</v>
      </c>
    </row>
    <row r="193" spans="2:4" ht="18" x14ac:dyDescent="0.55000000000000004">
      <c r="B193" s="274"/>
      <c r="C193" s="289"/>
      <c r="D193" s="98" t="s">
        <v>299</v>
      </c>
    </row>
    <row r="194" spans="2:4" ht="24" customHeight="1" x14ac:dyDescent="0.55000000000000004">
      <c r="B194" s="274"/>
      <c r="C194" s="290" t="s">
        <v>300</v>
      </c>
      <c r="D194" s="101" t="s">
        <v>301</v>
      </c>
    </row>
    <row r="195" spans="2:4" ht="18" x14ac:dyDescent="0.55000000000000004">
      <c r="B195" s="274"/>
      <c r="C195" s="288"/>
      <c r="D195" s="98" t="s">
        <v>302</v>
      </c>
    </row>
    <row r="196" spans="2:4" ht="18" x14ac:dyDescent="0.55000000000000004">
      <c r="B196" s="274"/>
      <c r="C196" s="288"/>
      <c r="D196" s="98" t="s">
        <v>303</v>
      </c>
    </row>
    <row r="197" spans="2:4" ht="18" x14ac:dyDescent="0.55000000000000004">
      <c r="B197" s="274"/>
      <c r="C197" s="288"/>
      <c r="D197" s="98" t="s">
        <v>299</v>
      </c>
    </row>
    <row r="198" spans="2:4" ht="18" x14ac:dyDescent="0.55000000000000004">
      <c r="B198" s="274"/>
      <c r="C198" s="289"/>
      <c r="D198" s="104" t="s">
        <v>299</v>
      </c>
    </row>
    <row r="199" spans="2:4" ht="24" customHeight="1" x14ac:dyDescent="0.55000000000000004">
      <c r="B199" s="274"/>
      <c r="C199" s="290" t="s">
        <v>304</v>
      </c>
      <c r="D199" s="98" t="s">
        <v>305</v>
      </c>
    </row>
    <row r="200" spans="2:4" ht="18" x14ac:dyDescent="0.55000000000000004">
      <c r="B200" s="274"/>
      <c r="C200" s="288"/>
      <c r="D200" s="98" t="s">
        <v>306</v>
      </c>
    </row>
    <row r="201" spans="2:4" ht="18" x14ac:dyDescent="0.55000000000000004">
      <c r="B201" s="274"/>
      <c r="C201" s="288"/>
      <c r="D201" s="98" t="s">
        <v>299</v>
      </c>
    </row>
    <row r="202" spans="2:4" ht="18" x14ac:dyDescent="0.55000000000000004">
      <c r="B202" s="274"/>
      <c r="C202" s="288"/>
      <c r="D202" s="98" t="s">
        <v>299</v>
      </c>
    </row>
    <row r="203" spans="2:4" ht="18" x14ac:dyDescent="0.55000000000000004">
      <c r="B203" s="274"/>
      <c r="C203" s="289"/>
      <c r="D203" s="98" t="s">
        <v>299</v>
      </c>
    </row>
    <row r="204" spans="2:4" ht="18" x14ac:dyDescent="0.55000000000000004">
      <c r="B204" s="274"/>
      <c r="C204" s="290" t="s">
        <v>307</v>
      </c>
      <c r="D204" s="101" t="s">
        <v>308</v>
      </c>
    </row>
    <row r="205" spans="2:4" ht="18" x14ac:dyDescent="0.55000000000000004">
      <c r="B205" s="274"/>
      <c r="C205" s="288"/>
      <c r="D205" s="98" t="s">
        <v>299</v>
      </c>
    </row>
    <row r="206" spans="2:4" ht="18" x14ac:dyDescent="0.55000000000000004">
      <c r="B206" s="274"/>
      <c r="C206" s="288"/>
      <c r="D206" s="98" t="s">
        <v>299</v>
      </c>
    </row>
    <row r="207" spans="2:4" ht="18" x14ac:dyDescent="0.55000000000000004">
      <c r="B207" s="274"/>
      <c r="C207" s="288"/>
      <c r="D207" s="98" t="s">
        <v>299</v>
      </c>
    </row>
    <row r="208" spans="2:4" ht="18" x14ac:dyDescent="0.55000000000000004">
      <c r="B208" s="274"/>
      <c r="C208" s="289"/>
      <c r="D208" s="98" t="s">
        <v>299</v>
      </c>
    </row>
    <row r="209" spans="2:4" ht="24" customHeight="1" x14ac:dyDescent="0.55000000000000004">
      <c r="B209" s="274"/>
      <c r="C209" s="290" t="s">
        <v>309</v>
      </c>
      <c r="D209" s="101" t="s">
        <v>310</v>
      </c>
    </row>
    <row r="210" spans="2:4" ht="18" x14ac:dyDescent="0.55000000000000004">
      <c r="B210" s="274"/>
      <c r="C210" s="288"/>
      <c r="D210" s="126" t="s">
        <v>311</v>
      </c>
    </row>
    <row r="211" spans="2:4" ht="18" x14ac:dyDescent="0.55000000000000004">
      <c r="B211" s="274"/>
      <c r="C211" s="288"/>
      <c r="D211" s="98" t="s">
        <v>299</v>
      </c>
    </row>
    <row r="212" spans="2:4" ht="18" x14ac:dyDescent="0.55000000000000004">
      <c r="B212" s="274"/>
      <c r="C212" s="288"/>
      <c r="D212" s="98" t="s">
        <v>299</v>
      </c>
    </row>
    <row r="213" spans="2:4" ht="18.5" thickBot="1" x14ac:dyDescent="0.6">
      <c r="B213" s="275"/>
      <c r="C213" s="291"/>
      <c r="D213" s="105" t="s">
        <v>299</v>
      </c>
    </row>
    <row r="214" spans="2:4" ht="18.5" thickBot="1" x14ac:dyDescent="0.6">
      <c r="B214" s="89" t="s">
        <v>312</v>
      </c>
      <c r="C214" s="90"/>
      <c r="D214" s="103"/>
    </row>
    <row r="215" spans="2:4" ht="18.75" customHeight="1" x14ac:dyDescent="0.55000000000000004">
      <c r="B215" s="273" t="s">
        <v>313</v>
      </c>
      <c r="C215" s="287" t="s">
        <v>254</v>
      </c>
      <c r="D215" s="97" t="s">
        <v>314</v>
      </c>
    </row>
    <row r="216" spans="2:4" ht="18" x14ac:dyDescent="0.55000000000000004">
      <c r="B216" s="274"/>
      <c r="C216" s="288"/>
      <c r="D216" s="98" t="s">
        <v>315</v>
      </c>
    </row>
    <row r="217" spans="2:4" ht="29" x14ac:dyDescent="0.55000000000000004">
      <c r="B217" s="274"/>
      <c r="C217" s="288"/>
      <c r="D217" s="98" t="s">
        <v>316</v>
      </c>
    </row>
    <row r="218" spans="2:4" ht="18" x14ac:dyDescent="0.55000000000000004">
      <c r="B218" s="274"/>
      <c r="C218" s="288"/>
      <c r="D218" s="99" t="s">
        <v>317</v>
      </c>
    </row>
    <row r="219" spans="2:4" ht="18" x14ac:dyDescent="0.55000000000000004">
      <c r="B219" s="274"/>
      <c r="C219" s="288"/>
      <c r="D219" s="99" t="s">
        <v>317</v>
      </c>
    </row>
    <row r="220" spans="2:4" ht="18" x14ac:dyDescent="0.55000000000000004">
      <c r="B220" s="274"/>
      <c r="C220" s="290" t="s">
        <v>318</v>
      </c>
      <c r="D220" s="101" t="s">
        <v>319</v>
      </c>
    </row>
    <row r="221" spans="2:4" ht="18" x14ac:dyDescent="0.55000000000000004">
      <c r="B221" s="274"/>
      <c r="C221" s="288"/>
      <c r="D221" s="98" t="s">
        <v>320</v>
      </c>
    </row>
    <row r="222" spans="2:4" ht="18" x14ac:dyDescent="0.55000000000000004">
      <c r="B222" s="274"/>
      <c r="C222" s="288"/>
      <c r="D222" s="98" t="s">
        <v>321</v>
      </c>
    </row>
    <row r="223" spans="2:4" ht="18" x14ac:dyDescent="0.55000000000000004">
      <c r="B223" s="274"/>
      <c r="C223" s="288"/>
      <c r="D223" s="99" t="s">
        <v>317</v>
      </c>
    </row>
    <row r="224" spans="2:4" ht="18" x14ac:dyDescent="0.55000000000000004">
      <c r="B224" s="274"/>
      <c r="C224" s="289"/>
      <c r="D224" s="100" t="s">
        <v>317</v>
      </c>
    </row>
    <row r="225" spans="2:4" ht="18" x14ac:dyDescent="0.55000000000000004">
      <c r="B225" s="274"/>
      <c r="C225" s="290" t="s">
        <v>259</v>
      </c>
      <c r="D225" s="98" t="s">
        <v>322</v>
      </c>
    </row>
    <row r="226" spans="2:4" ht="18" x14ac:dyDescent="0.55000000000000004">
      <c r="B226" s="274"/>
      <c r="C226" s="288"/>
      <c r="D226" s="98" t="s">
        <v>323</v>
      </c>
    </row>
    <row r="227" spans="2:4" ht="18" x14ac:dyDescent="0.55000000000000004">
      <c r="B227" s="274"/>
      <c r="C227" s="288"/>
      <c r="D227" s="99" t="s">
        <v>324</v>
      </c>
    </row>
    <row r="228" spans="2:4" ht="18" x14ac:dyDescent="0.55000000000000004">
      <c r="B228" s="274"/>
      <c r="C228" s="288"/>
      <c r="D228" s="99" t="s">
        <v>317</v>
      </c>
    </row>
    <row r="229" spans="2:4" ht="18" x14ac:dyDescent="0.55000000000000004">
      <c r="B229" s="274"/>
      <c r="C229" s="289"/>
      <c r="D229" s="99" t="s">
        <v>317</v>
      </c>
    </row>
    <row r="230" spans="2:4" ht="18" x14ac:dyDescent="0.55000000000000004">
      <c r="B230" s="274"/>
      <c r="C230" s="290" t="s">
        <v>263</v>
      </c>
      <c r="D230" s="101" t="s">
        <v>325</v>
      </c>
    </row>
    <row r="231" spans="2:4" ht="18" x14ac:dyDescent="0.55000000000000004">
      <c r="B231" s="274"/>
      <c r="C231" s="288"/>
      <c r="D231" s="98" t="s">
        <v>326</v>
      </c>
    </row>
    <row r="232" spans="2:4" ht="18" x14ac:dyDescent="0.55000000000000004">
      <c r="B232" s="274"/>
      <c r="C232" s="288"/>
      <c r="D232" s="99" t="s">
        <v>317</v>
      </c>
    </row>
    <row r="233" spans="2:4" ht="18" x14ac:dyDescent="0.55000000000000004">
      <c r="B233" s="274"/>
      <c r="C233" s="288"/>
      <c r="D233" s="99" t="s">
        <v>317</v>
      </c>
    </row>
    <row r="234" spans="2:4" ht="18.5" thickBot="1" x14ac:dyDescent="0.6">
      <c r="B234" s="275"/>
      <c r="C234" s="291"/>
      <c r="D234" s="102" t="s">
        <v>317</v>
      </c>
    </row>
    <row r="235" spans="2:4" ht="24" customHeight="1" x14ac:dyDescent="0.55000000000000004">
      <c r="B235" s="273" t="s">
        <v>327</v>
      </c>
      <c r="C235" s="287" t="s">
        <v>254</v>
      </c>
      <c r="D235" s="97" t="s">
        <v>328</v>
      </c>
    </row>
    <row r="236" spans="2:4" ht="29" x14ac:dyDescent="0.55000000000000004">
      <c r="B236" s="274"/>
      <c r="C236" s="288"/>
      <c r="D236" s="98" t="s">
        <v>329</v>
      </c>
    </row>
    <row r="237" spans="2:4" ht="29" x14ac:dyDescent="0.55000000000000004">
      <c r="B237" s="274"/>
      <c r="C237" s="288"/>
      <c r="D237" s="98" t="s">
        <v>330</v>
      </c>
    </row>
    <row r="238" spans="2:4" ht="29" x14ac:dyDescent="0.55000000000000004">
      <c r="B238" s="274"/>
      <c r="C238" s="288"/>
      <c r="D238" s="98" t="s">
        <v>331</v>
      </c>
    </row>
    <row r="239" spans="2:4" ht="29" x14ac:dyDescent="0.55000000000000004">
      <c r="B239" s="274"/>
      <c r="C239" s="289"/>
      <c r="D239" s="98" t="s">
        <v>332</v>
      </c>
    </row>
    <row r="240" spans="2:4" ht="29" x14ac:dyDescent="0.55000000000000004">
      <c r="B240" s="274"/>
      <c r="C240" s="288" t="s">
        <v>318</v>
      </c>
      <c r="D240" s="101" t="s">
        <v>333</v>
      </c>
    </row>
    <row r="241" spans="2:4" ht="29" x14ac:dyDescent="0.55000000000000004">
      <c r="B241" s="274"/>
      <c r="C241" s="288"/>
      <c r="D241" s="98" t="s">
        <v>334</v>
      </c>
    </row>
    <row r="242" spans="2:4" ht="29" x14ac:dyDescent="0.55000000000000004">
      <c r="B242" s="274"/>
      <c r="C242" s="288"/>
      <c r="D242" s="98" t="s">
        <v>332</v>
      </c>
    </row>
    <row r="243" spans="2:4" ht="29" x14ac:dyDescent="0.55000000000000004">
      <c r="B243" s="274"/>
      <c r="C243" s="288"/>
      <c r="D243" s="98" t="s">
        <v>332</v>
      </c>
    </row>
    <row r="244" spans="2:4" ht="29" x14ac:dyDescent="0.55000000000000004">
      <c r="B244" s="274"/>
      <c r="C244" s="289"/>
      <c r="D244" s="104" t="s">
        <v>332</v>
      </c>
    </row>
    <row r="245" spans="2:4" ht="29" x14ac:dyDescent="0.55000000000000004">
      <c r="B245" s="274"/>
      <c r="C245" s="290" t="s">
        <v>259</v>
      </c>
      <c r="D245" s="98" t="s">
        <v>335</v>
      </c>
    </row>
    <row r="246" spans="2:4" ht="29" x14ac:dyDescent="0.55000000000000004">
      <c r="B246" s="274"/>
      <c r="C246" s="288"/>
      <c r="D246" s="98" t="s">
        <v>336</v>
      </c>
    </row>
    <row r="247" spans="2:4" ht="29" x14ac:dyDescent="0.55000000000000004">
      <c r="B247" s="274"/>
      <c r="C247" s="288"/>
      <c r="D247" s="98" t="s">
        <v>337</v>
      </c>
    </row>
    <row r="248" spans="2:4" ht="29" x14ac:dyDescent="0.55000000000000004">
      <c r="B248" s="274"/>
      <c r="C248" s="288"/>
      <c r="D248" s="98" t="s">
        <v>338</v>
      </c>
    </row>
    <row r="249" spans="2:4" ht="29" x14ac:dyDescent="0.55000000000000004">
      <c r="B249" s="274"/>
      <c r="C249" s="288"/>
      <c r="D249" s="98" t="s">
        <v>332</v>
      </c>
    </row>
    <row r="250" spans="2:4" ht="29" x14ac:dyDescent="0.55000000000000004">
      <c r="B250" s="274"/>
      <c r="C250" s="290" t="s">
        <v>263</v>
      </c>
      <c r="D250" s="101" t="s">
        <v>339</v>
      </c>
    </row>
    <row r="251" spans="2:4" ht="29" x14ac:dyDescent="0.55000000000000004">
      <c r="B251" s="274"/>
      <c r="C251" s="288"/>
      <c r="D251" s="98" t="s">
        <v>340</v>
      </c>
    </row>
    <row r="252" spans="2:4" ht="29" x14ac:dyDescent="0.55000000000000004">
      <c r="B252" s="274"/>
      <c r="C252" s="288"/>
      <c r="D252" s="98" t="s">
        <v>341</v>
      </c>
    </row>
    <row r="253" spans="2:4" ht="29" x14ac:dyDescent="0.55000000000000004">
      <c r="B253" s="274"/>
      <c r="C253" s="288"/>
      <c r="D253" s="98" t="s">
        <v>332</v>
      </c>
    </row>
    <row r="254" spans="2:4" ht="29.5" thickBot="1" x14ac:dyDescent="0.6">
      <c r="B254" s="275"/>
      <c r="C254" s="291"/>
      <c r="D254" s="105" t="s">
        <v>332</v>
      </c>
    </row>
    <row r="255" spans="2:4" ht="24" customHeight="1" x14ac:dyDescent="0.55000000000000004">
      <c r="B255" s="273" t="s">
        <v>342</v>
      </c>
      <c r="C255" s="287" t="s">
        <v>167</v>
      </c>
      <c r="D255" s="97" t="s">
        <v>343</v>
      </c>
    </row>
    <row r="256" spans="2:4" ht="18" x14ac:dyDescent="0.55000000000000004">
      <c r="B256" s="274"/>
      <c r="C256" s="288"/>
      <c r="D256" s="98" t="s">
        <v>344</v>
      </c>
    </row>
    <row r="257" spans="2:4" ht="18" x14ac:dyDescent="0.55000000000000004">
      <c r="B257" s="274"/>
      <c r="C257" s="288"/>
      <c r="D257" s="98" t="s">
        <v>345</v>
      </c>
    </row>
    <row r="258" spans="2:4" ht="18" x14ac:dyDescent="0.55000000000000004">
      <c r="B258" s="274"/>
      <c r="C258" s="288"/>
      <c r="D258" s="106" t="s">
        <v>172</v>
      </c>
    </row>
    <row r="259" spans="2:4" ht="18" x14ac:dyDescent="0.55000000000000004">
      <c r="B259" s="274"/>
      <c r="C259" s="289"/>
      <c r="D259" s="99" t="s">
        <v>172</v>
      </c>
    </row>
    <row r="260" spans="2:4" ht="18" x14ac:dyDescent="0.55000000000000004">
      <c r="B260" s="274"/>
      <c r="C260" s="290" t="s">
        <v>318</v>
      </c>
      <c r="D260" s="101" t="s">
        <v>346</v>
      </c>
    </row>
    <row r="261" spans="2:4" ht="18" x14ac:dyDescent="0.55000000000000004">
      <c r="B261" s="274"/>
      <c r="C261" s="288"/>
      <c r="D261" s="98" t="s">
        <v>347</v>
      </c>
    </row>
    <row r="262" spans="2:4" ht="18" x14ac:dyDescent="0.55000000000000004">
      <c r="B262" s="274"/>
      <c r="C262" s="288"/>
      <c r="D262" s="98" t="s">
        <v>348</v>
      </c>
    </row>
    <row r="263" spans="2:4" ht="18" x14ac:dyDescent="0.55000000000000004">
      <c r="B263" s="274"/>
      <c r="C263" s="288"/>
      <c r="D263" s="99" t="s">
        <v>172</v>
      </c>
    </row>
    <row r="264" spans="2:4" ht="18" x14ac:dyDescent="0.55000000000000004">
      <c r="B264" s="274"/>
      <c r="C264" s="288"/>
      <c r="D264" s="100" t="s">
        <v>172</v>
      </c>
    </row>
    <row r="265" spans="2:4" ht="18" x14ac:dyDescent="0.55000000000000004">
      <c r="B265" s="274"/>
      <c r="C265" s="290" t="s">
        <v>177</v>
      </c>
      <c r="D265" s="98" t="s">
        <v>349</v>
      </c>
    </row>
    <row r="266" spans="2:4" ht="18" x14ac:dyDescent="0.55000000000000004">
      <c r="B266" s="274"/>
      <c r="C266" s="288"/>
      <c r="D266" s="98" t="s">
        <v>350</v>
      </c>
    </row>
    <row r="267" spans="2:4" ht="18" x14ac:dyDescent="0.55000000000000004">
      <c r="B267" s="274"/>
      <c r="C267" s="288"/>
      <c r="D267" s="99" t="s">
        <v>172</v>
      </c>
    </row>
    <row r="268" spans="2:4" ht="18" x14ac:dyDescent="0.55000000000000004">
      <c r="B268" s="274"/>
      <c r="C268" s="288"/>
      <c r="D268" s="99" t="s">
        <v>172</v>
      </c>
    </row>
    <row r="269" spans="2:4" ht="18.5" thickBot="1" x14ac:dyDescent="0.6">
      <c r="B269" s="275"/>
      <c r="C269" s="291"/>
      <c r="D269" s="102" t="s">
        <v>172</v>
      </c>
    </row>
    <row r="270" spans="2:4" ht="24" customHeight="1" x14ac:dyDescent="0.55000000000000004">
      <c r="B270" s="273" t="s">
        <v>351</v>
      </c>
      <c r="C270" s="287" t="s">
        <v>254</v>
      </c>
      <c r="D270" s="97" t="s">
        <v>352</v>
      </c>
    </row>
    <row r="271" spans="2:4" ht="29" x14ac:dyDescent="0.55000000000000004">
      <c r="B271" s="274"/>
      <c r="C271" s="288"/>
      <c r="D271" s="98" t="s">
        <v>353</v>
      </c>
    </row>
    <row r="272" spans="2:4" ht="29" x14ac:dyDescent="0.55000000000000004">
      <c r="B272" s="274"/>
      <c r="C272" s="288"/>
      <c r="D272" s="98" t="s">
        <v>354</v>
      </c>
    </row>
    <row r="273" spans="2:4" ht="29" x14ac:dyDescent="0.55000000000000004">
      <c r="B273" s="274"/>
      <c r="C273" s="288"/>
      <c r="D273" s="98" t="s">
        <v>354</v>
      </c>
    </row>
    <row r="274" spans="2:4" ht="29" x14ac:dyDescent="0.55000000000000004">
      <c r="B274" s="274"/>
      <c r="C274" s="288"/>
      <c r="D274" s="104" t="s">
        <v>354</v>
      </c>
    </row>
    <row r="275" spans="2:4" ht="43.5" x14ac:dyDescent="0.55000000000000004">
      <c r="B275" s="274"/>
      <c r="C275" s="292" t="s">
        <v>318</v>
      </c>
      <c r="D275" s="98" t="s">
        <v>355</v>
      </c>
    </row>
    <row r="276" spans="2:4" ht="29" x14ac:dyDescent="0.55000000000000004">
      <c r="B276" s="274"/>
      <c r="C276" s="293"/>
      <c r="D276" s="98" t="s">
        <v>356</v>
      </c>
    </row>
    <row r="277" spans="2:4" ht="29" x14ac:dyDescent="0.55000000000000004">
      <c r="B277" s="274"/>
      <c r="C277" s="293"/>
      <c r="D277" s="98" t="s">
        <v>354</v>
      </c>
    </row>
    <row r="278" spans="2:4" ht="29" x14ac:dyDescent="0.55000000000000004">
      <c r="B278" s="274"/>
      <c r="C278" s="293"/>
      <c r="D278" s="98" t="s">
        <v>354</v>
      </c>
    </row>
    <row r="279" spans="2:4" ht="29" x14ac:dyDescent="0.55000000000000004">
      <c r="B279" s="274"/>
      <c r="C279" s="294"/>
      <c r="D279" s="98" t="s">
        <v>354</v>
      </c>
    </row>
    <row r="280" spans="2:4" ht="29" x14ac:dyDescent="0.55000000000000004">
      <c r="B280" s="274"/>
      <c r="C280" s="290" t="s">
        <v>259</v>
      </c>
      <c r="D280" s="101" t="s">
        <v>357</v>
      </c>
    </row>
    <row r="281" spans="2:4" ht="43.5" x14ac:dyDescent="0.55000000000000004">
      <c r="B281" s="274"/>
      <c r="C281" s="288"/>
      <c r="D281" s="98" t="s">
        <v>358</v>
      </c>
    </row>
    <row r="282" spans="2:4" ht="29" x14ac:dyDescent="0.55000000000000004">
      <c r="B282" s="274"/>
      <c r="C282" s="288"/>
      <c r="D282" s="98" t="s">
        <v>354</v>
      </c>
    </row>
    <row r="283" spans="2:4" ht="29" x14ac:dyDescent="0.55000000000000004">
      <c r="B283" s="274"/>
      <c r="C283" s="288"/>
      <c r="D283" s="98" t="s">
        <v>354</v>
      </c>
    </row>
    <row r="284" spans="2:4" ht="29" x14ac:dyDescent="0.55000000000000004">
      <c r="B284" s="274"/>
      <c r="C284" s="288"/>
      <c r="D284" s="104" t="s">
        <v>354</v>
      </c>
    </row>
    <row r="285" spans="2:4" ht="29" x14ac:dyDescent="0.55000000000000004">
      <c r="B285" s="274"/>
      <c r="C285" s="290" t="s">
        <v>263</v>
      </c>
      <c r="D285" s="98" t="s">
        <v>359</v>
      </c>
    </row>
    <row r="286" spans="2:4" ht="29" x14ac:dyDescent="0.55000000000000004">
      <c r="B286" s="274"/>
      <c r="C286" s="288"/>
      <c r="D286" s="98" t="s">
        <v>360</v>
      </c>
    </row>
    <row r="287" spans="2:4" ht="29" x14ac:dyDescent="0.55000000000000004">
      <c r="B287" s="274"/>
      <c r="C287" s="288"/>
      <c r="D287" s="98" t="s">
        <v>354</v>
      </c>
    </row>
    <row r="288" spans="2:4" ht="29" x14ac:dyDescent="0.55000000000000004">
      <c r="B288" s="274"/>
      <c r="C288" s="288"/>
      <c r="D288" s="98" t="s">
        <v>354</v>
      </c>
    </row>
    <row r="289" spans="2:4" ht="29.5" thickBot="1" x14ac:dyDescent="0.6">
      <c r="B289" s="275"/>
      <c r="C289" s="291"/>
      <c r="D289" s="105" t="s">
        <v>354</v>
      </c>
    </row>
    <row r="290" spans="2:4" ht="24" customHeight="1" x14ac:dyDescent="0.55000000000000004">
      <c r="B290" s="273" t="s">
        <v>361</v>
      </c>
      <c r="C290" s="287" t="s">
        <v>254</v>
      </c>
      <c r="D290" s="97" t="s">
        <v>362</v>
      </c>
    </row>
    <row r="291" spans="2:4" ht="18" x14ac:dyDescent="0.55000000000000004">
      <c r="B291" s="274"/>
      <c r="C291" s="288"/>
      <c r="D291" s="98" t="s">
        <v>363</v>
      </c>
    </row>
    <row r="292" spans="2:4" ht="18" x14ac:dyDescent="0.55000000000000004">
      <c r="B292" s="274"/>
      <c r="C292" s="288"/>
      <c r="D292" s="98" t="s">
        <v>364</v>
      </c>
    </row>
    <row r="293" spans="2:4" ht="18" x14ac:dyDescent="0.55000000000000004">
      <c r="B293" s="274"/>
      <c r="C293" s="288"/>
      <c r="D293" s="99" t="s">
        <v>365</v>
      </c>
    </row>
    <row r="294" spans="2:4" ht="18" x14ac:dyDescent="0.55000000000000004">
      <c r="B294" s="274"/>
      <c r="C294" s="289"/>
      <c r="D294" s="99" t="s">
        <v>366</v>
      </c>
    </row>
    <row r="295" spans="2:4" ht="18" x14ac:dyDescent="0.55000000000000004">
      <c r="B295" s="274"/>
      <c r="C295" s="288" t="s">
        <v>318</v>
      </c>
      <c r="D295" s="101" t="s">
        <v>367</v>
      </c>
    </row>
    <row r="296" spans="2:4" ht="29" x14ac:dyDescent="0.55000000000000004">
      <c r="B296" s="274"/>
      <c r="C296" s="288"/>
      <c r="D296" s="98" t="s">
        <v>368</v>
      </c>
    </row>
    <row r="297" spans="2:4" ht="29" x14ac:dyDescent="0.55000000000000004">
      <c r="B297" s="274"/>
      <c r="C297" s="288"/>
      <c r="D297" s="99" t="s">
        <v>369</v>
      </c>
    </row>
    <row r="298" spans="2:4" ht="18" x14ac:dyDescent="0.55000000000000004">
      <c r="B298" s="274"/>
      <c r="C298" s="288"/>
      <c r="D298" s="99" t="s">
        <v>366</v>
      </c>
    </row>
    <row r="299" spans="2:4" ht="18" x14ac:dyDescent="0.55000000000000004">
      <c r="B299" s="274"/>
      <c r="C299" s="289"/>
      <c r="D299" s="99" t="s">
        <v>366</v>
      </c>
    </row>
    <row r="300" spans="2:4" ht="29" x14ac:dyDescent="0.55000000000000004">
      <c r="B300" s="274"/>
      <c r="C300" s="290" t="s">
        <v>259</v>
      </c>
      <c r="D300" s="101" t="s">
        <v>370</v>
      </c>
    </row>
    <row r="301" spans="2:4" ht="18" x14ac:dyDescent="0.55000000000000004">
      <c r="B301" s="274"/>
      <c r="C301" s="288"/>
      <c r="D301" s="98" t="s">
        <v>371</v>
      </c>
    </row>
    <row r="302" spans="2:4" ht="18" x14ac:dyDescent="0.55000000000000004">
      <c r="B302" s="274"/>
      <c r="C302" s="288"/>
      <c r="D302" s="99" t="s">
        <v>366</v>
      </c>
    </row>
    <row r="303" spans="2:4" ht="18" x14ac:dyDescent="0.55000000000000004">
      <c r="B303" s="274"/>
      <c r="C303" s="288"/>
      <c r="D303" s="99" t="s">
        <v>366</v>
      </c>
    </row>
    <row r="304" spans="2:4" ht="18" x14ac:dyDescent="0.55000000000000004">
      <c r="B304" s="274"/>
      <c r="C304" s="289"/>
      <c r="D304" s="99" t="s">
        <v>366</v>
      </c>
    </row>
    <row r="305" spans="2:4" ht="29" x14ac:dyDescent="0.55000000000000004">
      <c r="B305" s="274"/>
      <c r="C305" s="290" t="s">
        <v>263</v>
      </c>
      <c r="D305" s="101" t="s">
        <v>372</v>
      </c>
    </row>
    <row r="306" spans="2:4" ht="29" x14ac:dyDescent="0.55000000000000004">
      <c r="B306" s="274"/>
      <c r="C306" s="288"/>
      <c r="D306" s="98" t="s">
        <v>373</v>
      </c>
    </row>
    <row r="307" spans="2:4" ht="18" x14ac:dyDescent="0.55000000000000004">
      <c r="B307" s="274"/>
      <c r="C307" s="288"/>
      <c r="D307" s="98" t="s">
        <v>374</v>
      </c>
    </row>
    <row r="308" spans="2:4" ht="18" x14ac:dyDescent="0.55000000000000004">
      <c r="B308" s="274"/>
      <c r="C308" s="288"/>
      <c r="D308" s="99" t="s">
        <v>366</v>
      </c>
    </row>
    <row r="309" spans="2:4" ht="18.5" thickBot="1" x14ac:dyDescent="0.6">
      <c r="B309" s="275"/>
      <c r="C309" s="291"/>
      <c r="D309" s="102" t="s">
        <v>366</v>
      </c>
    </row>
    <row r="310" spans="2:4" ht="24" customHeight="1" x14ac:dyDescent="0.55000000000000004">
      <c r="B310" s="273" t="s">
        <v>375</v>
      </c>
      <c r="C310" s="287" t="s">
        <v>254</v>
      </c>
      <c r="D310" s="97" t="s">
        <v>376</v>
      </c>
    </row>
    <row r="311" spans="2:4" ht="29" x14ac:dyDescent="0.55000000000000004">
      <c r="B311" s="274"/>
      <c r="C311" s="288"/>
      <c r="D311" s="98" t="s">
        <v>377</v>
      </c>
    </row>
    <row r="312" spans="2:4" ht="29" x14ac:dyDescent="0.55000000000000004">
      <c r="B312" s="274"/>
      <c r="C312" s="288"/>
      <c r="D312" s="98" t="s">
        <v>378</v>
      </c>
    </row>
    <row r="313" spans="2:4" ht="29" x14ac:dyDescent="0.55000000000000004">
      <c r="B313" s="274"/>
      <c r="C313" s="288"/>
      <c r="D313" s="98" t="s">
        <v>379</v>
      </c>
    </row>
    <row r="314" spans="2:4" ht="29" x14ac:dyDescent="0.55000000000000004">
      <c r="B314" s="274"/>
      <c r="C314" s="289"/>
      <c r="D314" s="104" t="s">
        <v>379</v>
      </c>
    </row>
    <row r="315" spans="2:4" ht="29" x14ac:dyDescent="0.55000000000000004">
      <c r="B315" s="274"/>
      <c r="C315" s="288" t="s">
        <v>318</v>
      </c>
      <c r="D315" s="98" t="s">
        <v>380</v>
      </c>
    </row>
    <row r="316" spans="2:4" ht="43.5" x14ac:dyDescent="0.55000000000000004">
      <c r="B316" s="274"/>
      <c r="C316" s="288"/>
      <c r="D316" s="98" t="s">
        <v>381</v>
      </c>
    </row>
    <row r="317" spans="2:4" ht="29" x14ac:dyDescent="0.55000000000000004">
      <c r="B317" s="274"/>
      <c r="C317" s="288"/>
      <c r="D317" s="98" t="s">
        <v>379</v>
      </c>
    </row>
    <row r="318" spans="2:4" ht="29" x14ac:dyDescent="0.55000000000000004">
      <c r="B318" s="274"/>
      <c r="C318" s="288"/>
      <c r="D318" s="98" t="s">
        <v>379</v>
      </c>
    </row>
    <row r="319" spans="2:4" ht="29" x14ac:dyDescent="0.55000000000000004">
      <c r="B319" s="274"/>
      <c r="C319" s="289"/>
      <c r="D319" s="104" t="s">
        <v>379</v>
      </c>
    </row>
    <row r="320" spans="2:4" ht="43.5" x14ac:dyDescent="0.55000000000000004">
      <c r="B320" s="274"/>
      <c r="C320" s="290" t="s">
        <v>259</v>
      </c>
      <c r="D320" s="101" t="s">
        <v>382</v>
      </c>
    </row>
    <row r="321" spans="2:4" ht="43.5" x14ac:dyDescent="0.55000000000000004">
      <c r="B321" s="274"/>
      <c r="C321" s="288"/>
      <c r="D321" s="98" t="s">
        <v>383</v>
      </c>
    </row>
    <row r="322" spans="2:4" ht="29" x14ac:dyDescent="0.55000000000000004">
      <c r="B322" s="274"/>
      <c r="C322" s="288"/>
      <c r="D322" s="98" t="s">
        <v>384</v>
      </c>
    </row>
    <row r="323" spans="2:4" ht="29" x14ac:dyDescent="0.55000000000000004">
      <c r="B323" s="274"/>
      <c r="C323" s="288"/>
      <c r="D323" s="98" t="s">
        <v>379</v>
      </c>
    </row>
    <row r="324" spans="2:4" ht="29" x14ac:dyDescent="0.55000000000000004">
      <c r="B324" s="274"/>
      <c r="C324" s="289"/>
      <c r="D324" s="104" t="s">
        <v>379</v>
      </c>
    </row>
    <row r="325" spans="2:4" ht="29" x14ac:dyDescent="0.55000000000000004">
      <c r="B325" s="274"/>
      <c r="C325" s="290" t="s">
        <v>263</v>
      </c>
      <c r="D325" s="98" t="s">
        <v>385</v>
      </c>
    </row>
    <row r="326" spans="2:4" ht="29" x14ac:dyDescent="0.55000000000000004">
      <c r="B326" s="274"/>
      <c r="C326" s="288"/>
      <c r="D326" s="98" t="s">
        <v>386</v>
      </c>
    </row>
    <row r="327" spans="2:4" ht="29" x14ac:dyDescent="0.55000000000000004">
      <c r="B327" s="274"/>
      <c r="C327" s="288"/>
      <c r="D327" s="98" t="s">
        <v>387</v>
      </c>
    </row>
    <row r="328" spans="2:4" ht="29" x14ac:dyDescent="0.55000000000000004">
      <c r="B328" s="274"/>
      <c r="C328" s="288"/>
      <c r="D328" s="98" t="s">
        <v>379</v>
      </c>
    </row>
    <row r="329" spans="2:4" ht="29.5" thickBot="1" x14ac:dyDescent="0.6">
      <c r="B329" s="275"/>
      <c r="C329" s="291"/>
      <c r="D329" s="105" t="s">
        <v>379</v>
      </c>
    </row>
    <row r="330" spans="2:4" ht="24" customHeight="1" x14ac:dyDescent="0.55000000000000004">
      <c r="B330" s="273" t="s">
        <v>388</v>
      </c>
      <c r="C330" s="287" t="s">
        <v>254</v>
      </c>
      <c r="D330" s="97" t="s">
        <v>389</v>
      </c>
    </row>
    <row r="331" spans="2:4" ht="18" x14ac:dyDescent="0.55000000000000004">
      <c r="B331" s="274"/>
      <c r="C331" s="288"/>
      <c r="D331" s="98" t="s">
        <v>390</v>
      </c>
    </row>
    <row r="332" spans="2:4" ht="18" x14ac:dyDescent="0.55000000000000004">
      <c r="B332" s="274"/>
      <c r="C332" s="288"/>
      <c r="D332" s="99" t="s">
        <v>226</v>
      </c>
    </row>
    <row r="333" spans="2:4" ht="18" x14ac:dyDescent="0.55000000000000004">
      <c r="B333" s="274"/>
      <c r="C333" s="288"/>
      <c r="D333" s="99" t="s">
        <v>226</v>
      </c>
    </row>
    <row r="334" spans="2:4" ht="18" x14ac:dyDescent="0.55000000000000004">
      <c r="B334" s="274"/>
      <c r="C334" s="289"/>
      <c r="D334" s="100" t="s">
        <v>226</v>
      </c>
    </row>
    <row r="335" spans="2:4" ht="18" x14ac:dyDescent="0.55000000000000004">
      <c r="B335" s="274"/>
      <c r="C335" s="290" t="s">
        <v>259</v>
      </c>
      <c r="D335" s="98" t="s">
        <v>391</v>
      </c>
    </row>
    <row r="336" spans="2:4" ht="29" x14ac:dyDescent="0.55000000000000004">
      <c r="B336" s="274"/>
      <c r="C336" s="288"/>
      <c r="D336" s="98" t="s">
        <v>392</v>
      </c>
    </row>
    <row r="337" spans="2:4" ht="18" x14ac:dyDescent="0.55000000000000004">
      <c r="B337" s="274"/>
      <c r="C337" s="288"/>
      <c r="D337" s="99" t="s">
        <v>393</v>
      </c>
    </row>
    <row r="338" spans="2:4" ht="18" x14ac:dyDescent="0.55000000000000004">
      <c r="B338" s="274"/>
      <c r="C338" s="288"/>
      <c r="D338" s="99" t="s">
        <v>226</v>
      </c>
    </row>
    <row r="339" spans="2:4" ht="18" x14ac:dyDescent="0.55000000000000004">
      <c r="B339" s="274"/>
      <c r="C339" s="288"/>
      <c r="D339" s="99" t="s">
        <v>226</v>
      </c>
    </row>
    <row r="340" spans="2:4" ht="18" x14ac:dyDescent="0.55000000000000004">
      <c r="B340" s="274"/>
      <c r="C340" s="290" t="s">
        <v>263</v>
      </c>
      <c r="D340" s="101" t="s">
        <v>394</v>
      </c>
    </row>
    <row r="341" spans="2:4" ht="18" x14ac:dyDescent="0.55000000000000004">
      <c r="B341" s="274"/>
      <c r="C341" s="288"/>
      <c r="D341" s="98" t="s">
        <v>395</v>
      </c>
    </row>
    <row r="342" spans="2:4" ht="18" x14ac:dyDescent="0.55000000000000004">
      <c r="B342" s="274"/>
      <c r="C342" s="288"/>
      <c r="D342" s="99" t="s">
        <v>226</v>
      </c>
    </row>
    <row r="343" spans="2:4" ht="18" x14ac:dyDescent="0.55000000000000004">
      <c r="B343" s="274"/>
      <c r="C343" s="288"/>
      <c r="D343" s="99" t="s">
        <v>226</v>
      </c>
    </row>
    <row r="344" spans="2:4" ht="18.5" thickBot="1" x14ac:dyDescent="0.6">
      <c r="B344" s="275"/>
      <c r="C344" s="291"/>
      <c r="D344" s="102" t="s">
        <v>226</v>
      </c>
    </row>
    <row r="345" spans="2:4" ht="24" customHeight="1" x14ac:dyDescent="0.55000000000000004">
      <c r="B345" s="273" t="s">
        <v>396</v>
      </c>
      <c r="C345" s="287" t="s">
        <v>254</v>
      </c>
      <c r="D345" s="97" t="s">
        <v>397</v>
      </c>
    </row>
    <row r="346" spans="2:4" ht="18" x14ac:dyDescent="0.55000000000000004">
      <c r="B346" s="274"/>
      <c r="C346" s="288"/>
      <c r="D346" s="98" t="s">
        <v>398</v>
      </c>
    </row>
    <row r="347" spans="2:4" ht="18" x14ac:dyDescent="0.55000000000000004">
      <c r="B347" s="274"/>
      <c r="C347" s="288"/>
      <c r="D347" s="98" t="s">
        <v>399</v>
      </c>
    </row>
    <row r="348" spans="2:4" ht="18" x14ac:dyDescent="0.55000000000000004">
      <c r="B348" s="274"/>
      <c r="C348" s="288"/>
      <c r="D348" s="99" t="s">
        <v>238</v>
      </c>
    </row>
    <row r="349" spans="2:4" ht="18" x14ac:dyDescent="0.55000000000000004">
      <c r="B349" s="274"/>
      <c r="C349" s="289"/>
      <c r="D349" s="99" t="s">
        <v>238</v>
      </c>
    </row>
    <row r="350" spans="2:4" ht="18" x14ac:dyDescent="0.55000000000000004">
      <c r="B350" s="274"/>
      <c r="C350" s="290" t="s">
        <v>259</v>
      </c>
      <c r="D350" s="101" t="s">
        <v>400</v>
      </c>
    </row>
    <row r="351" spans="2:4" ht="18" x14ac:dyDescent="0.55000000000000004">
      <c r="B351" s="274"/>
      <c r="C351" s="288"/>
      <c r="D351" s="98" t="s">
        <v>401</v>
      </c>
    </row>
    <row r="352" spans="2:4" ht="18" x14ac:dyDescent="0.55000000000000004">
      <c r="B352" s="274"/>
      <c r="C352" s="288"/>
      <c r="D352" s="99" t="s">
        <v>238</v>
      </c>
    </row>
    <row r="353" spans="2:4" ht="18" x14ac:dyDescent="0.55000000000000004">
      <c r="B353" s="274"/>
      <c r="C353" s="288"/>
      <c r="D353" s="99" t="s">
        <v>238</v>
      </c>
    </row>
    <row r="354" spans="2:4" ht="18" x14ac:dyDescent="0.55000000000000004">
      <c r="B354" s="274"/>
      <c r="C354" s="288"/>
      <c r="D354" s="100" t="s">
        <v>238</v>
      </c>
    </row>
    <row r="355" spans="2:4" ht="18" x14ac:dyDescent="0.55000000000000004">
      <c r="B355" s="274"/>
      <c r="C355" s="290" t="s">
        <v>263</v>
      </c>
      <c r="D355" s="98" t="s">
        <v>402</v>
      </c>
    </row>
    <row r="356" spans="2:4" ht="18" x14ac:dyDescent="0.55000000000000004">
      <c r="B356" s="274"/>
      <c r="C356" s="288"/>
      <c r="D356" s="98" t="s">
        <v>403</v>
      </c>
    </row>
    <row r="357" spans="2:4" ht="18" x14ac:dyDescent="0.55000000000000004">
      <c r="B357" s="274"/>
      <c r="C357" s="288"/>
      <c r="D357" s="98" t="s">
        <v>404</v>
      </c>
    </row>
    <row r="358" spans="2:4" ht="18" x14ac:dyDescent="0.55000000000000004">
      <c r="B358" s="274"/>
      <c r="C358" s="288"/>
      <c r="D358" s="99" t="s">
        <v>238</v>
      </c>
    </row>
    <row r="359" spans="2:4" ht="18.5" thickBot="1" x14ac:dyDescent="0.6">
      <c r="B359" s="275"/>
      <c r="C359" s="291"/>
      <c r="D359" s="102" t="s">
        <v>238</v>
      </c>
    </row>
    <row r="360" spans="2:4" ht="24" customHeight="1" x14ac:dyDescent="0.55000000000000004">
      <c r="B360" s="273" t="s">
        <v>405</v>
      </c>
      <c r="C360" s="287" t="s">
        <v>254</v>
      </c>
      <c r="D360" s="97" t="s">
        <v>406</v>
      </c>
    </row>
    <row r="361" spans="2:4" ht="29" x14ac:dyDescent="0.55000000000000004">
      <c r="B361" s="274"/>
      <c r="C361" s="288"/>
      <c r="D361" s="98" t="s">
        <v>407</v>
      </c>
    </row>
    <row r="362" spans="2:4" ht="29" x14ac:dyDescent="0.55000000000000004">
      <c r="B362" s="274"/>
      <c r="C362" s="288"/>
      <c r="D362" s="98" t="s">
        <v>247</v>
      </c>
    </row>
    <row r="363" spans="2:4" ht="29" x14ac:dyDescent="0.55000000000000004">
      <c r="B363" s="274"/>
      <c r="C363" s="288"/>
      <c r="D363" s="98" t="s">
        <v>247</v>
      </c>
    </row>
    <row r="364" spans="2:4" ht="29" x14ac:dyDescent="0.55000000000000004">
      <c r="B364" s="274"/>
      <c r="C364" s="289"/>
      <c r="D364" s="98" t="s">
        <v>247</v>
      </c>
    </row>
    <row r="365" spans="2:4" ht="29" x14ac:dyDescent="0.55000000000000004">
      <c r="B365" s="274"/>
      <c r="C365" s="290" t="s">
        <v>259</v>
      </c>
      <c r="D365" s="101" t="s">
        <v>408</v>
      </c>
    </row>
    <row r="366" spans="2:4" ht="29" x14ac:dyDescent="0.55000000000000004">
      <c r="B366" s="274"/>
      <c r="C366" s="288"/>
      <c r="D366" s="98" t="s">
        <v>409</v>
      </c>
    </row>
    <row r="367" spans="2:4" ht="29" x14ac:dyDescent="0.55000000000000004">
      <c r="B367" s="274"/>
      <c r="C367" s="288"/>
      <c r="D367" s="98" t="s">
        <v>410</v>
      </c>
    </row>
    <row r="368" spans="2:4" ht="29" x14ac:dyDescent="0.55000000000000004">
      <c r="B368" s="274"/>
      <c r="C368" s="288"/>
      <c r="D368" s="98" t="s">
        <v>247</v>
      </c>
    </row>
    <row r="369" spans="2:4" ht="29" x14ac:dyDescent="0.55000000000000004">
      <c r="B369" s="274"/>
      <c r="C369" s="288"/>
      <c r="D369" s="104" t="s">
        <v>247</v>
      </c>
    </row>
    <row r="370" spans="2:4" ht="29" x14ac:dyDescent="0.55000000000000004">
      <c r="B370" s="274"/>
      <c r="C370" s="290" t="s">
        <v>263</v>
      </c>
      <c r="D370" s="98" t="s">
        <v>411</v>
      </c>
    </row>
    <row r="371" spans="2:4" ht="29" x14ac:dyDescent="0.55000000000000004">
      <c r="B371" s="274"/>
      <c r="C371" s="288"/>
      <c r="D371" s="98" t="s">
        <v>412</v>
      </c>
    </row>
    <row r="372" spans="2:4" ht="29" x14ac:dyDescent="0.55000000000000004">
      <c r="B372" s="274"/>
      <c r="C372" s="288"/>
      <c r="D372" s="98" t="s">
        <v>247</v>
      </c>
    </row>
    <row r="373" spans="2:4" ht="29" x14ac:dyDescent="0.55000000000000004">
      <c r="B373" s="274"/>
      <c r="C373" s="288"/>
      <c r="D373" s="98" t="s">
        <v>247</v>
      </c>
    </row>
    <row r="374" spans="2:4" ht="29.5" thickBot="1" x14ac:dyDescent="0.6">
      <c r="B374" s="275"/>
      <c r="C374" s="291"/>
      <c r="D374" s="105" t="s">
        <v>247</v>
      </c>
    </row>
    <row r="375" spans="2:4" ht="24" customHeight="1" x14ac:dyDescent="0.55000000000000004">
      <c r="B375" s="273" t="s">
        <v>413</v>
      </c>
      <c r="C375" s="287" t="s">
        <v>254</v>
      </c>
      <c r="D375" s="97" t="s">
        <v>414</v>
      </c>
    </row>
    <row r="376" spans="2:4" ht="29" x14ac:dyDescent="0.55000000000000004">
      <c r="B376" s="274"/>
      <c r="C376" s="288"/>
      <c r="D376" s="98" t="s">
        <v>415</v>
      </c>
    </row>
    <row r="377" spans="2:4" ht="29" x14ac:dyDescent="0.55000000000000004">
      <c r="B377" s="274"/>
      <c r="C377" s="288"/>
      <c r="D377" s="98" t="s">
        <v>416</v>
      </c>
    </row>
    <row r="378" spans="2:4" ht="18" x14ac:dyDescent="0.55000000000000004">
      <c r="B378" s="274"/>
      <c r="C378" s="288"/>
      <c r="D378" s="99" t="s">
        <v>258</v>
      </c>
    </row>
    <row r="379" spans="2:4" ht="18" x14ac:dyDescent="0.55000000000000004">
      <c r="B379" s="274"/>
      <c r="C379" s="289"/>
      <c r="D379" s="99" t="s">
        <v>258</v>
      </c>
    </row>
    <row r="380" spans="2:4" ht="18" x14ac:dyDescent="0.55000000000000004">
      <c r="B380" s="274"/>
      <c r="C380" s="288" t="s">
        <v>318</v>
      </c>
      <c r="D380" s="101" t="s">
        <v>417</v>
      </c>
    </row>
    <row r="381" spans="2:4" ht="18" x14ac:dyDescent="0.55000000000000004">
      <c r="B381" s="274"/>
      <c r="C381" s="288"/>
      <c r="D381" s="98" t="s">
        <v>418</v>
      </c>
    </row>
    <row r="382" spans="2:4" ht="18" x14ac:dyDescent="0.55000000000000004">
      <c r="B382" s="274"/>
      <c r="C382" s="288"/>
      <c r="D382" s="99" t="s">
        <v>258</v>
      </c>
    </row>
    <row r="383" spans="2:4" ht="18" x14ac:dyDescent="0.55000000000000004">
      <c r="B383" s="274"/>
      <c r="C383" s="288"/>
      <c r="D383" s="99" t="s">
        <v>258</v>
      </c>
    </row>
    <row r="384" spans="2:4" ht="18" x14ac:dyDescent="0.55000000000000004">
      <c r="B384" s="274"/>
      <c r="C384" s="289"/>
      <c r="D384" s="99" t="s">
        <v>258</v>
      </c>
    </row>
    <row r="385" spans="2:4" ht="18" x14ac:dyDescent="0.55000000000000004">
      <c r="B385" s="274"/>
      <c r="C385" s="290" t="s">
        <v>259</v>
      </c>
      <c r="D385" s="101" t="s">
        <v>419</v>
      </c>
    </row>
    <row r="386" spans="2:4" ht="29" x14ac:dyDescent="0.55000000000000004">
      <c r="B386" s="274"/>
      <c r="C386" s="288"/>
      <c r="D386" s="98" t="s">
        <v>420</v>
      </c>
    </row>
    <row r="387" spans="2:4" ht="18" x14ac:dyDescent="0.55000000000000004">
      <c r="B387" s="274"/>
      <c r="C387" s="288"/>
      <c r="D387" s="99" t="s">
        <v>421</v>
      </c>
    </row>
    <row r="388" spans="2:4" ht="18" x14ac:dyDescent="0.55000000000000004">
      <c r="B388" s="274"/>
      <c r="C388" s="288"/>
      <c r="D388" s="99" t="s">
        <v>258</v>
      </c>
    </row>
    <row r="389" spans="2:4" ht="18" x14ac:dyDescent="0.55000000000000004">
      <c r="B389" s="274"/>
      <c r="C389" s="288"/>
      <c r="D389" s="99" t="s">
        <v>258</v>
      </c>
    </row>
    <row r="390" spans="2:4" ht="18" x14ac:dyDescent="0.55000000000000004">
      <c r="B390" s="274"/>
      <c r="C390" s="290" t="s">
        <v>263</v>
      </c>
      <c r="D390" s="101" t="s">
        <v>422</v>
      </c>
    </row>
    <row r="391" spans="2:4" ht="29" x14ac:dyDescent="0.55000000000000004">
      <c r="B391" s="274"/>
      <c r="C391" s="288"/>
      <c r="D391" s="98" t="s">
        <v>423</v>
      </c>
    </row>
    <row r="392" spans="2:4" ht="18" x14ac:dyDescent="0.55000000000000004">
      <c r="B392" s="274"/>
      <c r="C392" s="288"/>
      <c r="D392" s="99" t="s">
        <v>258</v>
      </c>
    </row>
    <row r="393" spans="2:4" ht="18" x14ac:dyDescent="0.55000000000000004">
      <c r="B393" s="274"/>
      <c r="C393" s="288"/>
      <c r="D393" s="99" t="s">
        <v>258</v>
      </c>
    </row>
    <row r="394" spans="2:4" ht="18.5" thickBot="1" x14ac:dyDescent="0.6">
      <c r="B394" s="275"/>
      <c r="C394" s="291"/>
      <c r="D394" s="102" t="s">
        <v>258</v>
      </c>
    </row>
    <row r="395" spans="2:4" ht="24" customHeight="1" x14ac:dyDescent="0.55000000000000004">
      <c r="B395" s="273" t="s">
        <v>424</v>
      </c>
      <c r="C395" s="287" t="s">
        <v>254</v>
      </c>
      <c r="D395" s="97" t="s">
        <v>425</v>
      </c>
    </row>
    <row r="396" spans="2:4" ht="29" x14ac:dyDescent="0.55000000000000004">
      <c r="B396" s="274"/>
      <c r="C396" s="288"/>
      <c r="D396" s="98" t="s">
        <v>426</v>
      </c>
    </row>
    <row r="397" spans="2:4" ht="29" x14ac:dyDescent="0.55000000000000004">
      <c r="B397" s="274"/>
      <c r="C397" s="288"/>
      <c r="D397" s="98" t="s">
        <v>427</v>
      </c>
    </row>
    <row r="398" spans="2:4" ht="29" x14ac:dyDescent="0.55000000000000004">
      <c r="B398" s="274"/>
      <c r="C398" s="288"/>
      <c r="D398" s="99" t="s">
        <v>273</v>
      </c>
    </row>
    <row r="399" spans="2:4" ht="29" x14ac:dyDescent="0.55000000000000004">
      <c r="B399" s="274"/>
      <c r="C399" s="288"/>
      <c r="D399" s="99" t="s">
        <v>273</v>
      </c>
    </row>
    <row r="400" spans="2:4" ht="29" x14ac:dyDescent="0.55000000000000004">
      <c r="B400" s="274"/>
      <c r="C400" s="290" t="s">
        <v>318</v>
      </c>
      <c r="D400" s="101" t="s">
        <v>428</v>
      </c>
    </row>
    <row r="401" spans="2:4" ht="29" x14ac:dyDescent="0.55000000000000004">
      <c r="B401" s="274"/>
      <c r="C401" s="288"/>
      <c r="D401" s="98" t="s">
        <v>429</v>
      </c>
    </row>
    <row r="402" spans="2:4" ht="29" x14ac:dyDescent="0.55000000000000004">
      <c r="B402" s="274"/>
      <c r="C402" s="288"/>
      <c r="D402" s="99" t="s">
        <v>273</v>
      </c>
    </row>
    <row r="403" spans="2:4" ht="29" x14ac:dyDescent="0.55000000000000004">
      <c r="B403" s="274"/>
      <c r="C403" s="288"/>
      <c r="D403" s="99" t="s">
        <v>273</v>
      </c>
    </row>
    <row r="404" spans="2:4" ht="29" x14ac:dyDescent="0.55000000000000004">
      <c r="B404" s="274"/>
      <c r="C404" s="289"/>
      <c r="D404" s="100" t="s">
        <v>273</v>
      </c>
    </row>
    <row r="405" spans="2:4" ht="29" x14ac:dyDescent="0.55000000000000004">
      <c r="B405" s="274"/>
      <c r="C405" s="290" t="s">
        <v>259</v>
      </c>
      <c r="D405" s="98" t="s">
        <v>430</v>
      </c>
    </row>
    <row r="406" spans="2:4" ht="29" x14ac:dyDescent="0.55000000000000004">
      <c r="B406" s="274"/>
      <c r="C406" s="288"/>
      <c r="D406" s="98" t="s">
        <v>431</v>
      </c>
    </row>
    <row r="407" spans="2:4" ht="29" x14ac:dyDescent="0.55000000000000004">
      <c r="B407" s="274"/>
      <c r="C407" s="288"/>
      <c r="D407" s="99" t="s">
        <v>432</v>
      </c>
    </row>
    <row r="408" spans="2:4" ht="29" x14ac:dyDescent="0.55000000000000004">
      <c r="B408" s="274"/>
      <c r="C408" s="288"/>
      <c r="D408" s="99" t="s">
        <v>273</v>
      </c>
    </row>
    <row r="409" spans="2:4" ht="29" x14ac:dyDescent="0.55000000000000004">
      <c r="B409" s="274"/>
      <c r="C409" s="288"/>
      <c r="D409" s="99" t="s">
        <v>273</v>
      </c>
    </row>
    <row r="410" spans="2:4" ht="29" x14ac:dyDescent="0.55000000000000004">
      <c r="B410" s="274"/>
      <c r="C410" s="290" t="s">
        <v>263</v>
      </c>
      <c r="D410" s="101" t="s">
        <v>433</v>
      </c>
    </row>
    <row r="411" spans="2:4" ht="29" x14ac:dyDescent="0.55000000000000004">
      <c r="B411" s="274"/>
      <c r="C411" s="288"/>
      <c r="D411" s="98" t="s">
        <v>434</v>
      </c>
    </row>
    <row r="412" spans="2:4" ht="29" x14ac:dyDescent="0.55000000000000004">
      <c r="B412" s="274"/>
      <c r="C412" s="288"/>
      <c r="D412" s="99" t="s">
        <v>273</v>
      </c>
    </row>
    <row r="413" spans="2:4" ht="29" x14ac:dyDescent="0.55000000000000004">
      <c r="B413" s="274"/>
      <c r="C413" s="288"/>
      <c r="D413" s="99" t="s">
        <v>273</v>
      </c>
    </row>
    <row r="414" spans="2:4" ht="29.5" thickBot="1" x14ac:dyDescent="0.6">
      <c r="B414" s="275"/>
      <c r="C414" s="291"/>
      <c r="D414" s="102" t="s">
        <v>273</v>
      </c>
    </row>
    <row r="415" spans="2:4" ht="24" customHeight="1" x14ac:dyDescent="0.55000000000000004">
      <c r="B415" s="273" t="s">
        <v>435</v>
      </c>
      <c r="C415" s="287" t="s">
        <v>436</v>
      </c>
      <c r="D415" s="97" t="s">
        <v>437</v>
      </c>
    </row>
    <row r="416" spans="2:4" ht="18" x14ac:dyDescent="0.55000000000000004">
      <c r="B416" s="274"/>
      <c r="C416" s="288"/>
      <c r="D416" s="99" t="s">
        <v>438</v>
      </c>
    </row>
    <row r="417" spans="2:4" ht="18" x14ac:dyDescent="0.55000000000000004">
      <c r="B417" s="274"/>
      <c r="C417" s="288"/>
      <c r="D417" s="99" t="s">
        <v>439</v>
      </c>
    </row>
    <row r="418" spans="2:4" ht="18" x14ac:dyDescent="0.55000000000000004">
      <c r="B418" s="274"/>
      <c r="C418" s="288"/>
      <c r="D418" s="99" t="s">
        <v>284</v>
      </c>
    </row>
    <row r="419" spans="2:4" ht="18" x14ac:dyDescent="0.55000000000000004">
      <c r="B419" s="274"/>
      <c r="C419" s="289"/>
      <c r="D419" s="99" t="s">
        <v>284</v>
      </c>
    </row>
    <row r="420" spans="2:4" ht="18" x14ac:dyDescent="0.55000000000000004">
      <c r="B420" s="274"/>
      <c r="C420" s="290" t="s">
        <v>440</v>
      </c>
      <c r="D420" s="101" t="s">
        <v>441</v>
      </c>
    </row>
    <row r="421" spans="2:4" ht="18" x14ac:dyDescent="0.55000000000000004">
      <c r="B421" s="274"/>
      <c r="C421" s="288"/>
      <c r="D421" s="99" t="s">
        <v>442</v>
      </c>
    </row>
    <row r="422" spans="2:4" ht="18" x14ac:dyDescent="0.55000000000000004">
      <c r="B422" s="274"/>
      <c r="C422" s="288"/>
      <c r="D422" s="99" t="s">
        <v>443</v>
      </c>
    </row>
    <row r="423" spans="2:4" ht="18" x14ac:dyDescent="0.55000000000000004">
      <c r="B423" s="274"/>
      <c r="C423" s="288"/>
      <c r="D423" s="99" t="s">
        <v>284</v>
      </c>
    </row>
    <row r="424" spans="2:4" ht="18" x14ac:dyDescent="0.55000000000000004">
      <c r="B424" s="274"/>
      <c r="C424" s="289"/>
      <c r="D424" s="99" t="s">
        <v>284</v>
      </c>
    </row>
    <row r="425" spans="2:4" ht="18" x14ac:dyDescent="0.55000000000000004">
      <c r="B425" s="274"/>
      <c r="C425" s="290" t="s">
        <v>444</v>
      </c>
      <c r="D425" s="101" t="s">
        <v>445</v>
      </c>
    </row>
    <row r="426" spans="2:4" ht="18" x14ac:dyDescent="0.55000000000000004">
      <c r="B426" s="274"/>
      <c r="C426" s="288"/>
      <c r="D426" s="98" t="s">
        <v>446</v>
      </c>
    </row>
    <row r="427" spans="2:4" ht="18" x14ac:dyDescent="0.55000000000000004">
      <c r="B427" s="274"/>
      <c r="C427" s="288"/>
      <c r="D427" s="99" t="s">
        <v>284</v>
      </c>
    </row>
    <row r="428" spans="2:4" ht="18" x14ac:dyDescent="0.55000000000000004">
      <c r="B428" s="274"/>
      <c r="C428" s="288"/>
      <c r="D428" s="99" t="s">
        <v>284</v>
      </c>
    </row>
    <row r="429" spans="2:4" ht="18.5" thickBot="1" x14ac:dyDescent="0.6">
      <c r="B429" s="275"/>
      <c r="C429" s="291"/>
      <c r="D429" s="102" t="s">
        <v>284</v>
      </c>
    </row>
    <row r="430" spans="2:4" ht="18.5" thickBot="1" x14ac:dyDescent="0.6">
      <c r="B430" s="89" t="s">
        <v>447</v>
      </c>
      <c r="C430" s="90"/>
      <c r="D430" s="103"/>
    </row>
    <row r="431" spans="2:4" ht="18.75" customHeight="1" x14ac:dyDescent="0.55000000000000004">
      <c r="B431" s="273" t="s">
        <v>448</v>
      </c>
      <c r="C431" s="287" t="s">
        <v>449</v>
      </c>
      <c r="D431" s="97" t="s">
        <v>450</v>
      </c>
    </row>
    <row r="432" spans="2:4" ht="29" x14ac:dyDescent="0.55000000000000004">
      <c r="B432" s="274"/>
      <c r="C432" s="288"/>
      <c r="D432" s="98" t="s">
        <v>451</v>
      </c>
    </row>
    <row r="433" spans="2:4" ht="29" x14ac:dyDescent="0.55000000000000004">
      <c r="B433" s="274"/>
      <c r="C433" s="288"/>
      <c r="D433" s="98" t="s">
        <v>452</v>
      </c>
    </row>
    <row r="434" spans="2:4" ht="29" x14ac:dyDescent="0.55000000000000004">
      <c r="B434" s="274"/>
      <c r="C434" s="288"/>
      <c r="D434" s="99" t="s">
        <v>453</v>
      </c>
    </row>
    <row r="435" spans="2:4" ht="29" x14ac:dyDescent="0.55000000000000004">
      <c r="B435" s="274"/>
      <c r="C435" s="289"/>
      <c r="D435" s="100" t="s">
        <v>453</v>
      </c>
    </row>
    <row r="436" spans="2:4" ht="29" x14ac:dyDescent="0.55000000000000004">
      <c r="B436" s="274"/>
      <c r="C436" s="290" t="s">
        <v>454</v>
      </c>
      <c r="D436" s="98" t="s">
        <v>455</v>
      </c>
    </row>
    <row r="437" spans="2:4" ht="29" x14ac:dyDescent="0.55000000000000004">
      <c r="B437" s="274"/>
      <c r="C437" s="288"/>
      <c r="D437" s="98" t="s">
        <v>456</v>
      </c>
    </row>
    <row r="438" spans="2:4" ht="29" x14ac:dyDescent="0.55000000000000004">
      <c r="B438" s="274"/>
      <c r="C438" s="288"/>
      <c r="D438" s="99" t="s">
        <v>453</v>
      </c>
    </row>
    <row r="439" spans="2:4" ht="29" x14ac:dyDescent="0.55000000000000004">
      <c r="B439" s="274"/>
      <c r="C439" s="288"/>
      <c r="D439" s="99" t="s">
        <v>453</v>
      </c>
    </row>
    <row r="440" spans="2:4" ht="29" x14ac:dyDescent="0.55000000000000004">
      <c r="B440" s="274"/>
      <c r="C440" s="288"/>
      <c r="D440" s="99" t="s">
        <v>453</v>
      </c>
    </row>
    <row r="441" spans="2:4" ht="29" x14ac:dyDescent="0.55000000000000004">
      <c r="B441" s="274"/>
      <c r="C441" s="290" t="s">
        <v>457</v>
      </c>
      <c r="D441" s="101" t="s">
        <v>458</v>
      </c>
    </row>
    <row r="442" spans="2:4" ht="29" x14ac:dyDescent="0.55000000000000004">
      <c r="B442" s="274"/>
      <c r="C442" s="288"/>
      <c r="D442" s="98" t="s">
        <v>459</v>
      </c>
    </row>
    <row r="443" spans="2:4" ht="29" x14ac:dyDescent="0.55000000000000004">
      <c r="B443" s="274"/>
      <c r="C443" s="288"/>
      <c r="D443" s="98" t="s">
        <v>460</v>
      </c>
    </row>
    <row r="444" spans="2:4" ht="29" x14ac:dyDescent="0.55000000000000004">
      <c r="B444" s="274"/>
      <c r="C444" s="288"/>
      <c r="D444" s="98" t="s">
        <v>453</v>
      </c>
    </row>
    <row r="445" spans="2:4" ht="29" x14ac:dyDescent="0.55000000000000004">
      <c r="B445" s="274"/>
      <c r="C445" s="289"/>
      <c r="D445" s="104" t="s">
        <v>453</v>
      </c>
    </row>
    <row r="446" spans="2:4" ht="29" x14ac:dyDescent="0.55000000000000004">
      <c r="B446" s="274"/>
      <c r="C446" s="290" t="s">
        <v>177</v>
      </c>
      <c r="D446" s="98" t="s">
        <v>461</v>
      </c>
    </row>
    <row r="447" spans="2:4" ht="29" x14ac:dyDescent="0.55000000000000004">
      <c r="B447" s="274"/>
      <c r="C447" s="288"/>
      <c r="D447" s="98" t="s">
        <v>462</v>
      </c>
    </row>
    <row r="448" spans="2:4" ht="29" x14ac:dyDescent="0.55000000000000004">
      <c r="B448" s="274"/>
      <c r="C448" s="288"/>
      <c r="D448" s="98" t="s">
        <v>453</v>
      </c>
    </row>
    <row r="449" spans="2:4" ht="29" x14ac:dyDescent="0.55000000000000004">
      <c r="B449" s="274"/>
      <c r="C449" s="288"/>
      <c r="D449" s="98" t="s">
        <v>453</v>
      </c>
    </row>
    <row r="450" spans="2:4" ht="29.5" thickBot="1" x14ac:dyDescent="0.6">
      <c r="B450" s="275"/>
      <c r="C450" s="291"/>
      <c r="D450" s="105" t="s">
        <v>453</v>
      </c>
    </row>
    <row r="451" spans="2:4" ht="24" customHeight="1" x14ac:dyDescent="0.55000000000000004">
      <c r="B451" s="273" t="s">
        <v>463</v>
      </c>
      <c r="C451" s="287" t="s">
        <v>167</v>
      </c>
      <c r="D451" s="97" t="s">
        <v>464</v>
      </c>
    </row>
    <row r="452" spans="2:4" ht="18" x14ac:dyDescent="0.55000000000000004">
      <c r="B452" s="274"/>
      <c r="C452" s="288"/>
      <c r="D452" s="99" t="s">
        <v>465</v>
      </c>
    </row>
    <row r="453" spans="2:4" ht="18" x14ac:dyDescent="0.55000000000000004">
      <c r="B453" s="274"/>
      <c r="C453" s="288"/>
      <c r="D453" s="99" t="s">
        <v>466</v>
      </c>
    </row>
    <row r="454" spans="2:4" ht="18" x14ac:dyDescent="0.55000000000000004">
      <c r="B454" s="274"/>
      <c r="C454" s="288"/>
      <c r="D454" s="99" t="s">
        <v>467</v>
      </c>
    </row>
    <row r="455" spans="2:4" ht="18" x14ac:dyDescent="0.55000000000000004">
      <c r="B455" s="274"/>
      <c r="C455" s="289"/>
      <c r="D455" s="100" t="s">
        <v>468</v>
      </c>
    </row>
    <row r="456" spans="2:4" ht="18" x14ac:dyDescent="0.55000000000000004">
      <c r="B456" s="274"/>
      <c r="C456" s="290" t="s">
        <v>177</v>
      </c>
      <c r="D456" s="98" t="s">
        <v>469</v>
      </c>
    </row>
    <row r="457" spans="2:4" ht="18" x14ac:dyDescent="0.55000000000000004">
      <c r="B457" s="274"/>
      <c r="C457" s="288"/>
      <c r="D457" s="99" t="s">
        <v>470</v>
      </c>
    </row>
    <row r="458" spans="2:4" ht="18" x14ac:dyDescent="0.55000000000000004">
      <c r="B458" s="274"/>
      <c r="C458" s="288"/>
      <c r="D458" s="99" t="s">
        <v>471</v>
      </c>
    </row>
    <row r="459" spans="2:4" ht="18" x14ac:dyDescent="0.55000000000000004">
      <c r="B459" s="274"/>
      <c r="C459" s="288"/>
      <c r="D459" s="99" t="s">
        <v>468</v>
      </c>
    </row>
    <row r="460" spans="2:4" ht="18.5" thickBot="1" x14ac:dyDescent="0.6">
      <c r="B460" s="275"/>
      <c r="C460" s="291"/>
      <c r="D460" s="102" t="s">
        <v>468</v>
      </c>
    </row>
    <row r="461" spans="2:4" ht="24" customHeight="1" x14ac:dyDescent="0.55000000000000004">
      <c r="B461" s="273" t="s">
        <v>472</v>
      </c>
      <c r="C461" s="287" t="s">
        <v>167</v>
      </c>
      <c r="D461" s="97" t="s">
        <v>473</v>
      </c>
    </row>
    <row r="462" spans="2:4" ht="29" x14ac:dyDescent="0.55000000000000004">
      <c r="B462" s="274"/>
      <c r="C462" s="288"/>
      <c r="D462" s="98" t="s">
        <v>474</v>
      </c>
    </row>
    <row r="463" spans="2:4" ht="29" x14ac:dyDescent="0.55000000000000004">
      <c r="B463" s="274"/>
      <c r="C463" s="288"/>
      <c r="D463" s="98" t="s">
        <v>475</v>
      </c>
    </row>
    <row r="464" spans="2:4" ht="29" x14ac:dyDescent="0.55000000000000004">
      <c r="B464" s="274"/>
      <c r="C464" s="288"/>
      <c r="D464" s="99" t="s">
        <v>476</v>
      </c>
    </row>
    <row r="465" spans="2:4" ht="29" x14ac:dyDescent="0.55000000000000004">
      <c r="B465" s="274"/>
      <c r="C465" s="289"/>
      <c r="D465" s="100" t="s">
        <v>477</v>
      </c>
    </row>
    <row r="466" spans="2:4" ht="29" x14ac:dyDescent="0.55000000000000004">
      <c r="B466" s="274"/>
      <c r="C466" s="290" t="s">
        <v>177</v>
      </c>
      <c r="D466" s="98" t="s">
        <v>478</v>
      </c>
    </row>
    <row r="467" spans="2:4" ht="29" x14ac:dyDescent="0.55000000000000004">
      <c r="B467" s="274"/>
      <c r="C467" s="288"/>
      <c r="D467" s="98" t="s">
        <v>479</v>
      </c>
    </row>
    <row r="468" spans="2:4" ht="29" x14ac:dyDescent="0.55000000000000004">
      <c r="B468" s="274"/>
      <c r="C468" s="288"/>
      <c r="D468" s="99" t="s">
        <v>480</v>
      </c>
    </row>
    <row r="469" spans="2:4" ht="29" x14ac:dyDescent="0.55000000000000004">
      <c r="B469" s="274"/>
      <c r="C469" s="288"/>
      <c r="D469" s="99" t="s">
        <v>477</v>
      </c>
    </row>
    <row r="470" spans="2:4" ht="29.5" thickBot="1" x14ac:dyDescent="0.6">
      <c r="B470" s="275"/>
      <c r="C470" s="291"/>
      <c r="D470" s="102" t="s">
        <v>477</v>
      </c>
    </row>
    <row r="471" spans="2:4" ht="24" customHeight="1" x14ac:dyDescent="0.55000000000000004">
      <c r="B471" s="273" t="s">
        <v>481</v>
      </c>
      <c r="C471" s="287" t="s">
        <v>167</v>
      </c>
      <c r="D471" s="97" t="s">
        <v>482</v>
      </c>
    </row>
    <row r="472" spans="2:4" ht="29" x14ac:dyDescent="0.55000000000000004">
      <c r="B472" s="274"/>
      <c r="C472" s="288"/>
      <c r="D472" s="98" t="s">
        <v>483</v>
      </c>
    </row>
    <row r="473" spans="2:4" ht="29" x14ac:dyDescent="0.55000000000000004">
      <c r="B473" s="274"/>
      <c r="C473" s="288"/>
      <c r="D473" s="98" t="s">
        <v>484</v>
      </c>
    </row>
    <row r="474" spans="2:4" ht="29" x14ac:dyDescent="0.55000000000000004">
      <c r="B474" s="274"/>
      <c r="C474" s="288"/>
      <c r="D474" s="99" t="s">
        <v>354</v>
      </c>
    </row>
    <row r="475" spans="2:4" ht="29" x14ac:dyDescent="0.55000000000000004">
      <c r="B475" s="274"/>
      <c r="C475" s="289"/>
      <c r="D475" s="100" t="s">
        <v>354</v>
      </c>
    </row>
    <row r="476" spans="2:4" ht="29" x14ac:dyDescent="0.55000000000000004">
      <c r="B476" s="274"/>
      <c r="C476" s="290" t="s">
        <v>177</v>
      </c>
      <c r="D476" s="98" t="s">
        <v>485</v>
      </c>
    </row>
    <row r="477" spans="2:4" ht="29" x14ac:dyDescent="0.55000000000000004">
      <c r="B477" s="274"/>
      <c r="C477" s="288"/>
      <c r="D477" s="98" t="s">
        <v>486</v>
      </c>
    </row>
    <row r="478" spans="2:4" ht="29" x14ac:dyDescent="0.55000000000000004">
      <c r="B478" s="274"/>
      <c r="C478" s="288"/>
      <c r="D478" s="99" t="s">
        <v>354</v>
      </c>
    </row>
    <row r="479" spans="2:4" ht="29" x14ac:dyDescent="0.55000000000000004">
      <c r="B479" s="274"/>
      <c r="C479" s="288"/>
      <c r="D479" s="99" t="s">
        <v>354</v>
      </c>
    </row>
    <row r="480" spans="2:4" ht="29.5" thickBot="1" x14ac:dyDescent="0.6">
      <c r="B480" s="275"/>
      <c r="C480" s="291"/>
      <c r="D480" s="102" t="s">
        <v>354</v>
      </c>
    </row>
    <row r="481" spans="2:4" ht="24" customHeight="1" x14ac:dyDescent="0.55000000000000004">
      <c r="B481" s="273" t="s">
        <v>487</v>
      </c>
      <c r="C481" s="287" t="s">
        <v>167</v>
      </c>
      <c r="D481" s="97" t="s">
        <v>488</v>
      </c>
    </row>
    <row r="482" spans="2:4" ht="18" x14ac:dyDescent="0.55000000000000004">
      <c r="B482" s="274"/>
      <c r="C482" s="288"/>
      <c r="D482" s="98" t="s">
        <v>489</v>
      </c>
    </row>
    <row r="483" spans="2:4" ht="18" x14ac:dyDescent="0.55000000000000004">
      <c r="B483" s="274"/>
      <c r="C483" s="288"/>
      <c r="D483" s="98" t="s">
        <v>490</v>
      </c>
    </row>
    <row r="484" spans="2:4" ht="18" x14ac:dyDescent="0.55000000000000004">
      <c r="B484" s="274"/>
      <c r="C484" s="288"/>
      <c r="D484" s="99" t="s">
        <v>491</v>
      </c>
    </row>
    <row r="485" spans="2:4" ht="18" x14ac:dyDescent="0.55000000000000004">
      <c r="B485" s="274"/>
      <c r="C485" s="289"/>
      <c r="D485" s="100" t="s">
        <v>366</v>
      </c>
    </row>
    <row r="486" spans="2:4" ht="18" x14ac:dyDescent="0.55000000000000004">
      <c r="B486" s="274"/>
      <c r="C486" s="290" t="s">
        <v>177</v>
      </c>
      <c r="D486" s="98" t="s">
        <v>492</v>
      </c>
    </row>
    <row r="487" spans="2:4" ht="18" x14ac:dyDescent="0.55000000000000004">
      <c r="B487" s="274"/>
      <c r="C487" s="288"/>
      <c r="D487" s="98" t="s">
        <v>493</v>
      </c>
    </row>
    <row r="488" spans="2:4" ht="18" x14ac:dyDescent="0.55000000000000004">
      <c r="B488" s="274"/>
      <c r="C488" s="288"/>
      <c r="D488" s="99" t="s">
        <v>366</v>
      </c>
    </row>
    <row r="489" spans="2:4" ht="18" x14ac:dyDescent="0.55000000000000004">
      <c r="B489" s="274"/>
      <c r="C489" s="288"/>
      <c r="D489" s="99" t="s">
        <v>366</v>
      </c>
    </row>
    <row r="490" spans="2:4" ht="18.5" thickBot="1" x14ac:dyDescent="0.6">
      <c r="B490" s="275"/>
      <c r="C490" s="291"/>
      <c r="D490" s="102" t="s">
        <v>366</v>
      </c>
    </row>
    <row r="491" spans="2:4" ht="24" customHeight="1" x14ac:dyDescent="0.55000000000000004">
      <c r="B491" s="273" t="s">
        <v>494</v>
      </c>
      <c r="C491" s="287" t="s">
        <v>167</v>
      </c>
      <c r="D491" s="97" t="s">
        <v>495</v>
      </c>
    </row>
    <row r="492" spans="2:4" ht="18" x14ac:dyDescent="0.55000000000000004">
      <c r="B492" s="274"/>
      <c r="C492" s="288"/>
      <c r="D492" s="98" t="s">
        <v>496</v>
      </c>
    </row>
    <row r="493" spans="2:4" ht="18" x14ac:dyDescent="0.55000000000000004">
      <c r="B493" s="274"/>
      <c r="C493" s="288"/>
      <c r="D493" s="98" t="s">
        <v>497</v>
      </c>
    </row>
    <row r="494" spans="2:4" ht="18" x14ac:dyDescent="0.55000000000000004">
      <c r="B494" s="274"/>
      <c r="C494" s="288"/>
      <c r="D494" s="99" t="s">
        <v>214</v>
      </c>
    </row>
    <row r="495" spans="2:4" ht="18" x14ac:dyDescent="0.55000000000000004">
      <c r="B495" s="274"/>
      <c r="C495" s="289"/>
      <c r="D495" s="100" t="s">
        <v>214</v>
      </c>
    </row>
    <row r="496" spans="2:4" ht="18" x14ac:dyDescent="0.55000000000000004">
      <c r="B496" s="274"/>
      <c r="C496" s="290" t="s">
        <v>177</v>
      </c>
      <c r="D496" s="98" t="s">
        <v>498</v>
      </c>
    </row>
    <row r="497" spans="2:4" ht="18" x14ac:dyDescent="0.55000000000000004">
      <c r="B497" s="274"/>
      <c r="C497" s="288"/>
      <c r="D497" s="98" t="s">
        <v>499</v>
      </c>
    </row>
    <row r="498" spans="2:4" ht="18" x14ac:dyDescent="0.55000000000000004">
      <c r="B498" s="274"/>
      <c r="C498" s="288"/>
      <c r="D498" s="99" t="s">
        <v>214</v>
      </c>
    </row>
    <row r="499" spans="2:4" ht="18" x14ac:dyDescent="0.55000000000000004">
      <c r="B499" s="274"/>
      <c r="C499" s="288"/>
      <c r="D499" s="99" t="s">
        <v>214</v>
      </c>
    </row>
    <row r="500" spans="2:4" ht="18.5" thickBot="1" x14ac:dyDescent="0.6">
      <c r="B500" s="275"/>
      <c r="C500" s="291"/>
      <c r="D500" s="102" t="s">
        <v>214</v>
      </c>
    </row>
    <row r="501" spans="2:4" ht="24" customHeight="1" x14ac:dyDescent="0.55000000000000004">
      <c r="B501" s="273" t="s">
        <v>500</v>
      </c>
      <c r="C501" s="287" t="s">
        <v>167</v>
      </c>
      <c r="D501" s="97" t="s">
        <v>501</v>
      </c>
    </row>
    <row r="502" spans="2:4" ht="29" x14ac:dyDescent="0.55000000000000004">
      <c r="B502" s="274"/>
      <c r="C502" s="288"/>
      <c r="D502" s="99" t="s">
        <v>502</v>
      </c>
    </row>
    <row r="503" spans="2:4" ht="29" x14ac:dyDescent="0.55000000000000004">
      <c r="B503" s="274"/>
      <c r="C503" s="288"/>
      <c r="D503" s="99" t="s">
        <v>502</v>
      </c>
    </row>
    <row r="504" spans="2:4" ht="29" x14ac:dyDescent="0.55000000000000004">
      <c r="B504" s="274"/>
      <c r="C504" s="288"/>
      <c r="D504" s="99" t="s">
        <v>502</v>
      </c>
    </row>
    <row r="505" spans="2:4" ht="29" x14ac:dyDescent="0.55000000000000004">
      <c r="B505" s="274"/>
      <c r="C505" s="289"/>
      <c r="D505" s="100" t="s">
        <v>502</v>
      </c>
    </row>
    <row r="506" spans="2:4" ht="29" x14ac:dyDescent="0.55000000000000004">
      <c r="B506" s="274"/>
      <c r="C506" s="290" t="s">
        <v>177</v>
      </c>
      <c r="D506" s="98" t="s">
        <v>503</v>
      </c>
    </row>
    <row r="507" spans="2:4" ht="29" x14ac:dyDescent="0.55000000000000004">
      <c r="B507" s="274"/>
      <c r="C507" s="288"/>
      <c r="D507" s="98" t="s">
        <v>504</v>
      </c>
    </row>
    <row r="508" spans="2:4" ht="29" x14ac:dyDescent="0.55000000000000004">
      <c r="B508" s="274"/>
      <c r="C508" s="288"/>
      <c r="D508" s="99" t="s">
        <v>502</v>
      </c>
    </row>
    <row r="509" spans="2:4" ht="29" x14ac:dyDescent="0.55000000000000004">
      <c r="B509" s="274"/>
      <c r="C509" s="288"/>
      <c r="D509" s="99" t="s">
        <v>502</v>
      </c>
    </row>
    <row r="510" spans="2:4" ht="29.5" thickBot="1" x14ac:dyDescent="0.6">
      <c r="B510" s="275"/>
      <c r="C510" s="291"/>
      <c r="D510" s="102" t="s">
        <v>502</v>
      </c>
    </row>
    <row r="511" spans="2:4" ht="24" customHeight="1" x14ac:dyDescent="0.55000000000000004">
      <c r="B511" s="273" t="s">
        <v>505</v>
      </c>
      <c r="C511" s="287" t="s">
        <v>151</v>
      </c>
      <c r="D511" s="97" t="s">
        <v>506</v>
      </c>
    </row>
    <row r="512" spans="2:4" ht="29" x14ac:dyDescent="0.55000000000000004">
      <c r="B512" s="274"/>
      <c r="C512" s="288"/>
      <c r="D512" s="98" t="s">
        <v>507</v>
      </c>
    </row>
    <row r="513" spans="2:4" ht="29" x14ac:dyDescent="0.55000000000000004">
      <c r="B513" s="274"/>
      <c r="C513" s="288"/>
      <c r="D513" s="98" t="s">
        <v>508</v>
      </c>
    </row>
    <row r="514" spans="2:4" ht="29" x14ac:dyDescent="0.55000000000000004">
      <c r="B514" s="274"/>
      <c r="C514" s="288"/>
      <c r="D514" s="99" t="s">
        <v>509</v>
      </c>
    </row>
    <row r="515" spans="2:4" ht="29" x14ac:dyDescent="0.55000000000000004">
      <c r="B515" s="274"/>
      <c r="C515" s="289"/>
      <c r="D515" s="100" t="s">
        <v>510</v>
      </c>
    </row>
    <row r="516" spans="2:4" ht="29" x14ac:dyDescent="0.55000000000000004">
      <c r="B516" s="274"/>
      <c r="C516" s="290" t="s">
        <v>511</v>
      </c>
      <c r="D516" s="98" t="s">
        <v>512</v>
      </c>
    </row>
    <row r="517" spans="2:4" ht="29" x14ac:dyDescent="0.55000000000000004">
      <c r="B517" s="274"/>
      <c r="C517" s="288"/>
      <c r="D517" s="99" t="s">
        <v>513</v>
      </c>
    </row>
    <row r="518" spans="2:4" ht="29" x14ac:dyDescent="0.55000000000000004">
      <c r="B518" s="274"/>
      <c r="C518" s="288"/>
      <c r="D518" s="99" t="s">
        <v>513</v>
      </c>
    </row>
    <row r="519" spans="2:4" ht="29" x14ac:dyDescent="0.55000000000000004">
      <c r="B519" s="274"/>
      <c r="C519" s="288"/>
      <c r="D519" s="99" t="s">
        <v>513</v>
      </c>
    </row>
    <row r="520" spans="2:4" ht="29" x14ac:dyDescent="0.55000000000000004">
      <c r="B520" s="274"/>
      <c r="C520" s="289"/>
      <c r="D520" s="99" t="s">
        <v>513</v>
      </c>
    </row>
    <row r="521" spans="2:4" ht="29" x14ac:dyDescent="0.55000000000000004">
      <c r="B521" s="274"/>
      <c r="C521" s="290" t="s">
        <v>514</v>
      </c>
      <c r="D521" s="101" t="s">
        <v>515</v>
      </c>
    </row>
    <row r="522" spans="2:4" ht="29" x14ac:dyDescent="0.55000000000000004">
      <c r="B522" s="274"/>
      <c r="C522" s="288"/>
      <c r="D522" s="99" t="s">
        <v>513</v>
      </c>
    </row>
    <row r="523" spans="2:4" ht="29" x14ac:dyDescent="0.55000000000000004">
      <c r="B523" s="274"/>
      <c r="C523" s="288"/>
      <c r="D523" s="99" t="s">
        <v>513</v>
      </c>
    </row>
    <row r="524" spans="2:4" ht="29" x14ac:dyDescent="0.55000000000000004">
      <c r="B524" s="274"/>
      <c r="C524" s="288"/>
      <c r="D524" s="99" t="s">
        <v>513</v>
      </c>
    </row>
    <row r="525" spans="2:4" ht="29.5" thickBot="1" x14ac:dyDescent="0.6">
      <c r="B525" s="275"/>
      <c r="C525" s="291"/>
      <c r="D525" s="102" t="s">
        <v>513</v>
      </c>
    </row>
    <row r="526" spans="2:4" ht="24" customHeight="1" x14ac:dyDescent="0.55000000000000004">
      <c r="B526" s="273" t="s">
        <v>516</v>
      </c>
      <c r="C526" s="287" t="s">
        <v>151</v>
      </c>
      <c r="D526" s="97" t="s">
        <v>517</v>
      </c>
    </row>
    <row r="527" spans="2:4" ht="43.5" x14ac:dyDescent="0.55000000000000004">
      <c r="B527" s="274"/>
      <c r="C527" s="288"/>
      <c r="D527" s="98" t="s">
        <v>518</v>
      </c>
    </row>
    <row r="528" spans="2:4" ht="29" x14ac:dyDescent="0.55000000000000004">
      <c r="B528" s="274"/>
      <c r="C528" s="288"/>
      <c r="D528" s="98" t="s">
        <v>519</v>
      </c>
    </row>
    <row r="529" spans="2:4" ht="29" x14ac:dyDescent="0.55000000000000004">
      <c r="B529" s="274"/>
      <c r="C529" s="288"/>
      <c r="D529" s="99" t="s">
        <v>520</v>
      </c>
    </row>
    <row r="530" spans="2:4" ht="29" x14ac:dyDescent="0.55000000000000004">
      <c r="B530" s="274"/>
      <c r="C530" s="289"/>
      <c r="D530" s="99" t="s">
        <v>247</v>
      </c>
    </row>
    <row r="531" spans="2:4" ht="29" x14ac:dyDescent="0.55000000000000004">
      <c r="B531" s="274"/>
      <c r="C531" s="290" t="s">
        <v>511</v>
      </c>
      <c r="D531" s="101" t="s">
        <v>521</v>
      </c>
    </row>
    <row r="532" spans="2:4" ht="29" x14ac:dyDescent="0.55000000000000004">
      <c r="B532" s="274"/>
      <c r="C532" s="288"/>
      <c r="D532" s="99" t="s">
        <v>247</v>
      </c>
    </row>
    <row r="533" spans="2:4" ht="29" x14ac:dyDescent="0.55000000000000004">
      <c r="B533" s="274"/>
      <c r="C533" s="288"/>
      <c r="D533" s="99" t="s">
        <v>247</v>
      </c>
    </row>
    <row r="534" spans="2:4" ht="29" x14ac:dyDescent="0.55000000000000004">
      <c r="B534" s="274"/>
      <c r="C534" s="288"/>
      <c r="D534" s="99" t="s">
        <v>247</v>
      </c>
    </row>
    <row r="535" spans="2:4" ht="29" x14ac:dyDescent="0.55000000000000004">
      <c r="B535" s="274"/>
      <c r="C535" s="289"/>
      <c r="D535" s="100" t="s">
        <v>247</v>
      </c>
    </row>
    <row r="536" spans="2:4" ht="29" x14ac:dyDescent="0.55000000000000004">
      <c r="B536" s="274"/>
      <c r="C536" s="290" t="s">
        <v>514</v>
      </c>
      <c r="D536" s="101" t="s">
        <v>522</v>
      </c>
    </row>
    <row r="537" spans="2:4" ht="29" x14ac:dyDescent="0.55000000000000004">
      <c r="B537" s="274"/>
      <c r="C537" s="288"/>
      <c r="D537" s="99" t="s">
        <v>523</v>
      </c>
    </row>
    <row r="538" spans="2:4" ht="29" x14ac:dyDescent="0.55000000000000004">
      <c r="B538" s="274"/>
      <c r="C538" s="288"/>
      <c r="D538" s="99" t="s">
        <v>247</v>
      </c>
    </row>
    <row r="539" spans="2:4" ht="29" x14ac:dyDescent="0.55000000000000004">
      <c r="B539" s="274"/>
      <c r="C539" s="288"/>
      <c r="D539" s="99" t="s">
        <v>247</v>
      </c>
    </row>
    <row r="540" spans="2:4" ht="29.5" thickBot="1" x14ac:dyDescent="0.6">
      <c r="B540" s="275"/>
      <c r="C540" s="291"/>
      <c r="D540" s="102" t="s">
        <v>247</v>
      </c>
    </row>
    <row r="541" spans="2:4" ht="18.5" thickBot="1" x14ac:dyDescent="0.6">
      <c r="B541" s="89" t="s">
        <v>524</v>
      </c>
      <c r="C541" s="90"/>
      <c r="D541" s="103"/>
    </row>
    <row r="542" spans="2:4" ht="30" customHeight="1" thickBot="1" x14ac:dyDescent="0.6">
      <c r="B542" s="299" t="s">
        <v>525</v>
      </c>
      <c r="C542" s="300"/>
      <c r="D542" s="108" t="s">
        <v>526</v>
      </c>
    </row>
    <row r="543" spans="2:4" ht="18.75" customHeight="1" x14ac:dyDescent="0.55000000000000004">
      <c r="B543" s="273" t="s">
        <v>527</v>
      </c>
      <c r="C543" s="287" t="s">
        <v>151</v>
      </c>
      <c r="D543" s="109" t="s">
        <v>528</v>
      </c>
    </row>
    <row r="544" spans="2:4" ht="29" x14ac:dyDescent="0.55000000000000004">
      <c r="B544" s="274"/>
      <c r="C544" s="288"/>
      <c r="D544" s="109" t="s">
        <v>529</v>
      </c>
    </row>
    <row r="545" spans="2:4" ht="29" x14ac:dyDescent="0.55000000000000004">
      <c r="B545" s="274"/>
      <c r="C545" s="289"/>
      <c r="D545" s="110" t="s">
        <v>453</v>
      </c>
    </row>
    <row r="546" spans="2:4" ht="29" x14ac:dyDescent="0.55000000000000004">
      <c r="B546" s="274"/>
      <c r="C546" s="290" t="s">
        <v>511</v>
      </c>
      <c r="D546" s="109" t="s">
        <v>530</v>
      </c>
    </row>
    <row r="547" spans="2:4" ht="29" x14ac:dyDescent="0.55000000000000004">
      <c r="B547" s="274"/>
      <c r="C547" s="288"/>
      <c r="D547" s="109" t="s">
        <v>531</v>
      </c>
    </row>
    <row r="548" spans="2:4" ht="29" x14ac:dyDescent="0.55000000000000004">
      <c r="B548" s="274"/>
      <c r="C548" s="289"/>
      <c r="D548" s="110" t="s">
        <v>453</v>
      </c>
    </row>
    <row r="549" spans="2:4" ht="29" x14ac:dyDescent="0.55000000000000004">
      <c r="B549" s="274"/>
      <c r="C549" s="290" t="s">
        <v>514</v>
      </c>
      <c r="D549" s="109" t="s">
        <v>532</v>
      </c>
    </row>
    <row r="550" spans="2:4" ht="29" x14ac:dyDescent="0.55000000000000004">
      <c r="B550" s="274"/>
      <c r="C550" s="288"/>
      <c r="D550" s="109" t="s">
        <v>533</v>
      </c>
    </row>
    <row r="551" spans="2:4" ht="29.5" thickBot="1" x14ac:dyDescent="0.6">
      <c r="B551" s="275"/>
      <c r="C551" s="291"/>
      <c r="D551" s="111" t="s">
        <v>534</v>
      </c>
    </row>
    <row r="552" spans="2:4" ht="24" customHeight="1" x14ac:dyDescent="0.55000000000000004">
      <c r="B552" s="273" t="s">
        <v>535</v>
      </c>
      <c r="C552" s="287" t="s">
        <v>151</v>
      </c>
      <c r="D552" s="97" t="s">
        <v>332</v>
      </c>
    </row>
    <row r="553" spans="2:4" ht="29" x14ac:dyDescent="0.55000000000000004">
      <c r="B553" s="274"/>
      <c r="C553" s="288"/>
      <c r="D553" s="98" t="s">
        <v>332</v>
      </c>
    </row>
    <row r="554" spans="2:4" ht="29" x14ac:dyDescent="0.55000000000000004">
      <c r="B554" s="274"/>
      <c r="C554" s="289"/>
      <c r="D554" s="98" t="s">
        <v>332</v>
      </c>
    </row>
    <row r="555" spans="2:4" ht="29" x14ac:dyDescent="0.55000000000000004">
      <c r="B555" s="274"/>
      <c r="C555" s="295" t="s">
        <v>511</v>
      </c>
      <c r="D555" s="101" t="s">
        <v>536</v>
      </c>
    </row>
    <row r="556" spans="2:4" ht="29" x14ac:dyDescent="0.55000000000000004">
      <c r="B556" s="274"/>
      <c r="C556" s="296"/>
      <c r="D556" s="98" t="s">
        <v>537</v>
      </c>
    </row>
    <row r="557" spans="2:4" ht="29" x14ac:dyDescent="0.55000000000000004">
      <c r="B557" s="274"/>
      <c r="C557" s="297"/>
      <c r="D557" s="104" t="s">
        <v>332</v>
      </c>
    </row>
    <row r="558" spans="2:4" ht="29" x14ac:dyDescent="0.55000000000000004">
      <c r="B558" s="274"/>
      <c r="C558" s="295" t="s">
        <v>514</v>
      </c>
      <c r="D558" s="98" t="s">
        <v>538</v>
      </c>
    </row>
    <row r="559" spans="2:4" ht="29" x14ac:dyDescent="0.55000000000000004">
      <c r="B559" s="274"/>
      <c r="C559" s="296"/>
      <c r="D559" s="98" t="s">
        <v>539</v>
      </c>
    </row>
    <row r="560" spans="2:4" ht="29.5" thickBot="1" x14ac:dyDescent="0.6">
      <c r="B560" s="275"/>
      <c r="C560" s="298"/>
      <c r="D560" s="105" t="s">
        <v>540</v>
      </c>
    </row>
    <row r="561" spans="2:4" ht="24" customHeight="1" x14ac:dyDescent="0.55000000000000004">
      <c r="B561" s="273" t="s">
        <v>541</v>
      </c>
      <c r="C561" s="287" t="s">
        <v>151</v>
      </c>
      <c r="D561" s="97" t="s">
        <v>542</v>
      </c>
    </row>
    <row r="562" spans="2:4" ht="29" x14ac:dyDescent="0.55000000000000004">
      <c r="B562" s="274"/>
      <c r="C562" s="288"/>
      <c r="D562" s="98" t="s">
        <v>543</v>
      </c>
    </row>
    <row r="563" spans="2:4" ht="29" x14ac:dyDescent="0.55000000000000004">
      <c r="B563" s="274"/>
      <c r="C563" s="289"/>
      <c r="D563" s="98" t="s">
        <v>477</v>
      </c>
    </row>
    <row r="564" spans="2:4" ht="29" x14ac:dyDescent="0.55000000000000004">
      <c r="B564" s="274"/>
      <c r="C564" s="295" t="s">
        <v>511</v>
      </c>
      <c r="D564" s="101" t="s">
        <v>544</v>
      </c>
    </row>
    <row r="565" spans="2:4" ht="29" x14ac:dyDescent="0.55000000000000004">
      <c r="B565" s="274"/>
      <c r="C565" s="296"/>
      <c r="D565" s="98" t="s">
        <v>545</v>
      </c>
    </row>
    <row r="566" spans="2:4" ht="29" x14ac:dyDescent="0.55000000000000004">
      <c r="B566" s="274"/>
      <c r="C566" s="297"/>
      <c r="D566" s="104" t="s">
        <v>477</v>
      </c>
    </row>
    <row r="567" spans="2:4" ht="29" x14ac:dyDescent="0.55000000000000004">
      <c r="B567" s="274"/>
      <c r="C567" s="295" t="s">
        <v>514</v>
      </c>
      <c r="D567" s="101" t="s">
        <v>546</v>
      </c>
    </row>
    <row r="568" spans="2:4" ht="29" x14ac:dyDescent="0.55000000000000004">
      <c r="B568" s="274"/>
      <c r="C568" s="296"/>
      <c r="D568" s="98" t="s">
        <v>547</v>
      </c>
    </row>
    <row r="569" spans="2:4" ht="29.5" thickBot="1" x14ac:dyDescent="0.6">
      <c r="B569" s="275"/>
      <c r="C569" s="298"/>
      <c r="D569" s="105" t="s">
        <v>548</v>
      </c>
    </row>
    <row r="570" spans="2:4" ht="24" customHeight="1" x14ac:dyDescent="0.55000000000000004">
      <c r="B570" s="273" t="s">
        <v>549</v>
      </c>
      <c r="C570" s="287" t="s">
        <v>151</v>
      </c>
      <c r="D570" s="97" t="s">
        <v>550</v>
      </c>
    </row>
    <row r="571" spans="2:4" ht="29" x14ac:dyDescent="0.55000000000000004">
      <c r="B571" s="274"/>
      <c r="C571" s="288"/>
      <c r="D571" s="98" t="s">
        <v>551</v>
      </c>
    </row>
    <row r="572" spans="2:4" ht="29" x14ac:dyDescent="0.55000000000000004">
      <c r="B572" s="274"/>
      <c r="C572" s="289"/>
      <c r="D572" s="104" t="s">
        <v>354</v>
      </c>
    </row>
    <row r="573" spans="2:4" ht="29" x14ac:dyDescent="0.55000000000000004">
      <c r="B573" s="274"/>
      <c r="C573" s="295" t="s">
        <v>511</v>
      </c>
      <c r="D573" s="101" t="s">
        <v>552</v>
      </c>
    </row>
    <row r="574" spans="2:4" ht="29" x14ac:dyDescent="0.55000000000000004">
      <c r="B574" s="274"/>
      <c r="C574" s="296"/>
      <c r="D574" s="98" t="s">
        <v>354</v>
      </c>
    </row>
    <row r="575" spans="2:4" ht="29" x14ac:dyDescent="0.55000000000000004">
      <c r="B575" s="274"/>
      <c r="C575" s="297"/>
      <c r="D575" s="104" t="s">
        <v>354</v>
      </c>
    </row>
    <row r="576" spans="2:4" ht="29" x14ac:dyDescent="0.55000000000000004">
      <c r="B576" s="274"/>
      <c r="C576" s="295" t="s">
        <v>514</v>
      </c>
      <c r="D576" s="98" t="s">
        <v>553</v>
      </c>
    </row>
    <row r="577" spans="2:4" ht="29" x14ac:dyDescent="0.55000000000000004">
      <c r="B577" s="274"/>
      <c r="C577" s="296"/>
      <c r="D577" s="98" t="s">
        <v>354</v>
      </c>
    </row>
    <row r="578" spans="2:4" ht="29.5" thickBot="1" x14ac:dyDescent="0.6">
      <c r="B578" s="275"/>
      <c r="C578" s="298"/>
      <c r="D578" s="105" t="s">
        <v>354</v>
      </c>
    </row>
    <row r="579" spans="2:4" ht="24" customHeight="1" x14ac:dyDescent="0.55000000000000004">
      <c r="B579" s="273" t="s">
        <v>554</v>
      </c>
      <c r="C579" s="287" t="s">
        <v>151</v>
      </c>
      <c r="D579" s="97" t="s">
        <v>555</v>
      </c>
    </row>
    <row r="580" spans="2:4" ht="29" x14ac:dyDescent="0.55000000000000004">
      <c r="B580" s="274"/>
      <c r="C580" s="288"/>
      <c r="D580" s="98" t="s">
        <v>198</v>
      </c>
    </row>
    <row r="581" spans="2:4" ht="29" x14ac:dyDescent="0.55000000000000004">
      <c r="B581" s="274"/>
      <c r="C581" s="289"/>
      <c r="D581" s="104" t="s">
        <v>198</v>
      </c>
    </row>
    <row r="582" spans="2:4" ht="29" x14ac:dyDescent="0.55000000000000004">
      <c r="B582" s="274"/>
      <c r="C582" s="295" t="s">
        <v>511</v>
      </c>
      <c r="D582" s="101" t="s">
        <v>556</v>
      </c>
    </row>
    <row r="583" spans="2:4" ht="29" x14ac:dyDescent="0.55000000000000004">
      <c r="B583" s="274"/>
      <c r="C583" s="296"/>
      <c r="D583" s="98" t="s">
        <v>198</v>
      </c>
    </row>
    <row r="584" spans="2:4" ht="29" x14ac:dyDescent="0.55000000000000004">
      <c r="B584" s="274"/>
      <c r="C584" s="297"/>
      <c r="D584" s="104" t="s">
        <v>198</v>
      </c>
    </row>
    <row r="585" spans="2:4" ht="29" x14ac:dyDescent="0.55000000000000004">
      <c r="B585" s="274"/>
      <c r="C585" s="295" t="s">
        <v>514</v>
      </c>
      <c r="D585" s="98" t="s">
        <v>557</v>
      </c>
    </row>
    <row r="586" spans="2:4" ht="29" x14ac:dyDescent="0.55000000000000004">
      <c r="B586" s="274"/>
      <c r="C586" s="296"/>
      <c r="D586" s="98" t="s">
        <v>198</v>
      </c>
    </row>
    <row r="587" spans="2:4" ht="29.5" thickBot="1" x14ac:dyDescent="0.6">
      <c r="B587" s="275"/>
      <c r="C587" s="298"/>
      <c r="D587" s="105" t="s">
        <v>198</v>
      </c>
    </row>
    <row r="588" spans="2:4" ht="24" customHeight="1" x14ac:dyDescent="0.55000000000000004">
      <c r="B588" s="273" t="s">
        <v>558</v>
      </c>
      <c r="C588" s="287" t="s">
        <v>151</v>
      </c>
      <c r="D588" s="97" t="s">
        <v>559</v>
      </c>
    </row>
    <row r="589" spans="2:4" ht="29" x14ac:dyDescent="0.55000000000000004">
      <c r="B589" s="274"/>
      <c r="C589" s="288"/>
      <c r="D589" s="98" t="s">
        <v>560</v>
      </c>
    </row>
    <row r="590" spans="2:4" ht="29" x14ac:dyDescent="0.55000000000000004">
      <c r="B590" s="274"/>
      <c r="C590" s="289"/>
      <c r="D590" s="104" t="s">
        <v>379</v>
      </c>
    </row>
    <row r="591" spans="2:4" ht="29" x14ac:dyDescent="0.55000000000000004">
      <c r="B591" s="274"/>
      <c r="C591" s="290" t="s">
        <v>511</v>
      </c>
      <c r="D591" s="98" t="s">
        <v>561</v>
      </c>
    </row>
    <row r="592" spans="2:4" ht="29" x14ac:dyDescent="0.55000000000000004">
      <c r="B592" s="274"/>
      <c r="C592" s="288"/>
      <c r="D592" s="98" t="s">
        <v>562</v>
      </c>
    </row>
    <row r="593" spans="2:4" ht="29" x14ac:dyDescent="0.55000000000000004">
      <c r="B593" s="274"/>
      <c r="C593" s="289"/>
      <c r="D593" s="104" t="s">
        <v>563</v>
      </c>
    </row>
    <row r="594" spans="2:4" ht="29" x14ac:dyDescent="0.55000000000000004">
      <c r="B594" s="274"/>
      <c r="C594" s="290" t="s">
        <v>514</v>
      </c>
      <c r="D594" s="98" t="s">
        <v>564</v>
      </c>
    </row>
    <row r="595" spans="2:4" ht="29" x14ac:dyDescent="0.55000000000000004">
      <c r="B595" s="274"/>
      <c r="C595" s="288"/>
      <c r="D595" s="98" t="s">
        <v>565</v>
      </c>
    </row>
    <row r="596" spans="2:4" ht="29.5" thickBot="1" x14ac:dyDescent="0.6">
      <c r="B596" s="275"/>
      <c r="C596" s="291"/>
      <c r="D596" s="105" t="s">
        <v>566</v>
      </c>
    </row>
    <row r="597" spans="2:4" ht="24" customHeight="1" x14ac:dyDescent="0.55000000000000004">
      <c r="B597" s="273" t="s">
        <v>567</v>
      </c>
      <c r="C597" s="287" t="s">
        <v>151</v>
      </c>
      <c r="D597" s="97" t="s">
        <v>568</v>
      </c>
    </row>
    <row r="598" spans="2:4" ht="29" x14ac:dyDescent="0.55000000000000004">
      <c r="B598" s="274"/>
      <c r="C598" s="288"/>
      <c r="D598" s="98" t="s">
        <v>569</v>
      </c>
    </row>
    <row r="599" spans="2:4" ht="29" x14ac:dyDescent="0.55000000000000004">
      <c r="B599" s="274"/>
      <c r="C599" s="289"/>
      <c r="D599" s="104" t="s">
        <v>502</v>
      </c>
    </row>
    <row r="600" spans="2:4" ht="29" x14ac:dyDescent="0.55000000000000004">
      <c r="B600" s="274"/>
      <c r="C600" s="290" t="s">
        <v>511</v>
      </c>
      <c r="D600" s="98" t="s">
        <v>570</v>
      </c>
    </row>
    <row r="601" spans="2:4" ht="29" x14ac:dyDescent="0.55000000000000004">
      <c r="B601" s="274"/>
      <c r="C601" s="288"/>
      <c r="D601" s="98" t="s">
        <v>571</v>
      </c>
    </row>
    <row r="602" spans="2:4" ht="29" x14ac:dyDescent="0.55000000000000004">
      <c r="B602" s="274"/>
      <c r="C602" s="289"/>
      <c r="D602" s="104" t="s">
        <v>502</v>
      </c>
    </row>
    <row r="603" spans="2:4" ht="29" x14ac:dyDescent="0.55000000000000004">
      <c r="B603" s="274"/>
      <c r="C603" s="290" t="s">
        <v>514</v>
      </c>
      <c r="D603" s="98" t="s">
        <v>572</v>
      </c>
    </row>
    <row r="604" spans="2:4" ht="29" x14ac:dyDescent="0.55000000000000004">
      <c r="B604" s="274"/>
      <c r="C604" s="288"/>
      <c r="D604" s="98" t="s">
        <v>573</v>
      </c>
    </row>
    <row r="605" spans="2:4" ht="29.5" thickBot="1" x14ac:dyDescent="0.6">
      <c r="B605" s="275"/>
      <c r="C605" s="291"/>
      <c r="D605" s="105" t="s">
        <v>502</v>
      </c>
    </row>
    <row r="606" spans="2:4" ht="24" customHeight="1" x14ac:dyDescent="0.55000000000000004">
      <c r="B606" s="273" t="s">
        <v>574</v>
      </c>
      <c r="C606" s="287" t="e">
        <f t="array" aca="1" ref="C606" ca="1">OFFSET(文例!$D$660,MATCH(,文例!$C$660:$C$668,0)-1,0,3,1)</f>
        <v>#N/A</v>
      </c>
      <c r="D606" s="97" t="s">
        <v>575</v>
      </c>
    </row>
    <row r="607" spans="2:4" ht="29" x14ac:dyDescent="0.55000000000000004">
      <c r="B607" s="274"/>
      <c r="C607" s="288"/>
      <c r="D607" s="98" t="s">
        <v>576</v>
      </c>
    </row>
    <row r="608" spans="2:4" ht="29" x14ac:dyDescent="0.55000000000000004">
      <c r="B608" s="274"/>
      <c r="C608" s="289"/>
      <c r="D608" s="104" t="s">
        <v>513</v>
      </c>
    </row>
    <row r="609" spans="2:4" ht="29" x14ac:dyDescent="0.55000000000000004">
      <c r="B609" s="274"/>
      <c r="C609" s="295" t="s">
        <v>511</v>
      </c>
      <c r="D609" s="101" t="s">
        <v>577</v>
      </c>
    </row>
    <row r="610" spans="2:4" ht="29" x14ac:dyDescent="0.55000000000000004">
      <c r="B610" s="274"/>
      <c r="C610" s="296"/>
      <c r="D610" s="98" t="s">
        <v>578</v>
      </c>
    </row>
    <row r="611" spans="2:4" ht="29" x14ac:dyDescent="0.55000000000000004">
      <c r="B611" s="274"/>
      <c r="C611" s="297"/>
      <c r="D611" s="104" t="s">
        <v>513</v>
      </c>
    </row>
    <row r="612" spans="2:4" ht="29" x14ac:dyDescent="0.55000000000000004">
      <c r="B612" s="274"/>
      <c r="C612" s="295" t="s">
        <v>514</v>
      </c>
      <c r="D612" s="98" t="s">
        <v>579</v>
      </c>
    </row>
    <row r="613" spans="2:4" ht="29" x14ac:dyDescent="0.55000000000000004">
      <c r="B613" s="274"/>
      <c r="C613" s="296"/>
      <c r="D613" s="98" t="s">
        <v>580</v>
      </c>
    </row>
    <row r="614" spans="2:4" ht="29.5" thickBot="1" x14ac:dyDescent="0.6">
      <c r="B614" s="275"/>
      <c r="C614" s="298"/>
      <c r="D614" s="105" t="s">
        <v>513</v>
      </c>
    </row>
    <row r="615" spans="2:4" ht="24" customHeight="1" x14ac:dyDescent="0.55000000000000004">
      <c r="B615" s="273" t="s">
        <v>581</v>
      </c>
      <c r="C615" s="287" t="s">
        <v>151</v>
      </c>
      <c r="D615" s="97" t="s">
        <v>582</v>
      </c>
    </row>
    <row r="616" spans="2:4" ht="29" x14ac:dyDescent="0.55000000000000004">
      <c r="B616" s="274"/>
      <c r="C616" s="288"/>
      <c r="D616" s="98" t="s">
        <v>583</v>
      </c>
    </row>
    <row r="617" spans="2:4" ht="29" x14ac:dyDescent="0.55000000000000004">
      <c r="B617" s="274"/>
      <c r="C617" s="289"/>
      <c r="D617" s="104" t="s">
        <v>584</v>
      </c>
    </row>
    <row r="618" spans="2:4" ht="29" x14ac:dyDescent="0.55000000000000004">
      <c r="B618" s="274"/>
      <c r="C618" s="295" t="s">
        <v>511</v>
      </c>
      <c r="D618" s="101" t="s">
        <v>585</v>
      </c>
    </row>
    <row r="619" spans="2:4" ht="29" x14ac:dyDescent="0.55000000000000004">
      <c r="B619" s="274"/>
      <c r="C619" s="296"/>
      <c r="D619" s="98" t="s">
        <v>586</v>
      </c>
    </row>
    <row r="620" spans="2:4" ht="29" x14ac:dyDescent="0.55000000000000004">
      <c r="B620" s="274"/>
      <c r="C620" s="297"/>
      <c r="D620" s="104" t="s">
        <v>247</v>
      </c>
    </row>
    <row r="621" spans="2:4" ht="29" x14ac:dyDescent="0.55000000000000004">
      <c r="B621" s="274"/>
      <c r="C621" s="295" t="s">
        <v>514</v>
      </c>
      <c r="D621" s="101" t="s">
        <v>587</v>
      </c>
    </row>
    <row r="622" spans="2:4" ht="29" x14ac:dyDescent="0.55000000000000004">
      <c r="B622" s="274"/>
      <c r="C622" s="296"/>
      <c r="D622" s="98" t="s">
        <v>588</v>
      </c>
    </row>
    <row r="623" spans="2:4" ht="29.5" thickBot="1" x14ac:dyDescent="0.6">
      <c r="B623" s="275"/>
      <c r="C623" s="298"/>
      <c r="D623" s="105" t="s">
        <v>589</v>
      </c>
    </row>
    <row r="624" spans="2:4" ht="24" customHeight="1" x14ac:dyDescent="0.55000000000000004">
      <c r="B624" s="273" t="s">
        <v>590</v>
      </c>
      <c r="C624" s="287" t="s">
        <v>151</v>
      </c>
      <c r="D624" s="97" t="s">
        <v>591</v>
      </c>
    </row>
    <row r="625" spans="2:4" ht="29" x14ac:dyDescent="0.55000000000000004">
      <c r="B625" s="274"/>
      <c r="C625" s="288"/>
      <c r="D625" s="98" t="s">
        <v>592</v>
      </c>
    </row>
    <row r="626" spans="2:4" ht="29" x14ac:dyDescent="0.55000000000000004">
      <c r="B626" s="274"/>
      <c r="C626" s="289"/>
      <c r="D626" s="98" t="s">
        <v>592</v>
      </c>
    </row>
    <row r="627" spans="2:4" ht="29" x14ac:dyDescent="0.55000000000000004">
      <c r="B627" s="274"/>
      <c r="C627" s="295" t="s">
        <v>511</v>
      </c>
      <c r="D627" s="101" t="s">
        <v>593</v>
      </c>
    </row>
    <row r="628" spans="2:4" ht="29" x14ac:dyDescent="0.55000000000000004">
      <c r="B628" s="274"/>
      <c r="C628" s="296"/>
      <c r="D628" s="98" t="s">
        <v>594</v>
      </c>
    </row>
    <row r="629" spans="2:4" ht="29" x14ac:dyDescent="0.55000000000000004">
      <c r="B629" s="274"/>
      <c r="C629" s="297"/>
      <c r="D629" s="104" t="s">
        <v>592</v>
      </c>
    </row>
    <row r="630" spans="2:4" ht="29" x14ac:dyDescent="0.55000000000000004">
      <c r="B630" s="274"/>
      <c r="C630" s="295" t="s">
        <v>514</v>
      </c>
      <c r="D630" s="101" t="s">
        <v>595</v>
      </c>
    </row>
    <row r="631" spans="2:4" ht="29" x14ac:dyDescent="0.55000000000000004">
      <c r="B631" s="274"/>
      <c r="C631" s="296"/>
      <c r="D631" s="98" t="s">
        <v>596</v>
      </c>
    </row>
    <row r="632" spans="2:4" ht="29.5" thickBot="1" x14ac:dyDescent="0.6">
      <c r="B632" s="275"/>
      <c r="C632" s="298"/>
      <c r="D632" s="105" t="s">
        <v>592</v>
      </c>
    </row>
    <row r="633" spans="2:4" ht="24" customHeight="1" x14ac:dyDescent="0.55000000000000004">
      <c r="B633" s="273" t="s">
        <v>597</v>
      </c>
      <c r="C633" s="287" t="s">
        <v>151</v>
      </c>
      <c r="D633" s="97" t="s">
        <v>598</v>
      </c>
    </row>
    <row r="634" spans="2:4" ht="29" x14ac:dyDescent="0.55000000000000004">
      <c r="B634" s="274"/>
      <c r="C634" s="288"/>
      <c r="D634" s="98" t="s">
        <v>273</v>
      </c>
    </row>
    <row r="635" spans="2:4" ht="29" x14ac:dyDescent="0.55000000000000004">
      <c r="B635" s="274"/>
      <c r="C635" s="289"/>
      <c r="D635" s="104" t="s">
        <v>273</v>
      </c>
    </row>
    <row r="636" spans="2:4" ht="29" x14ac:dyDescent="0.55000000000000004">
      <c r="B636" s="274"/>
      <c r="C636" s="295" t="s">
        <v>511</v>
      </c>
      <c r="D636" s="101" t="s">
        <v>599</v>
      </c>
    </row>
    <row r="637" spans="2:4" ht="29" x14ac:dyDescent="0.55000000000000004">
      <c r="B637" s="274"/>
      <c r="C637" s="296"/>
      <c r="D637" s="98" t="s">
        <v>600</v>
      </c>
    </row>
    <row r="638" spans="2:4" ht="29" x14ac:dyDescent="0.55000000000000004">
      <c r="B638" s="274"/>
      <c r="C638" s="297"/>
      <c r="D638" s="104" t="s">
        <v>273</v>
      </c>
    </row>
    <row r="639" spans="2:4" ht="29" x14ac:dyDescent="0.55000000000000004">
      <c r="B639" s="274"/>
      <c r="C639" s="295" t="s">
        <v>514</v>
      </c>
      <c r="D639" s="98" t="s">
        <v>601</v>
      </c>
    </row>
    <row r="640" spans="2:4" ht="29" x14ac:dyDescent="0.55000000000000004">
      <c r="B640" s="274"/>
      <c r="C640" s="296"/>
      <c r="D640" s="98" t="s">
        <v>602</v>
      </c>
    </row>
    <row r="641" spans="2:4" ht="29.5" thickBot="1" x14ac:dyDescent="0.6">
      <c r="B641" s="275"/>
      <c r="C641" s="298"/>
      <c r="D641" s="105" t="s">
        <v>273</v>
      </c>
    </row>
    <row r="642" spans="2:4" ht="24" customHeight="1" x14ac:dyDescent="0.55000000000000004">
      <c r="B642" s="273" t="s">
        <v>603</v>
      </c>
      <c r="C642" s="287" t="s">
        <v>151</v>
      </c>
      <c r="D642" s="97" t="s">
        <v>604</v>
      </c>
    </row>
    <row r="643" spans="2:4" ht="29" x14ac:dyDescent="0.55000000000000004">
      <c r="B643" s="274"/>
      <c r="C643" s="288"/>
      <c r="D643" s="98" t="s">
        <v>605</v>
      </c>
    </row>
    <row r="644" spans="2:4" ht="29" x14ac:dyDescent="0.55000000000000004">
      <c r="B644" s="274"/>
      <c r="C644" s="289"/>
      <c r="D644" s="104" t="s">
        <v>606</v>
      </c>
    </row>
    <row r="645" spans="2:4" ht="29" x14ac:dyDescent="0.55000000000000004">
      <c r="B645" s="274"/>
      <c r="C645" s="295" t="s">
        <v>511</v>
      </c>
      <c r="D645" s="101" t="s">
        <v>607</v>
      </c>
    </row>
    <row r="646" spans="2:4" ht="29" x14ac:dyDescent="0.55000000000000004">
      <c r="B646" s="274"/>
      <c r="C646" s="296"/>
      <c r="D646" s="98" t="s">
        <v>608</v>
      </c>
    </row>
    <row r="647" spans="2:4" ht="29" x14ac:dyDescent="0.55000000000000004">
      <c r="B647" s="274"/>
      <c r="C647" s="297"/>
      <c r="D647" s="104" t="s">
        <v>606</v>
      </c>
    </row>
    <row r="648" spans="2:4" ht="29" x14ac:dyDescent="0.55000000000000004">
      <c r="B648" s="274"/>
      <c r="C648" s="295" t="s">
        <v>514</v>
      </c>
      <c r="D648" s="101" t="s">
        <v>609</v>
      </c>
    </row>
    <row r="649" spans="2:4" ht="29" x14ac:dyDescent="0.55000000000000004">
      <c r="B649" s="274"/>
      <c r="C649" s="296"/>
      <c r="D649" s="98" t="s">
        <v>610</v>
      </c>
    </row>
    <row r="650" spans="2:4" ht="29.5" thickBot="1" x14ac:dyDescent="0.6">
      <c r="B650" s="275"/>
      <c r="C650" s="298"/>
      <c r="D650" s="105" t="s">
        <v>606</v>
      </c>
    </row>
    <row r="651" spans="2:4" ht="24" customHeight="1" x14ac:dyDescent="0.55000000000000004">
      <c r="B651" s="273" t="s">
        <v>611</v>
      </c>
      <c r="C651" s="287" t="s">
        <v>151</v>
      </c>
      <c r="D651" s="97" t="s">
        <v>612</v>
      </c>
    </row>
    <row r="652" spans="2:4" ht="29" x14ac:dyDescent="0.55000000000000004">
      <c r="B652" s="274"/>
      <c r="C652" s="288"/>
      <c r="D652" s="98" t="s">
        <v>613</v>
      </c>
    </row>
    <row r="653" spans="2:4" ht="29" x14ac:dyDescent="0.55000000000000004">
      <c r="B653" s="274"/>
      <c r="C653" s="289"/>
      <c r="D653" s="104" t="s">
        <v>613</v>
      </c>
    </row>
    <row r="654" spans="2:4" ht="29" x14ac:dyDescent="0.55000000000000004">
      <c r="B654" s="274"/>
      <c r="C654" s="295" t="s">
        <v>511</v>
      </c>
      <c r="D654" s="101" t="s">
        <v>614</v>
      </c>
    </row>
    <row r="655" spans="2:4" ht="29" x14ac:dyDescent="0.55000000000000004">
      <c r="B655" s="274"/>
      <c r="C655" s="296"/>
      <c r="D655" s="98" t="s">
        <v>613</v>
      </c>
    </row>
    <row r="656" spans="2:4" ht="29" x14ac:dyDescent="0.55000000000000004">
      <c r="B656" s="274"/>
      <c r="C656" s="297"/>
      <c r="D656" s="104" t="s">
        <v>613</v>
      </c>
    </row>
    <row r="657" spans="2:4" ht="29" x14ac:dyDescent="0.55000000000000004">
      <c r="B657" s="274"/>
      <c r="C657" s="295" t="s">
        <v>514</v>
      </c>
      <c r="D657" s="101" t="s">
        <v>615</v>
      </c>
    </row>
    <row r="658" spans="2:4" ht="29" x14ac:dyDescent="0.55000000000000004">
      <c r="B658" s="274"/>
      <c r="C658" s="296"/>
      <c r="D658" s="98" t="s">
        <v>613</v>
      </c>
    </row>
    <row r="659" spans="2:4" ht="29.5" thickBot="1" x14ac:dyDescent="0.6">
      <c r="B659" s="275"/>
      <c r="C659" s="298"/>
      <c r="D659" s="105" t="s">
        <v>613</v>
      </c>
    </row>
    <row r="660" spans="2:4" ht="24" customHeight="1" x14ac:dyDescent="0.55000000000000004">
      <c r="B660" s="273" t="s">
        <v>616</v>
      </c>
      <c r="C660" s="287" t="s">
        <v>151</v>
      </c>
      <c r="D660" s="97" t="s">
        <v>617</v>
      </c>
    </row>
    <row r="661" spans="2:4" ht="29" x14ac:dyDescent="0.55000000000000004">
      <c r="B661" s="274"/>
      <c r="C661" s="288"/>
      <c r="D661" s="98" t="s">
        <v>618</v>
      </c>
    </row>
    <row r="662" spans="2:4" ht="29" x14ac:dyDescent="0.55000000000000004">
      <c r="B662" s="274"/>
      <c r="C662" s="289"/>
      <c r="D662" s="104" t="s">
        <v>618</v>
      </c>
    </row>
    <row r="663" spans="2:4" ht="43.5" x14ac:dyDescent="0.55000000000000004">
      <c r="B663" s="274"/>
      <c r="C663" s="295" t="s">
        <v>511</v>
      </c>
      <c r="D663" s="101" t="s">
        <v>619</v>
      </c>
    </row>
    <row r="664" spans="2:4" ht="29" x14ac:dyDescent="0.55000000000000004">
      <c r="B664" s="274"/>
      <c r="C664" s="296"/>
      <c r="D664" s="98" t="s">
        <v>620</v>
      </c>
    </row>
    <row r="665" spans="2:4" ht="29" x14ac:dyDescent="0.55000000000000004">
      <c r="B665" s="274"/>
      <c r="C665" s="297"/>
      <c r="D665" s="104" t="s">
        <v>618</v>
      </c>
    </row>
    <row r="666" spans="2:4" ht="43.5" x14ac:dyDescent="0.55000000000000004">
      <c r="B666" s="274"/>
      <c r="C666" s="295" t="s">
        <v>514</v>
      </c>
      <c r="D666" s="101" t="s">
        <v>621</v>
      </c>
    </row>
    <row r="667" spans="2:4" ht="29" x14ac:dyDescent="0.55000000000000004">
      <c r="B667" s="274"/>
      <c r="C667" s="296"/>
      <c r="D667" s="98" t="s">
        <v>622</v>
      </c>
    </row>
    <row r="668" spans="2:4" ht="29.5" thickBot="1" x14ac:dyDescent="0.6">
      <c r="B668" s="275"/>
      <c r="C668" s="298"/>
      <c r="D668" s="105" t="s">
        <v>618</v>
      </c>
    </row>
    <row r="669" spans="2:4" ht="24" customHeight="1" x14ac:dyDescent="0.55000000000000004">
      <c r="B669" s="273" t="s">
        <v>623</v>
      </c>
      <c r="C669" s="287" t="s">
        <v>151</v>
      </c>
      <c r="D669" s="97" t="s">
        <v>624</v>
      </c>
    </row>
    <row r="670" spans="2:4" ht="29" x14ac:dyDescent="0.55000000000000004">
      <c r="B670" s="274"/>
      <c r="C670" s="288"/>
      <c r="D670" s="98" t="s">
        <v>625</v>
      </c>
    </row>
    <row r="671" spans="2:4" ht="29" x14ac:dyDescent="0.55000000000000004">
      <c r="B671" s="274"/>
      <c r="C671" s="289"/>
      <c r="D671" s="104" t="s">
        <v>625</v>
      </c>
    </row>
    <row r="672" spans="2:4" ht="29" x14ac:dyDescent="0.55000000000000004">
      <c r="B672" s="274"/>
      <c r="C672" s="295" t="s">
        <v>511</v>
      </c>
      <c r="D672" s="101" t="s">
        <v>626</v>
      </c>
    </row>
    <row r="673" spans="2:4" ht="29" x14ac:dyDescent="0.55000000000000004">
      <c r="B673" s="274"/>
      <c r="C673" s="296"/>
      <c r="D673" s="98" t="s">
        <v>627</v>
      </c>
    </row>
    <row r="674" spans="2:4" ht="29" x14ac:dyDescent="0.55000000000000004">
      <c r="B674" s="274"/>
      <c r="C674" s="297"/>
      <c r="D674" s="104" t="s">
        <v>625</v>
      </c>
    </row>
    <row r="675" spans="2:4" ht="29" x14ac:dyDescent="0.55000000000000004">
      <c r="B675" s="274"/>
      <c r="C675" s="295" t="s">
        <v>514</v>
      </c>
      <c r="D675" s="101" t="s">
        <v>628</v>
      </c>
    </row>
    <row r="676" spans="2:4" ht="29" x14ac:dyDescent="0.55000000000000004">
      <c r="B676" s="274"/>
      <c r="C676" s="296"/>
      <c r="D676" s="98" t="s">
        <v>629</v>
      </c>
    </row>
    <row r="677" spans="2:4" ht="29.5" thickBot="1" x14ac:dyDescent="0.6">
      <c r="B677" s="275"/>
      <c r="C677" s="298"/>
      <c r="D677" s="105" t="s">
        <v>625</v>
      </c>
    </row>
    <row r="678" spans="2:4" ht="29.5" thickBot="1" x14ac:dyDescent="0.6">
      <c r="B678" s="89" t="s">
        <v>630</v>
      </c>
      <c r="C678" s="90"/>
      <c r="D678" s="103" t="s">
        <v>162</v>
      </c>
    </row>
    <row r="679" spans="2:4" ht="18.75" customHeight="1" x14ac:dyDescent="0.55000000000000004">
      <c r="B679" s="273" t="s">
        <v>631</v>
      </c>
      <c r="C679" s="287" t="s">
        <v>254</v>
      </c>
      <c r="D679" s="97" t="s">
        <v>632</v>
      </c>
    </row>
    <row r="680" spans="2:4" ht="18" x14ac:dyDescent="0.55000000000000004">
      <c r="B680" s="274"/>
      <c r="C680" s="288"/>
      <c r="D680" s="98" t="s">
        <v>633</v>
      </c>
    </row>
    <row r="681" spans="2:4" ht="18" x14ac:dyDescent="0.55000000000000004">
      <c r="B681" s="274"/>
      <c r="C681" s="288"/>
      <c r="D681" s="98" t="s">
        <v>634</v>
      </c>
    </row>
    <row r="682" spans="2:4" ht="18" x14ac:dyDescent="0.55000000000000004">
      <c r="B682" s="274"/>
      <c r="C682" s="288"/>
      <c r="D682" s="99" t="s">
        <v>317</v>
      </c>
    </row>
    <row r="683" spans="2:4" ht="18" x14ac:dyDescent="0.55000000000000004">
      <c r="B683" s="274"/>
      <c r="C683" s="289"/>
      <c r="D683" s="100" t="s">
        <v>317</v>
      </c>
    </row>
    <row r="684" spans="2:4" ht="18" x14ac:dyDescent="0.55000000000000004">
      <c r="B684" s="274"/>
      <c r="C684" s="290" t="s">
        <v>259</v>
      </c>
      <c r="D684" s="98" t="s">
        <v>635</v>
      </c>
    </row>
    <row r="685" spans="2:4" ht="18" x14ac:dyDescent="0.55000000000000004">
      <c r="B685" s="274"/>
      <c r="C685" s="288"/>
      <c r="D685" s="98" t="s">
        <v>636</v>
      </c>
    </row>
    <row r="686" spans="2:4" ht="18" x14ac:dyDescent="0.55000000000000004">
      <c r="B686" s="274"/>
      <c r="C686" s="288"/>
      <c r="D686" s="98" t="s">
        <v>637</v>
      </c>
    </row>
    <row r="687" spans="2:4" ht="18" x14ac:dyDescent="0.55000000000000004">
      <c r="B687" s="274"/>
      <c r="C687" s="288"/>
      <c r="D687" s="99" t="s">
        <v>317</v>
      </c>
    </row>
    <row r="688" spans="2:4" ht="18" x14ac:dyDescent="0.55000000000000004">
      <c r="B688" s="274"/>
      <c r="C688" s="288"/>
      <c r="D688" s="99" t="s">
        <v>317</v>
      </c>
    </row>
    <row r="689" spans="2:4" ht="18" x14ac:dyDescent="0.55000000000000004">
      <c r="B689" s="274"/>
      <c r="C689" s="290" t="s">
        <v>263</v>
      </c>
      <c r="D689" s="101" t="s">
        <v>638</v>
      </c>
    </row>
    <row r="690" spans="2:4" ht="18" x14ac:dyDescent="0.55000000000000004">
      <c r="B690" s="274"/>
      <c r="C690" s="288"/>
      <c r="D690" s="98" t="s">
        <v>639</v>
      </c>
    </row>
    <row r="691" spans="2:4" ht="18" x14ac:dyDescent="0.55000000000000004">
      <c r="B691" s="274"/>
      <c r="C691" s="288"/>
      <c r="D691" s="99" t="s">
        <v>317</v>
      </c>
    </row>
    <row r="692" spans="2:4" ht="18" x14ac:dyDescent="0.55000000000000004">
      <c r="B692" s="274"/>
      <c r="C692" s="288"/>
      <c r="D692" s="99" t="s">
        <v>317</v>
      </c>
    </row>
    <row r="693" spans="2:4" ht="18.5" thickBot="1" x14ac:dyDescent="0.6">
      <c r="B693" s="275"/>
      <c r="C693" s="291"/>
      <c r="D693" s="102" t="s">
        <v>317</v>
      </c>
    </row>
    <row r="694" spans="2:4" ht="24" customHeight="1" x14ac:dyDescent="0.55000000000000004">
      <c r="B694" s="273" t="s">
        <v>640</v>
      </c>
      <c r="C694" s="287" t="s">
        <v>254</v>
      </c>
      <c r="D694" s="97" t="s">
        <v>641</v>
      </c>
    </row>
    <row r="695" spans="2:4" ht="29" x14ac:dyDescent="0.55000000000000004">
      <c r="B695" s="274"/>
      <c r="C695" s="288"/>
      <c r="D695" s="98" t="s">
        <v>642</v>
      </c>
    </row>
    <row r="696" spans="2:4" ht="29" x14ac:dyDescent="0.55000000000000004">
      <c r="B696" s="274"/>
      <c r="C696" s="288"/>
      <c r="D696" s="98" t="s">
        <v>643</v>
      </c>
    </row>
    <row r="697" spans="2:4" ht="29" x14ac:dyDescent="0.55000000000000004">
      <c r="B697" s="274"/>
      <c r="C697" s="288"/>
      <c r="D697" s="99" t="s">
        <v>332</v>
      </c>
    </row>
    <row r="698" spans="2:4" ht="29" x14ac:dyDescent="0.55000000000000004">
      <c r="B698" s="274"/>
      <c r="C698" s="289"/>
      <c r="D698" s="99" t="s">
        <v>332</v>
      </c>
    </row>
    <row r="699" spans="2:4" ht="29" x14ac:dyDescent="0.55000000000000004">
      <c r="B699" s="274"/>
      <c r="C699" s="290" t="s">
        <v>259</v>
      </c>
      <c r="D699" s="101" t="s">
        <v>644</v>
      </c>
    </row>
    <row r="700" spans="2:4" ht="29" x14ac:dyDescent="0.55000000000000004">
      <c r="B700" s="274"/>
      <c r="C700" s="288"/>
      <c r="D700" s="98" t="s">
        <v>645</v>
      </c>
    </row>
    <row r="701" spans="2:4" ht="29" x14ac:dyDescent="0.55000000000000004">
      <c r="B701" s="274"/>
      <c r="C701" s="288"/>
      <c r="D701" s="98" t="s">
        <v>646</v>
      </c>
    </row>
    <row r="702" spans="2:4" ht="29" x14ac:dyDescent="0.55000000000000004">
      <c r="B702" s="274"/>
      <c r="C702" s="288"/>
      <c r="D702" s="99" t="s">
        <v>332</v>
      </c>
    </row>
    <row r="703" spans="2:4" ht="29" x14ac:dyDescent="0.55000000000000004">
      <c r="B703" s="274"/>
      <c r="C703" s="289"/>
      <c r="D703" s="100" t="s">
        <v>332</v>
      </c>
    </row>
    <row r="704" spans="2:4" ht="29" x14ac:dyDescent="0.55000000000000004">
      <c r="B704" s="274"/>
      <c r="C704" s="290" t="s">
        <v>263</v>
      </c>
      <c r="D704" s="98" t="s">
        <v>647</v>
      </c>
    </row>
    <row r="705" spans="2:4" ht="29" x14ac:dyDescent="0.55000000000000004">
      <c r="B705" s="274"/>
      <c r="C705" s="288"/>
      <c r="D705" s="98" t="s">
        <v>648</v>
      </c>
    </row>
    <row r="706" spans="2:4" ht="29" x14ac:dyDescent="0.55000000000000004">
      <c r="B706" s="274"/>
      <c r="C706" s="288"/>
      <c r="D706" s="98" t="s">
        <v>649</v>
      </c>
    </row>
    <row r="707" spans="2:4" ht="29" x14ac:dyDescent="0.55000000000000004">
      <c r="B707" s="274"/>
      <c r="C707" s="288"/>
      <c r="D707" s="99" t="s">
        <v>332</v>
      </c>
    </row>
    <row r="708" spans="2:4" ht="29.5" thickBot="1" x14ac:dyDescent="0.6">
      <c r="B708" s="275"/>
      <c r="C708" s="291"/>
      <c r="D708" s="102" t="s">
        <v>332</v>
      </c>
    </row>
    <row r="709" spans="2:4" ht="24" customHeight="1" x14ac:dyDescent="0.55000000000000004">
      <c r="B709" s="273" t="s">
        <v>650</v>
      </c>
      <c r="C709" s="287" t="s">
        <v>167</v>
      </c>
      <c r="D709" s="97" t="s">
        <v>651</v>
      </c>
    </row>
    <row r="710" spans="2:4" ht="29" x14ac:dyDescent="0.55000000000000004">
      <c r="B710" s="274"/>
      <c r="C710" s="288"/>
      <c r="D710" s="98" t="s">
        <v>652</v>
      </c>
    </row>
    <row r="711" spans="2:4" ht="29" x14ac:dyDescent="0.55000000000000004">
      <c r="B711" s="274"/>
      <c r="C711" s="288"/>
      <c r="D711" s="99" t="s">
        <v>477</v>
      </c>
    </row>
    <row r="712" spans="2:4" ht="29" x14ac:dyDescent="0.55000000000000004">
      <c r="B712" s="274"/>
      <c r="C712" s="288"/>
      <c r="D712" s="99" t="s">
        <v>477</v>
      </c>
    </row>
    <row r="713" spans="2:4" ht="29" x14ac:dyDescent="0.55000000000000004">
      <c r="B713" s="274"/>
      <c r="C713" s="289"/>
      <c r="D713" s="99" t="s">
        <v>477</v>
      </c>
    </row>
    <row r="714" spans="2:4" ht="24" customHeight="1" x14ac:dyDescent="0.55000000000000004">
      <c r="B714" s="274"/>
      <c r="C714" s="290" t="s">
        <v>653</v>
      </c>
      <c r="D714" s="101" t="s">
        <v>654</v>
      </c>
    </row>
    <row r="715" spans="2:4" ht="29" x14ac:dyDescent="0.55000000000000004">
      <c r="B715" s="274"/>
      <c r="C715" s="288"/>
      <c r="D715" s="99" t="s">
        <v>477</v>
      </c>
    </row>
    <row r="716" spans="2:4" ht="29" x14ac:dyDescent="0.55000000000000004">
      <c r="B716" s="274"/>
      <c r="C716" s="288"/>
      <c r="D716" s="99" t="s">
        <v>477</v>
      </c>
    </row>
    <row r="717" spans="2:4" ht="29" x14ac:dyDescent="0.55000000000000004">
      <c r="B717" s="274"/>
      <c r="C717" s="288"/>
      <c r="D717" s="99" t="s">
        <v>477</v>
      </c>
    </row>
    <row r="718" spans="2:4" ht="29" x14ac:dyDescent="0.55000000000000004">
      <c r="B718" s="274"/>
      <c r="C718" s="289"/>
      <c r="D718" s="99" t="s">
        <v>477</v>
      </c>
    </row>
    <row r="719" spans="2:4" ht="29" x14ac:dyDescent="0.55000000000000004">
      <c r="B719" s="274"/>
      <c r="C719" s="290" t="s">
        <v>655</v>
      </c>
      <c r="D719" s="101" t="s">
        <v>656</v>
      </c>
    </row>
    <row r="720" spans="2:4" ht="29" x14ac:dyDescent="0.55000000000000004">
      <c r="B720" s="274"/>
      <c r="C720" s="288"/>
      <c r="D720" s="99" t="s">
        <v>477</v>
      </c>
    </row>
    <row r="721" spans="2:4" ht="29" x14ac:dyDescent="0.55000000000000004">
      <c r="B721" s="274"/>
      <c r="C721" s="288"/>
      <c r="D721" s="99" t="s">
        <v>477</v>
      </c>
    </row>
    <row r="722" spans="2:4" ht="29" x14ac:dyDescent="0.55000000000000004">
      <c r="B722" s="274"/>
      <c r="C722" s="288"/>
      <c r="D722" s="99" t="s">
        <v>477</v>
      </c>
    </row>
    <row r="723" spans="2:4" ht="29" x14ac:dyDescent="0.55000000000000004">
      <c r="B723" s="274"/>
      <c r="C723" s="289"/>
      <c r="D723" s="100" t="s">
        <v>477</v>
      </c>
    </row>
    <row r="724" spans="2:4" ht="29" x14ac:dyDescent="0.55000000000000004">
      <c r="B724" s="274"/>
      <c r="C724" s="290" t="s">
        <v>177</v>
      </c>
      <c r="D724" s="98" t="s">
        <v>657</v>
      </c>
    </row>
    <row r="725" spans="2:4" ht="29" x14ac:dyDescent="0.55000000000000004">
      <c r="B725" s="274"/>
      <c r="C725" s="288"/>
      <c r="D725" s="99" t="s">
        <v>477</v>
      </c>
    </row>
    <row r="726" spans="2:4" ht="29" x14ac:dyDescent="0.55000000000000004">
      <c r="B726" s="274"/>
      <c r="C726" s="288"/>
      <c r="D726" s="99" t="s">
        <v>477</v>
      </c>
    </row>
    <row r="727" spans="2:4" ht="29" x14ac:dyDescent="0.55000000000000004">
      <c r="B727" s="274"/>
      <c r="C727" s="288"/>
      <c r="D727" s="99" t="s">
        <v>477</v>
      </c>
    </row>
    <row r="728" spans="2:4" ht="29.5" thickBot="1" x14ac:dyDescent="0.6">
      <c r="B728" s="275"/>
      <c r="C728" s="291"/>
      <c r="D728" s="102" t="s">
        <v>477</v>
      </c>
    </row>
    <row r="729" spans="2:4" ht="24" customHeight="1" x14ac:dyDescent="0.55000000000000004">
      <c r="B729" s="284" t="s">
        <v>658</v>
      </c>
      <c r="C729" s="287" t="s">
        <v>151</v>
      </c>
      <c r="D729" s="97" t="s">
        <v>659</v>
      </c>
    </row>
    <row r="730" spans="2:4" ht="29" x14ac:dyDescent="0.55000000000000004">
      <c r="B730" s="285"/>
      <c r="C730" s="288"/>
      <c r="D730" s="98" t="s">
        <v>660</v>
      </c>
    </row>
    <row r="731" spans="2:4" ht="29" x14ac:dyDescent="0.55000000000000004">
      <c r="B731" s="285"/>
      <c r="C731" s="288"/>
      <c r="D731" s="99" t="s">
        <v>354</v>
      </c>
    </row>
    <row r="732" spans="2:4" ht="29" x14ac:dyDescent="0.55000000000000004">
      <c r="B732" s="285"/>
      <c r="C732" s="288"/>
      <c r="D732" s="99" t="s">
        <v>354</v>
      </c>
    </row>
    <row r="733" spans="2:4" ht="29" x14ac:dyDescent="0.55000000000000004">
      <c r="B733" s="285"/>
      <c r="C733" s="289"/>
      <c r="D733" s="100" t="s">
        <v>354</v>
      </c>
    </row>
    <row r="734" spans="2:4" ht="29" x14ac:dyDescent="0.55000000000000004">
      <c r="B734" s="285"/>
      <c r="C734" s="290" t="s">
        <v>511</v>
      </c>
      <c r="D734" s="98" t="s">
        <v>661</v>
      </c>
    </row>
    <row r="735" spans="2:4" ht="29" x14ac:dyDescent="0.55000000000000004">
      <c r="B735" s="285"/>
      <c r="C735" s="288"/>
      <c r="D735" s="99" t="s">
        <v>354</v>
      </c>
    </row>
    <row r="736" spans="2:4" ht="29" x14ac:dyDescent="0.55000000000000004">
      <c r="B736" s="285"/>
      <c r="C736" s="288"/>
      <c r="D736" s="99" t="s">
        <v>354</v>
      </c>
    </row>
    <row r="737" spans="2:4" ht="29" x14ac:dyDescent="0.55000000000000004">
      <c r="B737" s="285"/>
      <c r="C737" s="288"/>
      <c r="D737" s="99" t="s">
        <v>354</v>
      </c>
    </row>
    <row r="738" spans="2:4" ht="29" x14ac:dyDescent="0.55000000000000004">
      <c r="B738" s="285"/>
      <c r="C738" s="289"/>
      <c r="D738" s="99" t="s">
        <v>354</v>
      </c>
    </row>
    <row r="739" spans="2:4" ht="29" x14ac:dyDescent="0.55000000000000004">
      <c r="B739" s="285"/>
      <c r="C739" s="290" t="s">
        <v>514</v>
      </c>
      <c r="D739" s="101" t="s">
        <v>662</v>
      </c>
    </row>
    <row r="740" spans="2:4" ht="29" x14ac:dyDescent="0.55000000000000004">
      <c r="B740" s="285"/>
      <c r="C740" s="288"/>
      <c r="D740" s="99" t="s">
        <v>354</v>
      </c>
    </row>
    <row r="741" spans="2:4" ht="29" x14ac:dyDescent="0.55000000000000004">
      <c r="B741" s="285"/>
      <c r="C741" s="288"/>
      <c r="D741" s="99" t="s">
        <v>354</v>
      </c>
    </row>
    <row r="742" spans="2:4" ht="29" x14ac:dyDescent="0.55000000000000004">
      <c r="B742" s="285"/>
      <c r="C742" s="288"/>
      <c r="D742" s="99" t="s">
        <v>354</v>
      </c>
    </row>
    <row r="743" spans="2:4" ht="29.5" thickBot="1" x14ac:dyDescent="0.6">
      <c r="B743" s="286"/>
      <c r="C743" s="291"/>
      <c r="D743" s="102" t="s">
        <v>354</v>
      </c>
    </row>
    <row r="744" spans="2:4" ht="24" customHeight="1" x14ac:dyDescent="0.55000000000000004">
      <c r="B744" s="273" t="s">
        <v>663</v>
      </c>
      <c r="C744" s="287" t="s">
        <v>254</v>
      </c>
      <c r="D744" s="97" t="s">
        <v>664</v>
      </c>
    </row>
    <row r="745" spans="2:4" ht="18" x14ac:dyDescent="0.55000000000000004">
      <c r="B745" s="274"/>
      <c r="C745" s="288"/>
      <c r="D745" s="98" t="s">
        <v>665</v>
      </c>
    </row>
    <row r="746" spans="2:4" ht="18" x14ac:dyDescent="0.55000000000000004">
      <c r="B746" s="274"/>
      <c r="C746" s="288"/>
      <c r="D746" s="98" t="s">
        <v>666</v>
      </c>
    </row>
    <row r="747" spans="2:4" ht="18" x14ac:dyDescent="0.55000000000000004">
      <c r="B747" s="274"/>
      <c r="C747" s="288"/>
      <c r="D747" s="99" t="s">
        <v>366</v>
      </c>
    </row>
    <row r="748" spans="2:4" ht="18" x14ac:dyDescent="0.55000000000000004">
      <c r="B748" s="274"/>
      <c r="C748" s="289"/>
      <c r="D748" s="99" t="s">
        <v>366</v>
      </c>
    </row>
    <row r="749" spans="2:4" ht="18" x14ac:dyDescent="0.55000000000000004">
      <c r="B749" s="274"/>
      <c r="C749" s="290" t="s">
        <v>318</v>
      </c>
      <c r="D749" s="101" t="s">
        <v>667</v>
      </c>
    </row>
    <row r="750" spans="2:4" ht="18" x14ac:dyDescent="0.55000000000000004">
      <c r="B750" s="274"/>
      <c r="C750" s="288"/>
      <c r="D750" s="99" t="s">
        <v>366</v>
      </c>
    </row>
    <row r="751" spans="2:4" ht="18" x14ac:dyDescent="0.55000000000000004">
      <c r="B751" s="274"/>
      <c r="C751" s="288"/>
      <c r="D751" s="99" t="s">
        <v>366</v>
      </c>
    </row>
    <row r="752" spans="2:4" ht="18" x14ac:dyDescent="0.55000000000000004">
      <c r="B752" s="274"/>
      <c r="C752" s="288"/>
      <c r="D752" s="99" t="s">
        <v>366</v>
      </c>
    </row>
    <row r="753" spans="2:4" ht="18" x14ac:dyDescent="0.55000000000000004">
      <c r="B753" s="274"/>
      <c r="C753" s="289"/>
      <c r="D753" s="100" t="s">
        <v>366</v>
      </c>
    </row>
    <row r="754" spans="2:4" ht="18" x14ac:dyDescent="0.55000000000000004">
      <c r="B754" s="274"/>
      <c r="C754" s="290" t="s">
        <v>259</v>
      </c>
      <c r="D754" s="98" t="s">
        <v>668</v>
      </c>
    </row>
    <row r="755" spans="2:4" ht="18" x14ac:dyDescent="0.55000000000000004">
      <c r="B755" s="274"/>
      <c r="C755" s="288"/>
      <c r="D755" s="98" t="s">
        <v>669</v>
      </c>
    </row>
    <row r="756" spans="2:4" ht="18" x14ac:dyDescent="0.55000000000000004">
      <c r="B756" s="274"/>
      <c r="C756" s="288"/>
      <c r="D756" s="98" t="s">
        <v>670</v>
      </c>
    </row>
    <row r="757" spans="2:4" ht="18" x14ac:dyDescent="0.55000000000000004">
      <c r="B757" s="274"/>
      <c r="C757" s="288"/>
      <c r="D757" s="98" t="s">
        <v>671</v>
      </c>
    </row>
    <row r="758" spans="2:4" ht="18" x14ac:dyDescent="0.55000000000000004">
      <c r="B758" s="274"/>
      <c r="C758" s="289"/>
      <c r="D758" s="99" t="s">
        <v>366</v>
      </c>
    </row>
    <row r="759" spans="2:4" ht="18" x14ac:dyDescent="0.55000000000000004">
      <c r="B759" s="274"/>
      <c r="C759" s="290" t="s">
        <v>263</v>
      </c>
      <c r="D759" s="101" t="s">
        <v>672</v>
      </c>
    </row>
    <row r="760" spans="2:4" ht="18" x14ac:dyDescent="0.55000000000000004">
      <c r="B760" s="274"/>
      <c r="C760" s="288"/>
      <c r="D760" s="98" t="s">
        <v>673</v>
      </c>
    </row>
    <row r="761" spans="2:4" ht="18" x14ac:dyDescent="0.55000000000000004">
      <c r="B761" s="274"/>
      <c r="C761" s="288"/>
      <c r="D761" s="98" t="s">
        <v>674</v>
      </c>
    </row>
    <row r="762" spans="2:4" ht="18" x14ac:dyDescent="0.55000000000000004">
      <c r="B762" s="274"/>
      <c r="C762" s="288"/>
      <c r="D762" s="99" t="s">
        <v>366</v>
      </c>
    </row>
    <row r="763" spans="2:4" ht="18.5" thickBot="1" x14ac:dyDescent="0.6">
      <c r="B763" s="275"/>
      <c r="C763" s="291"/>
      <c r="D763" s="102" t="s">
        <v>366</v>
      </c>
    </row>
    <row r="764" spans="2:4" ht="18" customHeight="1" x14ac:dyDescent="0.55000000000000004">
      <c r="B764" s="273" t="s">
        <v>675</v>
      </c>
      <c r="C764" s="287" t="s">
        <v>254</v>
      </c>
      <c r="D764" s="97" t="s">
        <v>676</v>
      </c>
    </row>
    <row r="765" spans="2:4" ht="18" x14ac:dyDescent="0.55000000000000004">
      <c r="B765" s="274"/>
      <c r="C765" s="288"/>
      <c r="D765" s="98" t="s">
        <v>677</v>
      </c>
    </row>
    <row r="766" spans="2:4" ht="18" x14ac:dyDescent="0.55000000000000004">
      <c r="B766" s="274"/>
      <c r="C766" s="288"/>
      <c r="D766" s="98" t="s">
        <v>678</v>
      </c>
    </row>
    <row r="767" spans="2:4" ht="18" x14ac:dyDescent="0.55000000000000004">
      <c r="B767" s="274"/>
      <c r="C767" s="288"/>
      <c r="D767" s="99" t="s">
        <v>679</v>
      </c>
    </row>
    <row r="768" spans="2:4" ht="18" x14ac:dyDescent="0.55000000000000004">
      <c r="B768" s="274"/>
      <c r="C768" s="289"/>
      <c r="D768" s="99" t="s">
        <v>214</v>
      </c>
    </row>
    <row r="769" spans="2:4" ht="18" x14ac:dyDescent="0.55000000000000004">
      <c r="B769" s="274"/>
      <c r="C769" s="290" t="s">
        <v>318</v>
      </c>
      <c r="D769" s="101" t="s">
        <v>680</v>
      </c>
    </row>
    <row r="770" spans="2:4" ht="18" x14ac:dyDescent="0.55000000000000004">
      <c r="B770" s="274"/>
      <c r="C770" s="288"/>
      <c r="D770" s="99" t="s">
        <v>214</v>
      </c>
    </row>
    <row r="771" spans="2:4" ht="18" x14ac:dyDescent="0.55000000000000004">
      <c r="B771" s="274"/>
      <c r="C771" s="288"/>
      <c r="D771" s="99" t="s">
        <v>214</v>
      </c>
    </row>
    <row r="772" spans="2:4" ht="18" x14ac:dyDescent="0.55000000000000004">
      <c r="B772" s="274"/>
      <c r="C772" s="288"/>
      <c r="D772" s="99" t="s">
        <v>214</v>
      </c>
    </row>
    <row r="773" spans="2:4" ht="18" x14ac:dyDescent="0.55000000000000004">
      <c r="B773" s="274"/>
      <c r="C773" s="289"/>
      <c r="D773" s="100" t="s">
        <v>214</v>
      </c>
    </row>
    <row r="774" spans="2:4" ht="18" x14ac:dyDescent="0.55000000000000004">
      <c r="B774" s="274"/>
      <c r="C774" s="290" t="s">
        <v>259</v>
      </c>
      <c r="D774" s="98" t="s">
        <v>681</v>
      </c>
    </row>
    <row r="775" spans="2:4" ht="18" x14ac:dyDescent="0.55000000000000004">
      <c r="B775" s="274"/>
      <c r="C775" s="288"/>
      <c r="D775" s="99" t="s">
        <v>214</v>
      </c>
    </row>
    <row r="776" spans="2:4" ht="18" x14ac:dyDescent="0.55000000000000004">
      <c r="B776" s="274"/>
      <c r="C776" s="288"/>
      <c r="D776" s="99" t="s">
        <v>214</v>
      </c>
    </row>
    <row r="777" spans="2:4" ht="18" x14ac:dyDescent="0.55000000000000004">
      <c r="B777" s="274"/>
      <c r="C777" s="288"/>
      <c r="D777" s="99" t="s">
        <v>214</v>
      </c>
    </row>
    <row r="778" spans="2:4" ht="18" x14ac:dyDescent="0.55000000000000004">
      <c r="B778" s="274"/>
      <c r="C778" s="289"/>
      <c r="D778" s="99" t="s">
        <v>214</v>
      </c>
    </row>
    <row r="779" spans="2:4" ht="18" x14ac:dyDescent="0.55000000000000004">
      <c r="B779" s="274"/>
      <c r="C779" s="290" t="s">
        <v>263</v>
      </c>
      <c r="D779" s="101" t="s">
        <v>682</v>
      </c>
    </row>
    <row r="780" spans="2:4" ht="18" x14ac:dyDescent="0.55000000000000004">
      <c r="B780" s="274"/>
      <c r="C780" s="288"/>
      <c r="D780" s="99" t="s">
        <v>683</v>
      </c>
    </row>
    <row r="781" spans="2:4" ht="18" x14ac:dyDescent="0.55000000000000004">
      <c r="B781" s="274"/>
      <c r="C781" s="288"/>
      <c r="D781" s="99" t="s">
        <v>684</v>
      </c>
    </row>
    <row r="782" spans="2:4" ht="18" x14ac:dyDescent="0.55000000000000004">
      <c r="B782" s="274"/>
      <c r="C782" s="288"/>
      <c r="D782" s="99" t="s">
        <v>214</v>
      </c>
    </row>
    <row r="783" spans="2:4" ht="18.5" thickBot="1" x14ac:dyDescent="0.6">
      <c r="B783" s="275"/>
      <c r="C783" s="291"/>
      <c r="D783" s="102" t="s">
        <v>214</v>
      </c>
    </row>
    <row r="784" spans="2:4" ht="18.5" thickBot="1" x14ac:dyDescent="0.6">
      <c r="B784" s="112" t="s">
        <v>685</v>
      </c>
      <c r="C784" s="113"/>
      <c r="D784" s="114"/>
    </row>
    <row r="785" spans="2:4" ht="30" customHeight="1" x14ac:dyDescent="0.55000000000000004">
      <c r="B785" s="115" t="s">
        <v>686</v>
      </c>
      <c r="C785" s="301" t="s">
        <v>687</v>
      </c>
      <c r="D785" s="302"/>
    </row>
    <row r="786" spans="2:4" ht="30" customHeight="1" x14ac:dyDescent="0.55000000000000004">
      <c r="B786" s="116" t="s">
        <v>688</v>
      </c>
      <c r="C786" s="303" t="s">
        <v>689</v>
      </c>
      <c r="D786" s="304"/>
    </row>
    <row r="787" spans="2:4" ht="30" customHeight="1" x14ac:dyDescent="0.55000000000000004">
      <c r="B787" s="116" t="s">
        <v>690</v>
      </c>
      <c r="C787" s="303" t="s">
        <v>691</v>
      </c>
      <c r="D787" s="304"/>
    </row>
    <row r="788" spans="2:4" ht="30" customHeight="1" x14ac:dyDescent="0.55000000000000004">
      <c r="B788" s="116" t="s">
        <v>692</v>
      </c>
      <c r="C788" s="303" t="s">
        <v>693</v>
      </c>
      <c r="D788" s="304"/>
    </row>
    <row r="789" spans="2:4" ht="30" customHeight="1" x14ac:dyDescent="0.55000000000000004">
      <c r="B789" s="116" t="s">
        <v>694</v>
      </c>
      <c r="C789" s="303" t="s">
        <v>695</v>
      </c>
      <c r="D789" s="304"/>
    </row>
    <row r="790" spans="2:4" ht="30" customHeight="1" x14ac:dyDescent="0.55000000000000004">
      <c r="B790" s="116" t="s">
        <v>746</v>
      </c>
      <c r="C790" s="303" t="s">
        <v>696</v>
      </c>
      <c r="D790" s="304"/>
    </row>
    <row r="791" spans="2:4" ht="30" customHeight="1" x14ac:dyDescent="0.55000000000000004">
      <c r="B791" s="116" t="s">
        <v>697</v>
      </c>
      <c r="C791" s="303" t="s">
        <v>698</v>
      </c>
      <c r="D791" s="304"/>
    </row>
    <row r="792" spans="2:4" ht="30" customHeight="1" x14ac:dyDescent="0.55000000000000004">
      <c r="B792" s="116" t="s">
        <v>699</v>
      </c>
      <c r="C792" s="303" t="s">
        <v>700</v>
      </c>
      <c r="D792" s="304"/>
    </row>
    <row r="793" spans="2:4" ht="30" customHeight="1" x14ac:dyDescent="0.55000000000000004">
      <c r="B793" s="116" t="s">
        <v>701</v>
      </c>
      <c r="C793" s="303" t="s">
        <v>702</v>
      </c>
      <c r="D793" s="304"/>
    </row>
    <row r="794" spans="2:4" ht="30" customHeight="1" x14ac:dyDescent="0.55000000000000004">
      <c r="B794" s="116" t="s">
        <v>703</v>
      </c>
      <c r="C794" s="303" t="s">
        <v>704</v>
      </c>
      <c r="D794" s="304"/>
    </row>
    <row r="795" spans="2:4" ht="30" customHeight="1" x14ac:dyDescent="0.55000000000000004">
      <c r="B795" s="116" t="s">
        <v>705</v>
      </c>
      <c r="C795" s="303" t="s">
        <v>706</v>
      </c>
      <c r="D795" s="304"/>
    </row>
    <row r="796" spans="2:4" ht="30" customHeight="1" thickBot="1" x14ac:dyDescent="0.6">
      <c r="B796" s="117" t="s">
        <v>707</v>
      </c>
      <c r="C796" s="308" t="s">
        <v>708</v>
      </c>
      <c r="D796" s="309"/>
    </row>
    <row r="797" spans="2:4" ht="18.5" thickBot="1" x14ac:dyDescent="0.6">
      <c r="B797" s="112" t="s">
        <v>709</v>
      </c>
      <c r="C797" s="113"/>
      <c r="D797" s="114"/>
    </row>
    <row r="798" spans="2:4" ht="18.75" customHeight="1" x14ac:dyDescent="0.55000000000000004">
      <c r="B798" s="305" t="s">
        <v>710</v>
      </c>
      <c r="C798" s="118" t="s">
        <v>711</v>
      </c>
      <c r="D798" s="97" t="s">
        <v>712</v>
      </c>
    </row>
    <row r="799" spans="2:4" ht="18.75" customHeight="1" x14ac:dyDescent="0.55000000000000004">
      <c r="B799" s="306"/>
      <c r="C799" s="107" t="s">
        <v>713</v>
      </c>
      <c r="D799" s="101" t="s">
        <v>714</v>
      </c>
    </row>
    <row r="800" spans="2:4" ht="18.75" customHeight="1" x14ac:dyDescent="0.55000000000000004">
      <c r="B800" s="306"/>
      <c r="C800" s="107" t="s">
        <v>715</v>
      </c>
      <c r="D800" s="101" t="s">
        <v>716</v>
      </c>
    </row>
    <row r="801" spans="2:4" ht="18.75" customHeight="1" x14ac:dyDescent="0.55000000000000004">
      <c r="B801" s="306"/>
      <c r="C801" s="107" t="s">
        <v>717</v>
      </c>
      <c r="D801" s="101" t="s">
        <v>718</v>
      </c>
    </row>
    <row r="802" spans="2:4" ht="18.75" customHeight="1" x14ac:dyDescent="0.55000000000000004">
      <c r="B802" s="306"/>
      <c r="C802" s="107" t="s">
        <v>719</v>
      </c>
      <c r="D802" s="101" t="s">
        <v>720</v>
      </c>
    </row>
    <row r="803" spans="2:4" ht="18.75" customHeight="1" x14ac:dyDescent="0.55000000000000004">
      <c r="B803" s="306"/>
      <c r="C803" s="107" t="s">
        <v>721</v>
      </c>
      <c r="D803" s="101" t="s">
        <v>722</v>
      </c>
    </row>
    <row r="804" spans="2:4" ht="18.75" customHeight="1" x14ac:dyDescent="0.55000000000000004">
      <c r="B804" s="306"/>
      <c r="C804" s="107" t="s">
        <v>723</v>
      </c>
      <c r="D804" s="101" t="s">
        <v>724</v>
      </c>
    </row>
    <row r="805" spans="2:4" ht="18.75" customHeight="1" x14ac:dyDescent="0.55000000000000004">
      <c r="B805" s="306"/>
      <c r="C805" s="107" t="s">
        <v>725</v>
      </c>
      <c r="D805" s="101" t="s">
        <v>726</v>
      </c>
    </row>
    <row r="806" spans="2:4" ht="18.75" customHeight="1" thickBot="1" x14ac:dyDescent="0.6">
      <c r="B806" s="306"/>
      <c r="C806" s="107" t="s">
        <v>727</v>
      </c>
      <c r="D806" s="101" t="s">
        <v>728</v>
      </c>
    </row>
    <row r="807" spans="2:4" ht="18.75" customHeight="1" x14ac:dyDescent="0.55000000000000004">
      <c r="B807" s="305" t="s">
        <v>729</v>
      </c>
      <c r="C807" s="118" t="s">
        <v>711</v>
      </c>
      <c r="D807" s="119" t="s">
        <v>730</v>
      </c>
    </row>
    <row r="808" spans="2:4" ht="18.75" customHeight="1" x14ac:dyDescent="0.55000000000000004">
      <c r="B808" s="306"/>
      <c r="C808" s="107" t="s">
        <v>731</v>
      </c>
      <c r="D808" s="101" t="s">
        <v>732</v>
      </c>
    </row>
    <row r="809" spans="2:4" ht="18.75" customHeight="1" x14ac:dyDescent="0.55000000000000004">
      <c r="B809" s="306"/>
      <c r="C809" s="107" t="s">
        <v>733</v>
      </c>
      <c r="D809" s="101" t="s">
        <v>734</v>
      </c>
    </row>
    <row r="810" spans="2:4" ht="18.75" customHeight="1" x14ac:dyDescent="0.55000000000000004">
      <c r="B810" s="306"/>
      <c r="C810" s="107" t="s">
        <v>735</v>
      </c>
      <c r="D810" s="101" t="s">
        <v>736</v>
      </c>
    </row>
    <row r="811" spans="2:4" ht="18.75" customHeight="1" x14ac:dyDescent="0.55000000000000004">
      <c r="B811" s="306"/>
      <c r="C811" s="107" t="s">
        <v>737</v>
      </c>
      <c r="D811" s="101" t="s">
        <v>738</v>
      </c>
    </row>
    <row r="812" spans="2:4" ht="18.75" customHeight="1" x14ac:dyDescent="0.55000000000000004">
      <c r="B812" s="306"/>
      <c r="C812" s="107" t="s">
        <v>739</v>
      </c>
      <c r="D812" s="101" t="s">
        <v>740</v>
      </c>
    </row>
    <row r="813" spans="2:4" ht="18.75" customHeight="1" x14ac:dyDescent="0.55000000000000004">
      <c r="B813" s="306"/>
      <c r="C813" s="107" t="s">
        <v>741</v>
      </c>
      <c r="D813" s="101" t="s">
        <v>742</v>
      </c>
    </row>
    <row r="814" spans="2:4" ht="18.75" customHeight="1" thickBot="1" x14ac:dyDescent="0.6">
      <c r="B814" s="307"/>
      <c r="C814" s="120" t="s">
        <v>743</v>
      </c>
      <c r="D814" s="121" t="s">
        <v>744</v>
      </c>
    </row>
  </sheetData>
  <mergeCells count="241">
    <mergeCell ref="B807:B814"/>
    <mergeCell ref="C796:D796"/>
    <mergeCell ref="C790:D790"/>
    <mergeCell ref="C791:D791"/>
    <mergeCell ref="C792:D792"/>
    <mergeCell ref="C793:D793"/>
    <mergeCell ref="C794:D794"/>
    <mergeCell ref="C795:D795"/>
    <mergeCell ref="B798:B806"/>
    <mergeCell ref="B729:B743"/>
    <mergeCell ref="C729:C733"/>
    <mergeCell ref="C734:C738"/>
    <mergeCell ref="C739:C743"/>
    <mergeCell ref="C785:D785"/>
    <mergeCell ref="C786:D786"/>
    <mergeCell ref="C787:D787"/>
    <mergeCell ref="C788:D788"/>
    <mergeCell ref="C789:D789"/>
    <mergeCell ref="B744:B763"/>
    <mergeCell ref="C744:C748"/>
    <mergeCell ref="C749:C753"/>
    <mergeCell ref="C754:C758"/>
    <mergeCell ref="C759:C763"/>
    <mergeCell ref="B764:B783"/>
    <mergeCell ref="C764:C768"/>
    <mergeCell ref="C769:C773"/>
    <mergeCell ref="C774:C778"/>
    <mergeCell ref="C779:C783"/>
    <mergeCell ref="B679:B693"/>
    <mergeCell ref="C679:C683"/>
    <mergeCell ref="C684:C688"/>
    <mergeCell ref="C689:C693"/>
    <mergeCell ref="B694:B708"/>
    <mergeCell ref="C694:C698"/>
    <mergeCell ref="C699:C703"/>
    <mergeCell ref="C704:C708"/>
    <mergeCell ref="B709:B728"/>
    <mergeCell ref="C709:C713"/>
    <mergeCell ref="C714:C718"/>
    <mergeCell ref="C719:C723"/>
    <mergeCell ref="C724:C728"/>
    <mergeCell ref="B660:B668"/>
    <mergeCell ref="C660:C662"/>
    <mergeCell ref="C663:C665"/>
    <mergeCell ref="C666:C668"/>
    <mergeCell ref="B669:B677"/>
    <mergeCell ref="C669:C671"/>
    <mergeCell ref="C672:C674"/>
    <mergeCell ref="C675:C677"/>
    <mergeCell ref="B642:B650"/>
    <mergeCell ref="C642:C644"/>
    <mergeCell ref="C645:C647"/>
    <mergeCell ref="C648:C650"/>
    <mergeCell ref="B651:B659"/>
    <mergeCell ref="C651:C653"/>
    <mergeCell ref="C654:C656"/>
    <mergeCell ref="C657:C659"/>
    <mergeCell ref="B624:B632"/>
    <mergeCell ref="C624:C626"/>
    <mergeCell ref="C627:C629"/>
    <mergeCell ref="C630:C632"/>
    <mergeCell ref="B633:B641"/>
    <mergeCell ref="C633:C635"/>
    <mergeCell ref="C636:C638"/>
    <mergeCell ref="C639:C641"/>
    <mergeCell ref="B606:B614"/>
    <mergeCell ref="C606:C608"/>
    <mergeCell ref="C609:C611"/>
    <mergeCell ref="C612:C614"/>
    <mergeCell ref="B615:B623"/>
    <mergeCell ref="C615:C617"/>
    <mergeCell ref="C618:C620"/>
    <mergeCell ref="C621:C623"/>
    <mergeCell ref="B588:B596"/>
    <mergeCell ref="C588:C590"/>
    <mergeCell ref="C591:C593"/>
    <mergeCell ref="C594:C596"/>
    <mergeCell ref="B597:B605"/>
    <mergeCell ref="C597:C599"/>
    <mergeCell ref="C600:C602"/>
    <mergeCell ref="C603:C605"/>
    <mergeCell ref="B570:B578"/>
    <mergeCell ref="C570:C572"/>
    <mergeCell ref="C573:C575"/>
    <mergeCell ref="C576:C578"/>
    <mergeCell ref="B579:B587"/>
    <mergeCell ref="C579:C581"/>
    <mergeCell ref="C582:C584"/>
    <mergeCell ref="C585:C587"/>
    <mergeCell ref="B552:B560"/>
    <mergeCell ref="C552:C554"/>
    <mergeCell ref="C555:C557"/>
    <mergeCell ref="C558:C560"/>
    <mergeCell ref="B561:B569"/>
    <mergeCell ref="C561:C563"/>
    <mergeCell ref="C564:C566"/>
    <mergeCell ref="C567:C569"/>
    <mergeCell ref="B542:C542"/>
    <mergeCell ref="B543:B551"/>
    <mergeCell ref="C543:C545"/>
    <mergeCell ref="C546:C548"/>
    <mergeCell ref="C549:C551"/>
    <mergeCell ref="B511:B525"/>
    <mergeCell ref="C511:C515"/>
    <mergeCell ref="C516:C520"/>
    <mergeCell ref="C521:C525"/>
    <mergeCell ref="B526:B540"/>
    <mergeCell ref="C526:C530"/>
    <mergeCell ref="C531:C535"/>
    <mergeCell ref="C536:C540"/>
    <mergeCell ref="B491:B500"/>
    <mergeCell ref="C491:C495"/>
    <mergeCell ref="C496:C500"/>
    <mergeCell ref="B501:B510"/>
    <mergeCell ref="C501:C505"/>
    <mergeCell ref="C506:C510"/>
    <mergeCell ref="B471:B480"/>
    <mergeCell ref="C471:C475"/>
    <mergeCell ref="C476:C480"/>
    <mergeCell ref="B481:B490"/>
    <mergeCell ref="C481:C485"/>
    <mergeCell ref="C486:C490"/>
    <mergeCell ref="B451:B460"/>
    <mergeCell ref="C451:C455"/>
    <mergeCell ref="C456:C460"/>
    <mergeCell ref="B461:B470"/>
    <mergeCell ref="C461:C465"/>
    <mergeCell ref="C466:C470"/>
    <mergeCell ref="B415:B429"/>
    <mergeCell ref="C415:C419"/>
    <mergeCell ref="C420:C424"/>
    <mergeCell ref="C425:C429"/>
    <mergeCell ref="B431:B450"/>
    <mergeCell ref="C431:C435"/>
    <mergeCell ref="C436:C440"/>
    <mergeCell ref="C441:C445"/>
    <mergeCell ref="C446:C450"/>
    <mergeCell ref="B375:B394"/>
    <mergeCell ref="C375:C379"/>
    <mergeCell ref="C380:C384"/>
    <mergeCell ref="C385:C389"/>
    <mergeCell ref="C390:C394"/>
    <mergeCell ref="B395:B414"/>
    <mergeCell ref="C395:C399"/>
    <mergeCell ref="C400:C404"/>
    <mergeCell ref="C405:C409"/>
    <mergeCell ref="C410:C414"/>
    <mergeCell ref="B345:B359"/>
    <mergeCell ref="C345:C349"/>
    <mergeCell ref="C350:C354"/>
    <mergeCell ref="C355:C359"/>
    <mergeCell ref="B360:B374"/>
    <mergeCell ref="C360:C364"/>
    <mergeCell ref="C365:C369"/>
    <mergeCell ref="C370:C374"/>
    <mergeCell ref="B310:B329"/>
    <mergeCell ref="C310:C314"/>
    <mergeCell ref="C315:C319"/>
    <mergeCell ref="C320:C324"/>
    <mergeCell ref="C325:C329"/>
    <mergeCell ref="B330:B344"/>
    <mergeCell ref="C330:C334"/>
    <mergeCell ref="C335:C339"/>
    <mergeCell ref="C340:C344"/>
    <mergeCell ref="B270:B289"/>
    <mergeCell ref="C270:C274"/>
    <mergeCell ref="C275:C279"/>
    <mergeCell ref="C280:C284"/>
    <mergeCell ref="C285:C289"/>
    <mergeCell ref="B290:B309"/>
    <mergeCell ref="C290:C294"/>
    <mergeCell ref="C295:C299"/>
    <mergeCell ref="C300:C304"/>
    <mergeCell ref="C305:C309"/>
    <mergeCell ref="B235:B254"/>
    <mergeCell ref="C235:C239"/>
    <mergeCell ref="C240:C244"/>
    <mergeCell ref="C245:C249"/>
    <mergeCell ref="C250:C254"/>
    <mergeCell ref="B255:B269"/>
    <mergeCell ref="C255:C259"/>
    <mergeCell ref="C260:C264"/>
    <mergeCell ref="C265:C269"/>
    <mergeCell ref="B215:B234"/>
    <mergeCell ref="C215:C219"/>
    <mergeCell ref="C220:C224"/>
    <mergeCell ref="C225:C229"/>
    <mergeCell ref="C230:C234"/>
    <mergeCell ref="B189:B213"/>
    <mergeCell ref="C189:C193"/>
    <mergeCell ref="C194:C198"/>
    <mergeCell ref="C199:C203"/>
    <mergeCell ref="C204:C208"/>
    <mergeCell ref="C209:C213"/>
    <mergeCell ref="B164:B188"/>
    <mergeCell ref="C164:C168"/>
    <mergeCell ref="C169:C173"/>
    <mergeCell ref="C174:C178"/>
    <mergeCell ref="C179:C183"/>
    <mergeCell ref="C184:C188"/>
    <mergeCell ref="B129:B148"/>
    <mergeCell ref="C129:C133"/>
    <mergeCell ref="C134:C138"/>
    <mergeCell ref="C139:C143"/>
    <mergeCell ref="C144:C148"/>
    <mergeCell ref="B149:B163"/>
    <mergeCell ref="C149:C153"/>
    <mergeCell ref="C154:C158"/>
    <mergeCell ref="C159:C163"/>
    <mergeCell ref="B114:B128"/>
    <mergeCell ref="C114:C118"/>
    <mergeCell ref="C119:C123"/>
    <mergeCell ref="C124:C128"/>
    <mergeCell ref="B69:B83"/>
    <mergeCell ref="C69:C73"/>
    <mergeCell ref="C74:C78"/>
    <mergeCell ref="C79:C83"/>
    <mergeCell ref="B84:B98"/>
    <mergeCell ref="C84:C88"/>
    <mergeCell ref="C89:C93"/>
    <mergeCell ref="C94:C98"/>
    <mergeCell ref="B49:B68"/>
    <mergeCell ref="C49:C53"/>
    <mergeCell ref="C54:C58"/>
    <mergeCell ref="C59:C63"/>
    <mergeCell ref="C64:C68"/>
    <mergeCell ref="B99:B113"/>
    <mergeCell ref="C99:C103"/>
    <mergeCell ref="C104:C108"/>
    <mergeCell ref="C109:C113"/>
    <mergeCell ref="D14:D18"/>
    <mergeCell ref="B2:C6"/>
    <mergeCell ref="B8:B18"/>
    <mergeCell ref="B19:B33"/>
    <mergeCell ref="C19:C23"/>
    <mergeCell ref="C24:C28"/>
    <mergeCell ref="C29:C33"/>
    <mergeCell ref="B34:B48"/>
    <mergeCell ref="C34:C38"/>
    <mergeCell ref="C39:C43"/>
    <mergeCell ref="C44:C48"/>
  </mergeCells>
  <phoneticPr fontId="7"/>
  <pageMargins left="0.62992125984251968" right="3.937007874015748E-2" top="0" bottom="0" header="0" footer="0"/>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シートを増やさないで下さい</vt:lpstr>
      <vt:lpstr>文例</vt:lpstr>
      <vt:lpstr>シートを増やさないで下さい!Print_Area</vt:lpstr>
      <vt:lpstr>文例!Print_Area</vt:lpstr>
      <vt:lpstr>寝返りつかまればできる</vt:lpstr>
      <vt:lpstr>寝返りできない</vt:lpstr>
      <vt:lpstr>寝返りできる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小井出　優太</cp:lastModifiedBy>
  <cp:revision/>
  <cp:lastPrinted>2025-07-31T05:58:45Z</cp:lastPrinted>
  <dcterms:created xsi:type="dcterms:W3CDTF">2023-05-08T05:25:00Z</dcterms:created>
  <dcterms:modified xsi:type="dcterms:W3CDTF">2025-09-26T04:09:10Z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317DCA8A24B248C7BB85083EB84F3206</vt:lpwstr>
  </property>
  <property fmtid="{D5CDD505-2E9C-101B-9397-08002B2CF9AE}" pid="3" name="KSOProductBuildVer">
    <vt:lpwstr>1041-11.2.0.10603</vt:lpwstr>
  </property>
  <property fmtid="{D5CDD505-2E9C-101B-9397-08002B2CF9AE}" pid="4" name="ContentTypeId">
    <vt:lpwstr>0x01010011E4FFE40410034E88DA2DC6380C1E9C</vt:lpwstr>
  </property>
</Properties>
</file>