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defaultThemeVersion="166925"/>
  <xr:revisionPtr revIDLastSave="0" documentId="8_{6C4AFAC0-D0FB-40BA-97CA-353CA4E3A96A}" xr6:coauthVersionLast="47" xr6:coauthVersionMax="47" xr10:uidLastSave="{00000000-0000-0000-0000-000000000000}"/>
  <bookViews>
    <workbookView xWindow="-110" yWindow="-110" windowWidth="19420" windowHeight="10300" tabRatio="796" firstSheet="18" activeTab="19" xr2:uid="{00000000-000D-0000-FFFF-FFFF00000000}"/>
  </bookViews>
  <sheets>
    <sheet name="勤務形態一覧表（居宅介護）" sheetId="116" r:id="rId1"/>
    <sheet name="勤務形態一覧表（重度訪問介護）" sheetId="117" r:id="rId2"/>
    <sheet name="勤務形態一覧表（同行援護）" sheetId="120" r:id="rId3"/>
    <sheet name="勤務形態一覧表（行動援護）" sheetId="119" r:id="rId4"/>
    <sheet name="勤務形態一覧表（療養介護）" sheetId="93" r:id="rId5"/>
    <sheet name="勤務形態一覧表（生活介護）" sheetId="94" r:id="rId6"/>
    <sheet name="勤務形態一覧表（短期入所・併設型）" sheetId="126" r:id="rId7"/>
    <sheet name="勤務形態一覧表（短期入所・空床利用型）" sheetId="127" r:id="rId8"/>
    <sheet name="勤務形態一覧表（短期入所・単独型）" sheetId="128" r:id="rId9"/>
    <sheet name="勤務形態一覧表（重度障害者等包括支援）" sheetId="130" r:id="rId10"/>
    <sheet name="勤務形態一覧表（機能訓練）" sheetId="95" r:id="rId11"/>
    <sheet name="勤務形態一覧表（生活訓練）" sheetId="96" r:id="rId12"/>
    <sheet name="勤務形態一覧表（就労選択支援）" sheetId="131" r:id="rId13"/>
    <sheet name="勤務形態一覧表（就労移行支援）" sheetId="132" r:id="rId14"/>
    <sheet name="勤務形態一覧表（認定指定就労移行支援）" sheetId="133" r:id="rId15"/>
    <sheet name="勤務形態一覧表（就労継続支援A型・B型）" sheetId="134" r:id="rId16"/>
    <sheet name="勤務形態一覧表（就労定着支援）" sheetId="136" r:id="rId17"/>
    <sheet name="勤務形態一覧表（自立生活援助）" sheetId="100" r:id="rId18"/>
    <sheet name="勤務形態一覧表（共同生活援助・介護サービス包括型）" sheetId="101" r:id="rId19"/>
    <sheet name="勤務形態一覧表（共同生活援助・外部サービス利用型）" sheetId="102" r:id="rId20"/>
    <sheet name="勤務形態一覧表（共同生活援助・日中サービス支援型" sheetId="124" r:id="rId21"/>
    <sheet name="勤務形態一覧表（障害者支援施設）" sheetId="107" r:id="rId22"/>
    <sheet name="変更禁止" sheetId="90" r:id="rId23"/>
    <sheet name="勤務形態一覧表（汎用）" sheetId="60" state="hidden" r:id="rId24"/>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10">'勤務形態一覧表（機能訓練）'!$A$1:$AN$82</definedName>
    <definedName name="_xlnm.Print_Area" localSheetId="0">'勤務形態一覧表（居宅介護）'!$A$1:$AN$86</definedName>
    <definedName name="_xlnm.Print_Area" localSheetId="18">'勤務形態一覧表（共同生活援助・介護サービス包括型）'!$A$1:$AN$90</definedName>
    <definedName name="_xlnm.Print_Area" localSheetId="19">'勤務形態一覧表（共同生活援助・外部サービス利用型）'!$A$1:$AN$87</definedName>
    <definedName name="_xlnm.Print_Area" localSheetId="20">'勤務形態一覧表（共同生活援助・日中サービス支援型'!$A$1:$AN$90</definedName>
    <definedName name="_xlnm.Print_Area" localSheetId="3">'勤務形態一覧表（行動援護）'!$A$1:$AN$82</definedName>
    <definedName name="_xlnm.Print_Area" localSheetId="17">'勤務形態一覧表（自立生活援助）'!$A$1:$AN$82</definedName>
    <definedName name="_xlnm.Print_Area" localSheetId="13">'勤務形態一覧表（就労移行支援）'!$A$1:$AN$84</definedName>
    <definedName name="_xlnm.Print_Area" localSheetId="15">'勤務形態一覧表（就労継続支援A型・B型）'!$A$1:$AN$85</definedName>
    <definedName name="_xlnm.Print_Area" localSheetId="12">'勤務形態一覧表（就労選択支援）'!$A$1:$AN$82</definedName>
    <definedName name="_xlnm.Print_Area" localSheetId="16">'勤務形態一覧表（就労定着支援）'!$A$1:$AN$82</definedName>
    <definedName name="_xlnm.Print_Area" localSheetId="9">'勤務形態一覧表（重度障害者等包括支援）'!$A$1:$AN$66</definedName>
    <definedName name="_xlnm.Print_Area" localSheetId="1">'勤務形態一覧表（重度訪問介護）'!$A$1:$AN$83</definedName>
    <definedName name="_xlnm.Print_Area" localSheetId="21">'勤務形態一覧表（障害者支援施設）'!$A$1:$AN$101</definedName>
    <definedName name="_xlnm.Print_Area" localSheetId="5">'勤務形態一覧表（生活介護）'!$A$1:$AN$89</definedName>
    <definedName name="_xlnm.Print_Area" localSheetId="11">'勤務形態一覧表（生活訓練）'!$A$1:$AN$84</definedName>
    <definedName name="_xlnm.Print_Area" localSheetId="7">'勤務形態一覧表（短期入所・空床利用型）'!$A$1:$AN$66</definedName>
    <definedName name="_xlnm.Print_Area" localSheetId="8">'勤務形態一覧表（短期入所・単独型）'!$A$1:$AN$66</definedName>
    <definedName name="_xlnm.Print_Area" localSheetId="6">'勤務形態一覧表（短期入所・併設型）'!$A$1:$AN$66</definedName>
    <definedName name="_xlnm.Print_Area" localSheetId="2">'勤務形態一覧表（同行援護）'!$A$1:$AN$82</definedName>
    <definedName name="_xlnm.Print_Area" localSheetId="14">'勤務形態一覧表（認定指定就労移行支援）'!$A$1:$AN$84</definedName>
    <definedName name="_xlnm.Print_Area" localSheetId="23">'勤務形態一覧表（汎用）'!$A$1:$AN$64</definedName>
    <definedName name="_xlnm.Print_Area" localSheetId="4">'勤務形態一覧表（療養介護）'!$A$1:$AN$81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変更禁止!$B$32:$K$32</definedName>
    <definedName name="一般相談支援事業">変更禁止!$B$22:$K$22</definedName>
    <definedName name="機能訓練">変更禁止!$B$16:$J$16</definedName>
    <definedName name="居宅介護">変更禁止!$B$2:$K$2</definedName>
    <definedName name="居宅介護・重度訪問介護・同行援護・行動援護">変更禁止!$B$2:$J$2</definedName>
    <definedName name="居宅訪問型児童発達支援">変更禁止!$B$30:$K$30</definedName>
    <definedName name="共同生活援助">変更禁止!$B$12:$K$12</definedName>
    <definedName name="共同生活援助・介護サービス包括型">変更禁止!$B$12:$K$12</definedName>
    <definedName name="共同生活援助・外部サービス利用型">変更禁止!$B$13:$K$13</definedName>
    <definedName name="共同生活援助・日中サービス支援型">変更禁止!$B$14:$K$14</definedName>
    <definedName name="行動援護">変更禁止!$B$5:$K$5</definedName>
    <definedName name="児童発達支援・児童発達支援センターであるもの">変更禁止!$B$28:$L$28</definedName>
    <definedName name="児童発達支援・主として重症心身障害児を対象とする場合">変更禁止!$B$27:$K$27</definedName>
    <definedName name="児童発達支援・放課後等デイサービス">変更禁止!$B$26:$K$26</definedName>
    <definedName name="自立生活援助">変更禁止!$B$24:$K$24</definedName>
    <definedName name="就労移行支援">変更禁止!$B$19:$K$19</definedName>
    <definedName name="就労継続支援Ａ型">変更禁止!$B$21:$K$21</definedName>
    <definedName name="就労継続支援Ａ型・B型">変更禁止!$B$21:$K$21</definedName>
    <definedName name="就労継続支援Ｂ型">変更禁止!$B$21:$K$21</definedName>
    <definedName name="就労選択支援">変更禁止!$B$18:$K$18</definedName>
    <definedName name="就労定着支援">変更禁止!$B$23:$K$23</definedName>
    <definedName name="重度障害者等包括支援">変更禁止!$B$11:$K$11</definedName>
    <definedName name="重度訪問介護">変更禁止!$B$3:$K$3</definedName>
    <definedName name="障害者支援施設">変更禁止!$B$15:$L$15</definedName>
    <definedName name="生活介護">変更禁止!$B$7:$K$7</definedName>
    <definedName name="生活訓練">変更禁止!$B$17:$K$17</definedName>
    <definedName name="短期入所・空床利用型">変更禁止!$B$9:$K$9</definedName>
    <definedName name="短期入所・単独型">変更禁止!$B$10:$K$10</definedName>
    <definedName name="短期入所・併設型">変更禁止!$B$8:$K$8</definedName>
    <definedName name="同行援護">変更禁止!$B$4:$K$4</definedName>
    <definedName name="特定相談支援・障害児相談支援">変更禁止!$B$25:$K$25</definedName>
    <definedName name="認定指定就労移行支援">変更禁止!$B$20:$K$20</definedName>
    <definedName name="福祉型障害児入所施設">変更禁止!$B$31:$K$31</definedName>
    <definedName name="保育所等訪問支援">変更禁止!$B$29:$K$29</definedName>
    <definedName name="利用日数記入例">#REF!</definedName>
    <definedName name="療養介護">変更禁止!$B$6:$K$6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40" i="102" l="1"/>
  <c r="E58" i="101"/>
  <c r="E50" i="100"/>
  <c r="D39" i="117"/>
  <c r="AL50" i="136" l="1"/>
  <c r="AG50" i="136"/>
  <c r="AA50" i="136"/>
  <c r="U50" i="136"/>
  <c r="R49" i="136"/>
  <c r="L49" i="136"/>
  <c r="F49" i="136"/>
  <c r="D49" i="136"/>
  <c r="AJ39" i="136"/>
  <c r="AJ38" i="136"/>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52" i="134"/>
  <c r="AG52" i="134"/>
  <c r="AA52" i="134"/>
  <c r="U52" i="134"/>
  <c r="R51" i="134"/>
  <c r="L51" i="134"/>
  <c r="F51" i="134"/>
  <c r="D51" i="134"/>
  <c r="AJ41" i="134"/>
  <c r="AJ40" i="134"/>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51" i="133"/>
  <c r="AG51" i="133"/>
  <c r="AA51" i="133"/>
  <c r="U51" i="133"/>
  <c r="R50" i="133"/>
  <c r="L50" i="133"/>
  <c r="E49" i="133"/>
  <c r="C50" i="133"/>
  <c r="AJ40" i="133"/>
  <c r="AJ39" i="133"/>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K29" i="133"/>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51" i="132"/>
  <c r="AG51" i="132"/>
  <c r="AA51" i="132"/>
  <c r="U51" i="132"/>
  <c r="R50" i="132"/>
  <c r="L50" i="132"/>
  <c r="F50" i="132"/>
  <c r="C49" i="132"/>
  <c r="AJ40" i="132"/>
  <c r="AJ39" i="132"/>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50" i="131"/>
  <c r="AG50" i="131"/>
  <c r="AA50" i="131"/>
  <c r="U50" i="131"/>
  <c r="R49" i="131"/>
  <c r="L49" i="131"/>
  <c r="F49" i="131"/>
  <c r="D49" i="13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L38" i="136" l="1"/>
  <c r="E43" i="136" s="1"/>
  <c r="AL40" i="134"/>
  <c r="E45" i="134" s="1"/>
  <c r="AL39" i="133"/>
  <c r="E44" i="133" s="1"/>
  <c r="AL29" i="133"/>
  <c r="AL30" i="133"/>
  <c r="AJ10" i="133"/>
  <c r="AL39" i="132"/>
  <c r="I44" i="132" s="1"/>
  <c r="AI10" i="132"/>
  <c r="AJ10" i="13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C43" i="136" l="1"/>
  <c r="C45" i="134"/>
  <c r="C44" i="133"/>
  <c r="C44" i="132"/>
  <c r="E44" i="132"/>
  <c r="AJ31" i="130"/>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J9" i="130" s="1"/>
  <c r="AH9" i="130" l="1"/>
  <c r="AI9" i="130"/>
  <c r="AH10" i="130"/>
  <c r="AK31" i="130"/>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70" i="107"/>
  <c r="O59" i="107"/>
  <c r="E65" i="107"/>
  <c r="E69" i="107" s="1"/>
  <c r="C65" i="107"/>
  <c r="C67" i="107" s="1"/>
  <c r="AL59" i="107"/>
  <c r="AG59" i="107"/>
  <c r="AA59" i="107"/>
  <c r="U59" i="107"/>
  <c r="I59" i="107"/>
  <c r="E59" i="107"/>
  <c r="C59" i="107"/>
  <c r="AK31" i="127" l="1"/>
  <c r="AL31" i="127" s="1"/>
  <c r="AK31" i="128"/>
  <c r="AL31" i="128" s="1"/>
  <c r="AH10" i="128"/>
  <c r="AH10" i="127"/>
  <c r="AH9" i="127"/>
  <c r="AI10" i="127"/>
  <c r="AI9" i="127"/>
  <c r="AI9" i="126"/>
  <c r="AK31" i="126"/>
  <c r="AL31" i="126" s="1"/>
  <c r="AH10" i="126"/>
  <c r="AH9" i="126"/>
  <c r="AI10" i="126"/>
  <c r="C69" i="107"/>
  <c r="E67" i="107"/>
  <c r="E68" i="107"/>
  <c r="F67" i="107"/>
  <c r="F68" i="107"/>
  <c r="AA54" i="101" l="1"/>
  <c r="O46" i="95" l="1"/>
  <c r="O48" i="96"/>
  <c r="U48" i="96"/>
  <c r="AK18" i="101"/>
  <c r="AH41" i="119"/>
  <c r="U38" i="119" l="1"/>
  <c r="U38" i="120"/>
  <c r="U38" i="117"/>
  <c r="AK41" i="119"/>
  <c r="AH40" i="119"/>
  <c r="AK40" i="119" s="1"/>
  <c r="AH41" i="120"/>
  <c r="AK41" i="120" s="1"/>
  <c r="AH40" i="120"/>
  <c r="AH41" i="117"/>
  <c r="AK41" i="117" s="1"/>
  <c r="AH40" i="117"/>
  <c r="AK40" i="117" s="1"/>
  <c r="U38" i="116"/>
  <c r="AK40" i="120" l="1"/>
  <c r="AH41" i="116"/>
  <c r="AK41" i="116" s="1"/>
  <c r="AH40" i="116"/>
  <c r="AK40" i="116" s="1"/>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AH42" i="119" s="1"/>
  <c r="F39" i="119"/>
  <c r="E39" i="119"/>
  <c r="D39" i="119"/>
  <c r="AL63" i="107"/>
  <c r="AG63" i="107"/>
  <c r="AA63" i="107"/>
  <c r="U63" i="107"/>
  <c r="O55" i="102"/>
  <c r="AL50" i="100"/>
  <c r="AG50" i="100"/>
  <c r="AA50" i="100"/>
  <c r="U50" i="100"/>
  <c r="O50" i="100"/>
  <c r="I50" i="100"/>
  <c r="C50" i="100"/>
  <c r="I46" i="120"/>
  <c r="I49" i="120" s="1"/>
  <c r="E46" i="120"/>
  <c r="E49" i="120" s="1"/>
  <c r="C46" i="120"/>
  <c r="D48" i="120" s="1"/>
  <c r="I40" i="120"/>
  <c r="I42" i="120" s="1"/>
  <c r="AH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H10" i="120" s="1"/>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H10" i="119" s="1"/>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J39" i="102"/>
  <c r="AJ38" i="102"/>
  <c r="AJ38" i="101"/>
  <c r="AJ40" i="101"/>
  <c r="AJ39" i="101"/>
  <c r="AJ39" i="96"/>
  <c r="I47" i="117"/>
  <c r="L50" i="117" s="1"/>
  <c r="E47" i="117"/>
  <c r="E49" i="117" s="1"/>
  <c r="C47" i="117"/>
  <c r="D49" i="117" s="1"/>
  <c r="I40" i="117"/>
  <c r="I42" i="117" s="1"/>
  <c r="AH42" i="117" s="1"/>
  <c r="F39" i="117"/>
  <c r="E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J46" i="107"/>
  <c r="E43" i="107"/>
  <c r="AL51" i="102"/>
  <c r="AM54" i="102" s="1"/>
  <c r="AG51" i="102"/>
  <c r="AJ54" i="102" s="1"/>
  <c r="AA51" i="102"/>
  <c r="AA53" i="102" s="1"/>
  <c r="U51" i="102"/>
  <c r="U53" i="102" s="1"/>
  <c r="O51" i="102"/>
  <c r="O53" i="102" s="1"/>
  <c r="I51" i="102"/>
  <c r="L53" i="102" s="1"/>
  <c r="E51" i="102"/>
  <c r="C51" i="102"/>
  <c r="D53" i="102" s="1"/>
  <c r="AJ44" i="102"/>
  <c r="AJ43" i="102"/>
  <c r="AJ42" i="102"/>
  <c r="AJ41"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K24" i="100"/>
  <c r="AK23" i="100"/>
  <c r="AK22" i="100"/>
  <c r="AK21" i="100"/>
  <c r="AK20" i="100"/>
  <c r="AK19" i="100"/>
  <c r="AK18" i="100"/>
  <c r="AK17" i="100"/>
  <c r="AL17" i="100" s="1"/>
  <c r="AK16" i="100"/>
  <c r="AK15" i="100"/>
  <c r="AK14" i="100"/>
  <c r="AK13" i="100"/>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J10" i="100" s="1"/>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L15" i="102"/>
  <c r="AL24" i="102"/>
  <c r="AL25" i="102"/>
  <c r="AL26" i="102"/>
  <c r="AL19" i="102"/>
  <c r="AH9" i="102"/>
  <c r="AL20" i="102"/>
  <c r="AL27" i="101"/>
  <c r="AI10" i="102"/>
  <c r="AH10" i="102"/>
  <c r="AJ43" i="101"/>
  <c r="AL43" i="101" s="1"/>
  <c r="AI10" i="100"/>
  <c r="AJ40" i="96"/>
  <c r="D38"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I55" i="102" l="1"/>
  <c r="U55" i="102"/>
  <c r="AA55" i="102"/>
  <c r="AG55" i="102"/>
  <c r="AL55" i="102"/>
  <c r="E53" i="102"/>
  <c r="E55" i="102"/>
  <c r="AL39" i="124"/>
  <c r="AL22" i="102"/>
  <c r="AL42" i="101"/>
  <c r="AL38" i="100"/>
  <c r="AH10" i="100"/>
  <c r="AL21" i="100"/>
  <c r="AL13" i="100"/>
  <c r="AL25" i="100"/>
  <c r="AH9" i="100"/>
  <c r="AI9" i="96"/>
  <c r="AL38" i="93"/>
  <c r="C43" i="93" s="1"/>
  <c r="AJ9" i="93"/>
  <c r="AK42" i="119"/>
  <c r="AM40" i="119" s="1"/>
  <c r="AM43" i="119" s="1" a="1"/>
  <c r="AM43" i="119" s="1"/>
  <c r="AK42" i="120"/>
  <c r="AM40" i="120" s="1"/>
  <c r="AM43" i="120" s="1" a="1"/>
  <c r="AM43" i="120" s="1"/>
  <c r="AI10" i="120"/>
  <c r="AJ9" i="120"/>
  <c r="AJ10" i="120"/>
  <c r="AK42" i="117"/>
  <c r="AM40" i="117"/>
  <c r="AM43" i="117" s="1" a="1"/>
  <c r="AM43" i="117" s="1"/>
  <c r="AL40" i="96"/>
  <c r="AL14" i="124"/>
  <c r="AL15" i="95"/>
  <c r="O50" i="95"/>
  <c r="F57" i="101"/>
  <c r="AK31" i="102"/>
  <c r="AL31" i="102" s="1"/>
  <c r="AL15" i="60"/>
  <c r="AL14" i="60"/>
  <c r="AL24" i="60"/>
  <c r="AL11" i="60"/>
  <c r="AL13" i="60"/>
  <c r="AL23" i="60"/>
  <c r="AL30" i="60"/>
  <c r="AL22" i="60"/>
  <c r="AL19" i="60"/>
  <c r="AL29" i="60"/>
  <c r="AL21" i="60"/>
  <c r="AL18" i="60"/>
  <c r="AL27" i="60"/>
  <c r="AK31" i="60"/>
  <c r="AL31" i="60" s="1"/>
  <c r="AL16" i="60"/>
  <c r="AL26" i="60"/>
  <c r="AL52" i="96"/>
  <c r="I58" i="101"/>
  <c r="AA52" i="96"/>
  <c r="AG52" i="96"/>
  <c r="O58" i="101"/>
  <c r="I52" i="96"/>
  <c r="X54" i="102"/>
  <c r="F53" i="116"/>
  <c r="AG58" i="101"/>
  <c r="L52" i="116"/>
  <c r="L49" i="119"/>
  <c r="I50" i="119"/>
  <c r="AL58" i="101"/>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L54" i="102"/>
  <c r="I42" i="116"/>
  <c r="AJ9" i="116"/>
  <c r="AI9" i="107"/>
  <c r="AL25" i="107"/>
  <c r="AI10" i="94"/>
  <c r="AH10" i="94"/>
  <c r="AI9" i="116"/>
  <c r="AK31" i="116"/>
  <c r="AL31" i="116" s="1"/>
  <c r="AJ10" i="117"/>
  <c r="AI10" i="117"/>
  <c r="AK31" i="117"/>
  <c r="AL31" i="117" s="1"/>
  <c r="AK31" i="120"/>
  <c r="AL31" i="120" s="1"/>
  <c r="E50" i="119"/>
  <c r="L48" i="119"/>
  <c r="AI9" i="93"/>
  <c r="AJ10" i="93"/>
  <c r="AI10" i="93"/>
  <c r="E49" i="93"/>
  <c r="AK31" i="94"/>
  <c r="AL31" i="94" s="1"/>
  <c r="AJ38" i="94"/>
  <c r="AM38" i="94" s="1"/>
  <c r="AI9" i="95"/>
  <c r="AH10" i="95"/>
  <c r="E48" i="95"/>
  <c r="AK31" i="95"/>
  <c r="AL31" i="95" s="1"/>
  <c r="AL38" i="95"/>
  <c r="C43" i="95" s="1"/>
  <c r="AI10" i="95"/>
  <c r="F49" i="95"/>
  <c r="AJ38" i="96"/>
  <c r="AL38" i="96" s="1"/>
  <c r="C45" i="96" s="1"/>
  <c r="AL39" i="96"/>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M47" i="93"/>
  <c r="AM48" i="93"/>
  <c r="AG51" i="96"/>
  <c r="D48" i="100"/>
  <c r="AG53" i="102"/>
  <c r="C48" i="100"/>
  <c r="E58" i="124"/>
  <c r="D55" i="94"/>
  <c r="I58" i="124"/>
  <c r="C55" i="94"/>
  <c r="I51" i="96"/>
  <c r="O58" i="124"/>
  <c r="AL48" i="95"/>
  <c r="AA58" i="124"/>
  <c r="AJ57" i="101"/>
  <c r="AG58" i="124"/>
  <c r="L50" i="96"/>
  <c r="I50" i="96"/>
  <c r="U48" i="100"/>
  <c r="AL58" i="124"/>
  <c r="AL18" i="107"/>
  <c r="AL26" i="107"/>
  <c r="AL22" i="107"/>
  <c r="AJ10" i="107"/>
  <c r="AL11" i="107"/>
  <c r="AL19" i="107"/>
  <c r="AL27" i="107"/>
  <c r="AL12" i="107"/>
  <c r="AL20" i="107"/>
  <c r="AL28" i="107"/>
  <c r="AL29" i="107"/>
  <c r="AL21" i="107"/>
  <c r="AL24" i="107"/>
  <c r="AL14" i="107"/>
  <c r="AL17" i="107"/>
  <c r="AI10" i="107"/>
  <c r="AI9" i="94"/>
  <c r="AH9" i="94"/>
  <c r="U57" i="94"/>
  <c r="X55" i="94"/>
  <c r="O49" i="95"/>
  <c r="AL50" i="95"/>
  <c r="R48" i="95"/>
  <c r="U56" i="94"/>
  <c r="AJ49" i="95"/>
  <c r="F52" i="116"/>
  <c r="E53" i="116"/>
  <c r="F50" i="96"/>
  <c r="E52" i="116"/>
  <c r="AM56" i="94"/>
  <c r="C51" i="96"/>
  <c r="E50" i="96"/>
  <c r="AG50" i="95"/>
  <c r="C50" i="95"/>
  <c r="AG56" i="124"/>
  <c r="E50" i="95"/>
  <c r="I50" i="95"/>
  <c r="U50" i="95"/>
  <c r="AM55" i="94"/>
  <c r="AJ48" i="93"/>
  <c r="AA50" i="95"/>
  <c r="E47" i="93"/>
  <c r="D47" i="93"/>
  <c r="D48" i="95"/>
  <c r="F54" i="102"/>
  <c r="C48" i="95"/>
  <c r="AD55" i="94"/>
  <c r="AG47" i="93"/>
  <c r="AM48" i="100"/>
  <c r="AA54" i="102"/>
  <c r="AG55" i="94"/>
  <c r="AL48" i="100"/>
  <c r="AD53" i="102"/>
  <c r="I49" i="119"/>
  <c r="E48" i="120"/>
  <c r="AD56" i="101"/>
  <c r="E54" i="102"/>
  <c r="AA57" i="124"/>
  <c r="R48" i="100"/>
  <c r="R49" i="100"/>
  <c r="O48" i="93"/>
  <c r="AL56" i="94"/>
  <c r="I48" i="119"/>
  <c r="C48" i="120"/>
  <c r="AG48" i="95"/>
  <c r="AL48" i="93"/>
  <c r="AA47" i="93"/>
  <c r="U55" i="94"/>
  <c r="AJ51" i="96"/>
  <c r="X48" i="100"/>
  <c r="AG57" i="101"/>
  <c r="AJ47" i="93"/>
  <c r="AA57" i="101"/>
  <c r="E56" i="94"/>
  <c r="D48" i="93"/>
  <c r="D49" i="95"/>
  <c r="O56" i="124"/>
  <c r="C50" i="96"/>
  <c r="D50" i="96"/>
  <c r="C47" i="93"/>
  <c r="AA48" i="93"/>
  <c r="AJ55" i="94"/>
  <c r="F55" i="94"/>
  <c r="AD48" i="95"/>
  <c r="R50" i="96"/>
  <c r="O50" i="96"/>
  <c r="AJ48" i="100"/>
  <c r="AJ49" i="100"/>
  <c r="E48" i="119"/>
  <c r="AD48" i="93"/>
  <c r="F56" i="94"/>
  <c r="O51" i="96"/>
  <c r="AG49" i="100"/>
  <c r="I53" i="116"/>
  <c r="F49" i="119"/>
  <c r="U54" i="102"/>
  <c r="I52" i="116"/>
  <c r="I48" i="120"/>
  <c r="AA56" i="124"/>
  <c r="AA55" i="94"/>
  <c r="AG56" i="94"/>
  <c r="E56" i="124"/>
  <c r="R54" i="102"/>
  <c r="X47" i="93"/>
  <c r="O54" i="102"/>
  <c r="L49" i="120"/>
  <c r="I50" i="120"/>
  <c r="AM51" i="96"/>
  <c r="AL56" i="101"/>
  <c r="R48" i="93"/>
  <c r="AG48" i="93"/>
  <c r="AJ56" i="94"/>
  <c r="X48" i="95"/>
  <c r="AJ50" i="96"/>
  <c r="AM49" i="95"/>
  <c r="AJ56" i="101"/>
  <c r="D62" i="107"/>
  <c r="L48" i="120"/>
  <c r="U47" i="93"/>
  <c r="AD56" i="94"/>
  <c r="U48" i="95"/>
  <c r="AA48" i="100"/>
  <c r="AD49" i="100"/>
  <c r="R53" i="102"/>
  <c r="AL51" i="96"/>
  <c r="F50" i="117"/>
  <c r="X62" i="107"/>
  <c r="L56" i="94"/>
  <c r="L55" i="94"/>
  <c r="E49" i="95"/>
  <c r="X50" i="96"/>
  <c r="U62" i="107"/>
  <c r="I49" i="117"/>
  <c r="F48" i="93"/>
  <c r="AL49" i="95"/>
  <c r="X61" i="107"/>
  <c r="I62" i="107"/>
  <c r="E50" i="117"/>
  <c r="U50" i="96"/>
  <c r="D68" i="107"/>
  <c r="F47" i="93"/>
  <c r="I56" i="94"/>
  <c r="X51" i="96"/>
  <c r="I49" i="95"/>
  <c r="E48" i="100"/>
  <c r="F48" i="100"/>
  <c r="I55" i="94"/>
  <c r="O56" i="101"/>
  <c r="I50" i="117"/>
  <c r="C48" i="119"/>
  <c r="AL53" i="102"/>
  <c r="L56" i="124"/>
  <c r="O55" i="94"/>
  <c r="R57" i="101"/>
  <c r="C49" i="100"/>
  <c r="O57" i="101"/>
  <c r="AA49" i="100"/>
  <c r="L61" i="107"/>
  <c r="AA50" i="96"/>
  <c r="AL54" i="102"/>
  <c r="AG62" i="107"/>
  <c r="L49" i="117"/>
  <c r="F48" i="120"/>
  <c r="AD56" i="124"/>
  <c r="I48" i="95"/>
  <c r="F49" i="100"/>
  <c r="AM53" i="102"/>
  <c r="C61" i="107"/>
  <c r="X56" i="94"/>
  <c r="L62" i="107"/>
  <c r="F61" i="107"/>
  <c r="U49" i="95"/>
  <c r="C48" i="93"/>
  <c r="AG61" i="107"/>
  <c r="L53" i="116"/>
  <c r="X56" i="101"/>
  <c r="X48" i="93"/>
  <c r="I48" i="93"/>
  <c r="I49" i="100"/>
  <c r="C53" i="102"/>
  <c r="AD61" i="107"/>
  <c r="F49" i="120"/>
  <c r="I47" i="93"/>
  <c r="O56" i="94"/>
  <c r="AG49" i="95"/>
  <c r="C68" i="107"/>
  <c r="L48" i="100"/>
  <c r="U57" i="101"/>
  <c r="U48" i="93"/>
  <c r="R47" i="93"/>
  <c r="AL47" i="93"/>
  <c r="R55" i="94"/>
  <c r="D56" i="94"/>
  <c r="AA49" i="95"/>
  <c r="AA48" i="95"/>
  <c r="O48" i="95"/>
  <c r="E51" i="96"/>
  <c r="AD51" i="96"/>
  <c r="AM50" i="96"/>
  <c r="U49" i="100"/>
  <c r="O49" i="100"/>
  <c r="AM49" i="100"/>
  <c r="C56" i="101"/>
  <c r="AD57" i="101"/>
  <c r="X53" i="102"/>
  <c r="F53" i="102"/>
  <c r="AD54" i="102"/>
  <c r="E62" i="107"/>
  <c r="E61" i="107"/>
  <c r="AD62" i="107"/>
  <c r="D61" i="107"/>
  <c r="F49" i="117"/>
  <c r="L47" i="93"/>
  <c r="L48" i="95"/>
  <c r="AA51" i="96"/>
  <c r="O61" i="107"/>
  <c r="AA62" i="107"/>
  <c r="L48" i="93"/>
  <c r="I48" i="100"/>
  <c r="U56" i="101"/>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AL12" i="96"/>
  <c r="AL20" i="96"/>
  <c r="AL28" i="96"/>
  <c r="AI9" i="60"/>
  <c r="AI10" i="60"/>
  <c r="AL12" i="60"/>
  <c r="AD47" i="93"/>
  <c r="AL55" i="94"/>
  <c r="C57" i="94"/>
  <c r="AM62" i="107"/>
  <c r="AL61" i="107"/>
  <c r="AJ9" i="60"/>
  <c r="AJ9" i="102"/>
  <c r="AJ10" i="60"/>
  <c r="AL28" i="60"/>
  <c r="AL20" i="60"/>
  <c r="O47" i="93"/>
  <c r="AA56" i="94"/>
  <c r="AL15" i="96"/>
  <c r="AL23" i="96"/>
  <c r="AL11" i="100"/>
  <c r="AL19" i="100"/>
  <c r="AL27" i="100"/>
  <c r="R62" i="107"/>
  <c r="AL15" i="100"/>
  <c r="R56" i="94"/>
  <c r="I43" i="100"/>
  <c r="E43" i="100"/>
  <c r="C43" i="100"/>
  <c r="R61" i="107"/>
  <c r="AM61" i="107"/>
  <c r="AL17" i="60"/>
  <c r="AJ43" i="107"/>
  <c r="AL25" i="60"/>
  <c r="E48" i="93"/>
  <c r="E55" i="94"/>
  <c r="AL12" i="95"/>
  <c r="AL20" i="95"/>
  <c r="AL28" i="95"/>
  <c r="AJ62" i="107"/>
  <c r="AK31" i="107"/>
  <c r="AL31" i="107" s="1"/>
  <c r="AI10" i="116"/>
  <c r="I51" i="117"/>
  <c r="AH9" i="119"/>
  <c r="AI9" i="119"/>
  <c r="AH9" i="120"/>
  <c r="X56" i="124"/>
  <c r="X57" i="124"/>
  <c r="U57" i="124"/>
  <c r="AI10" i="124"/>
  <c r="AJ10" i="124"/>
  <c r="AH10" i="124"/>
  <c r="D56" i="124"/>
  <c r="C49" i="117"/>
  <c r="AH9" i="117"/>
  <c r="AI10" i="119"/>
  <c r="AJ10" i="119"/>
  <c r="AK31" i="119"/>
  <c r="AL31" i="119" s="1"/>
  <c r="E51" i="117"/>
  <c r="E50" i="120"/>
  <c r="AH10" i="116"/>
  <c r="AI9" i="117"/>
  <c r="AL14" i="117"/>
  <c r="AJ9" i="119"/>
  <c r="AL14" i="119"/>
  <c r="F48" i="119"/>
  <c r="E49" i="119"/>
  <c r="AL30" i="124"/>
  <c r="AH9" i="124"/>
  <c r="AL17" i="124"/>
  <c r="AL12" i="124"/>
  <c r="AL28" i="124"/>
  <c r="AJ56" i="124"/>
  <c r="AI9" i="124"/>
  <c r="AL18" i="124"/>
  <c r="E57" i="124"/>
  <c r="AL25" i="124"/>
  <c r="AJ9" i="124"/>
  <c r="E43" i="95" l="1"/>
  <c r="AL38" i="94"/>
  <c r="C51" i="94" s="1"/>
  <c r="I43" i="93"/>
  <c r="E43" i="93"/>
  <c r="I44" i="116"/>
  <c r="AH42" i="116" s="1"/>
  <c r="E45" i="96"/>
  <c r="I51" i="101"/>
  <c r="AL43" i="107"/>
  <c r="C56" i="107" s="1"/>
  <c r="C48" i="102"/>
  <c r="E51" i="101"/>
  <c r="I51" i="124"/>
  <c r="AM43" i="107"/>
  <c r="E56" i="107" s="1"/>
  <c r="E51" i="124"/>
  <c r="C51" i="124"/>
  <c r="E51" i="94" l="1"/>
  <c r="AK42" i="116"/>
  <c r="AM40" i="116" s="1"/>
  <c r="AM43" i="116" s="1" a="1"/>
  <c r="AM43" i="1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<sst xmlns="http://schemas.openxmlformats.org/spreadsheetml/2006/main" count="2645" uniqueCount="280">
  <si>
    <t>専従</t>
    <rPh sb="0" eb="2">
      <t>センジュウ</t>
    </rPh>
    <phoneticPr fontId="7"/>
  </si>
  <si>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7"/>
  </si>
  <si>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</si>
  <si>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</si>
  <si>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7"/>
  </si>
  <si>
    <t>月</t>
    <rPh sb="0" eb="1">
      <t>ゲツ</t>
    </rPh>
    <phoneticPr fontId="7"/>
  </si>
  <si>
    <t>事業所名</t>
    <rPh sb="0" eb="3">
      <t>ジギョウショ</t>
    </rPh>
    <rPh sb="3" eb="4">
      <t>メイ</t>
    </rPh>
    <phoneticPr fontId="1"/>
  </si>
  <si>
    <t>(1)記載する期間</t>
    <rPh sb="3" eb="5">
      <t>キサイ</t>
    </rPh>
    <rPh sb="7" eb="9">
      <t>キカン</t>
    </rPh>
    <phoneticPr fontId="7"/>
  </si>
  <si>
    <t>(2)予定/実績の別</t>
    <rPh sb="3" eb="5">
      <t>ヨテイ</t>
    </rPh>
    <rPh sb="6" eb="8">
      <t>ジッセキ</t>
    </rPh>
    <rPh sb="9" eb="10">
      <t>ベツ</t>
    </rPh>
    <phoneticPr fontId="7"/>
  </si>
  <si>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</si>
  <si>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7"/>
  </si>
  <si>
    <t>時間/月</t>
    <rPh sb="0" eb="2">
      <t>ジカン</t>
    </rPh>
    <rPh sb="3" eb="4">
      <t>ツキ</t>
    </rPh>
    <phoneticPr fontId="7"/>
  </si>
  <si>
    <t>No.</t>
    <phoneticPr fontId="7"/>
  </si>
  <si>
    <t>(4)職種</t>
    <rPh sb="3" eb="5">
      <t>ショクシュ</t>
    </rPh>
    <phoneticPr fontId="7"/>
  </si>
  <si>
    <t>(5)勤務形態</t>
    <rPh sb="3" eb="5">
      <t>キンム</t>
    </rPh>
    <rPh sb="5" eb="7">
      <t>ケイタイ</t>
    </rPh>
    <phoneticPr fontId="7"/>
  </si>
  <si>
    <t>(6)資格</t>
    <rPh sb="3" eb="5">
      <t>シカク</t>
    </rPh>
    <phoneticPr fontId="7"/>
  </si>
  <si>
    <t>(7)氏名</t>
    <rPh sb="3" eb="5">
      <t>シメイ</t>
    </rPh>
    <phoneticPr fontId="7"/>
  </si>
  <si>
    <t>(8)</t>
    <phoneticPr fontId="7"/>
  </si>
  <si>
    <t>(9)勤務時間数合計</t>
    <rPh sb="3" eb="5">
      <t>キンム</t>
    </rPh>
    <rPh sb="5" eb="7">
      <t>ジカン</t>
    </rPh>
    <rPh sb="7" eb="8">
      <t>スウ</t>
    </rPh>
    <rPh sb="8" eb="10">
      <t>ゴウケイ</t>
    </rPh>
    <phoneticPr fontId="7"/>
  </si>
  <si>
    <t>(10)週平均の勤務時間数</t>
    <rPh sb="4" eb="7">
      <t>シュウヘイキン</t>
    </rPh>
    <rPh sb="8" eb="10">
      <t>キンム</t>
    </rPh>
    <rPh sb="10" eb="12">
      <t>ジカン</t>
    </rPh>
    <rPh sb="12" eb="13">
      <t>スウ</t>
    </rPh>
    <phoneticPr fontId="7"/>
  </si>
  <si>
    <t>(11)兼務状況
（兼務先／兼務する職務の内容）等</t>
    <phoneticPr fontId="7"/>
  </si>
  <si>
    <t>第１週</t>
    <rPh sb="0" eb="1">
      <t>ダイ</t>
    </rPh>
    <rPh sb="2" eb="3">
      <t>シュウ</t>
    </rPh>
    <phoneticPr fontId="7"/>
  </si>
  <si>
    <t>第２週</t>
    <rPh sb="0" eb="1">
      <t>ダイ</t>
    </rPh>
    <rPh sb="2" eb="3">
      <t>シュウ</t>
    </rPh>
    <phoneticPr fontId="7"/>
  </si>
  <si>
    <t>第３週</t>
    <rPh sb="0" eb="1">
      <t>ダイ</t>
    </rPh>
    <rPh sb="2" eb="3">
      <t>シュウ</t>
    </rPh>
    <phoneticPr fontId="7"/>
  </si>
  <si>
    <t>第４週</t>
    <rPh sb="0" eb="1">
      <t>ダイ</t>
    </rPh>
    <rPh sb="2" eb="3">
      <t>シュウ</t>
    </rPh>
    <phoneticPr fontId="7"/>
  </si>
  <si>
    <t>第５週</t>
    <rPh sb="0" eb="1">
      <t>ダイ</t>
    </rPh>
    <rPh sb="2" eb="3">
      <t>シュウ</t>
    </rPh>
    <phoneticPr fontId="7"/>
  </si>
  <si>
    <t>合計</t>
    <rPh sb="0" eb="2">
      <t>ゴウケイ</t>
    </rPh>
    <phoneticPr fontId="7"/>
  </si>
  <si>
    <t>サービス提供時間</t>
    <rPh sb="4" eb="6">
      <t>テイキョウ</t>
    </rPh>
    <rPh sb="6" eb="8">
      <t>ジカン</t>
    </rPh>
    <phoneticPr fontId="7"/>
  </si>
  <si>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</si>
  <si>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</si>
  <si>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</si>
  <si>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</si>
  <si>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</si>
  <si>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</si>
  <si>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</si>
  <si>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</si>
  <si>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</si>
  <si>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</si>
  <si>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</si>
  <si>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</si>
  <si>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</si>
  <si>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</si>
  <si>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</si>
  <si>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</si>
  <si>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</si>
  <si>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</si>
  <si>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</si>
  <si>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</si>
  <si>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</si>
  <si>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</si>
  <si>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</si>
  <si>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</si>
  <si>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</si>
  <si>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</si>
  <si>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7"/>
  </si>
  <si>
    <t>※指定基準の確認に際しては、４週分の入力で差し支えありません。</t>
    <rPh sb="1" eb="5">
      <t>シテイキジュン</t>
    </rPh>
    <rPh sb="15" eb="17">
      <t>シュウブン</t>
    </rPh>
    <rPh sb="18" eb="20">
      <t>ニュウリョク</t>
    </rPh>
    <rPh sb="21" eb="22">
      <t>サ</t>
    </rPh>
    <rPh sb="23" eb="24">
      <t>ツカ</t>
    </rPh>
    <phoneticPr fontId="7"/>
  </si>
  <si>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</si>
  <si>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</si>
  <si>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</si>
  <si>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</si>
  <si>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</si>
  <si>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</si>
  <si>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7"/>
  </si>
  <si>
    <t xml:space="preserve"> （14) 必要項目を満たしていれば、各事業所で使用するシフト表等をもって代替書類として差し支えありません。</t>
    <phoneticPr fontId="7"/>
  </si>
  <si>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</si>
  <si>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</si>
  <si>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</si>
  <si>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</si>
  <si>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</si>
  <si>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</si>
  <si>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</si>
  <si>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</si>
  <si>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</si>
  <si>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</si>
  <si>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</si>
  <si>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</si>
  <si>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7"/>
  </si>
  <si>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</si>
  <si>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</si>
  <si>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</si>
  <si>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</si>
  <si>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</si>
  <si>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</si>
  <si>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</si>
  <si>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</si>
  <si>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</si>
  <si>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</si>
  <si>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</si>
  <si>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</si>
  <si>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</si>
  <si>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</si>
  <si>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</si>
  <si>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</si>
  <si>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</si>
  <si>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</si>
  <si>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</si>
  <si>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</si>
  <si>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</si>
  <si>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</si>
  <si>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7"/>
  </si>
  <si>
    <t>専従</t>
    <rPh sb="0" eb="2">
      <t>センジュウ</t>
    </rPh>
    <phoneticPr fontId="4"/>
  </si>
  <si>
    <t>兼務</t>
    <rPh sb="0" eb="2">
      <t>ケンム</t>
    </rPh>
    <phoneticPr fontId="4"/>
  </si>
  <si>
    <t>常勤</t>
    <rPh sb="0" eb="2">
      <t>ジョウキン</t>
    </rPh>
    <phoneticPr fontId="7"/>
  </si>
  <si>
    <t>非常勤</t>
    <rPh sb="0" eb="3">
      <t>ヒジョウキン</t>
    </rPh>
    <phoneticPr fontId="7"/>
  </si>
  <si>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</si>
  <si>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</si>
  <si>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</si>
  <si>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</si>
  <si>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</si>
  <si>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</si>
  <si>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</si>
  <si>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</si>
  <si>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</si>
  <si>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</si>
  <si>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</si>
  <si>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</si>
  <si>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7"/>
  </si>
  <si>
    <t>サービス管理責任者</t>
    <rPh sb="4" eb="6">
      <t>カンリ</t>
    </rPh>
    <rPh sb="6" eb="9">
      <t>セキニンシャ</t>
    </rPh>
    <phoneticPr fontId="3"/>
  </si>
  <si>
    <t>医師</t>
    <rPh sb="0" eb="2">
      <t>イシ</t>
    </rPh>
    <phoneticPr fontId="3"/>
  </si>
  <si>
    <t>看護職員</t>
    <rPh sb="0" eb="4">
      <t>カンゴショクイン</t>
    </rPh>
    <phoneticPr fontId="3"/>
  </si>
  <si>
    <t>計</t>
    <rPh sb="0" eb="1">
      <t>ケイ</t>
    </rPh>
    <phoneticPr fontId="7"/>
  </si>
  <si>
    <t>平均利用者数</t>
    <rPh sb="0" eb="2">
      <t>ヘイキン</t>
    </rPh>
    <rPh sb="2" eb="6">
      <t>リヨウシャスウ</t>
    </rPh>
    <phoneticPr fontId="7"/>
  </si>
  <si>
    <t>利用者延べ数</t>
    <rPh sb="3" eb="4">
      <t>ノ</t>
    </rPh>
    <phoneticPr fontId="7"/>
  </si>
  <si>
    <t>開所日数</t>
    <rPh sb="0" eb="2">
      <t>カイショ</t>
    </rPh>
    <rPh sb="2" eb="4">
      <t>ニッスウ</t>
    </rPh>
    <phoneticPr fontId="4"/>
  </si>
  <si>
    <t>生活支援員</t>
    <rPh sb="0" eb="5">
      <t>セイカツシエンイン</t>
    </rPh>
    <phoneticPr fontId="3"/>
  </si>
  <si>
    <t>兼務</t>
    <rPh sb="0" eb="2">
      <t>ケンム</t>
    </rPh>
    <phoneticPr fontId="7"/>
  </si>
  <si>
    <t>生活介護</t>
    <rPh sb="0" eb="2">
      <t>セイカツ</t>
    </rPh>
    <rPh sb="2" eb="4">
      <t>カイゴ</t>
    </rPh>
    <phoneticPr fontId="7"/>
  </si>
  <si>
    <t>平均障害支援区分</t>
    <rPh sb="0" eb="2">
      <t>ヘイキン</t>
    </rPh>
    <rPh sb="2" eb="4">
      <t>ショウガイ</t>
    </rPh>
    <rPh sb="4" eb="6">
      <t>シエン</t>
    </rPh>
    <rPh sb="6" eb="8">
      <t>クブン</t>
    </rPh>
    <phoneticPr fontId="7"/>
  </si>
  <si>
    <t>利用者延べ数計</t>
    <rPh sb="3" eb="4">
      <t>ノ</t>
    </rPh>
    <rPh sb="6" eb="7">
      <t>ケイ</t>
    </rPh>
    <phoneticPr fontId="7"/>
  </si>
  <si>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</si>
  <si>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</si>
  <si>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</si>
  <si>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</si>
  <si>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</si>
  <si>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</si>
  <si>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</si>
  <si>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</si>
  <si>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</si>
  <si>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7"/>
  </si>
  <si>
    <t>短期入所・空床利用型</t>
    <rPh sb="0" eb="2">
      <t>タンキ</t>
    </rPh>
    <rPh sb="2" eb="4">
      <t>ニュウショ</t>
    </rPh>
    <rPh sb="5" eb="7">
      <t>クウショウ</t>
    </rPh>
    <rPh sb="7" eb="9">
      <t>リヨウ</t>
    </rPh>
    <rPh sb="9" eb="10">
      <t>ガタ</t>
    </rPh>
    <phoneticPr fontId="7"/>
  </si>
  <si>
    <t>短期入所・単独型</t>
    <rPh sb="0" eb="2">
      <t>タンキ</t>
    </rPh>
    <rPh sb="2" eb="4">
      <t>ニュウショ</t>
    </rPh>
    <rPh sb="5" eb="7">
      <t>タンドク</t>
    </rPh>
    <rPh sb="7" eb="8">
      <t>ガタ</t>
    </rPh>
    <phoneticPr fontId="7"/>
  </si>
  <si>
    <t>重度障害者等包括支援</t>
    <rPh sb="0" eb="10">
      <t>ジュウドショウガイシャトウホウカツシエン</t>
    </rPh>
    <phoneticPr fontId="7"/>
  </si>
  <si>
    <t>機能訓練</t>
    <rPh sb="0" eb="2">
      <t>キノウ</t>
    </rPh>
    <rPh sb="2" eb="4">
      <t>クンレン</t>
    </rPh>
    <phoneticPr fontId="7"/>
  </si>
  <si>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</si>
  <si>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</si>
  <si>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7"/>
  </si>
  <si>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</si>
  <si>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7"/>
  </si>
  <si>
    <t xml:space="preserve"> 宿泊型自立訓練の利用者</t>
    <rPh sb="1" eb="4">
      <t>シュクハクガタ</t>
    </rPh>
    <rPh sb="4" eb="8">
      <t>ジリツクンレン</t>
    </rPh>
    <rPh sb="9" eb="12">
      <t>リヨウシャ</t>
    </rPh>
    <phoneticPr fontId="7"/>
  </si>
  <si>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</si>
  <si>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7"/>
  </si>
  <si>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</si>
  <si>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7"/>
  </si>
  <si>
    <t>　　(3)施設外就労の有無</t>
    <rPh sb="5" eb="7">
      <t>シセツ</t>
    </rPh>
    <rPh sb="7" eb="8">
      <t>ガイ</t>
    </rPh>
    <rPh sb="8" eb="10">
      <t>シュウロウ</t>
    </rPh>
    <rPh sb="11" eb="13">
      <t>ウム</t>
    </rPh>
    <phoneticPr fontId="7"/>
  </si>
  <si>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</si>
  <si>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</si>
  <si>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</si>
  <si>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</si>
  <si>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</si>
  <si>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</si>
  <si>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7"/>
  </si>
  <si>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</si>
  <si>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</si>
  <si>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7"/>
  </si>
  <si>
    <t>就労定着支援</t>
    <rPh sb="0" eb="2">
      <t>シュウロウ</t>
    </rPh>
    <rPh sb="2" eb="4">
      <t>テイチャク</t>
    </rPh>
    <rPh sb="4" eb="6">
      <t>シエン</t>
    </rPh>
    <phoneticPr fontId="7"/>
  </si>
  <si>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</si>
  <si>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</si>
  <si>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7"/>
  </si>
  <si>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</si>
  <si>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</si>
  <si>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</si>
  <si>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</si>
  <si>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7"/>
  </si>
  <si>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</si>
  <si>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</si>
  <si>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</si>
  <si>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</si>
  <si>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</si>
  <si>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</si>
  <si>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7"/>
  </si>
  <si>
    <t>共同生活援助・日中サービス支援型</t>
    <rPh sb="0" eb="2">
      <t>キョウドウ</t>
    </rPh>
    <rPh sb="2" eb="4">
      <t>セイカツ</t>
    </rPh>
    <rPh sb="4" eb="6">
      <t>エンジョ</t>
    </rPh>
    <phoneticPr fontId="7"/>
  </si>
  <si>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</si>
  <si>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7"/>
  </si>
  <si>
    <t>E</t>
    <phoneticPr fontId="3"/>
  </si>
  <si>
    <t>＜実施する昼間サービス＞※実施するものに「○」を選択してください。</t>
    <rPh sb="1" eb="3">
      <t>ジッシ</t>
    </rPh>
    <rPh sb="5" eb="7">
      <t>チュウカン</t>
    </rPh>
    <rPh sb="13" eb="15">
      <t>ジッシ</t>
    </rPh>
    <rPh sb="24" eb="26">
      <t>センタク</t>
    </rPh>
    <phoneticPr fontId="7"/>
  </si>
  <si>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</si>
  <si>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</si>
  <si>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</si>
  <si>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</si>
  <si>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</si>
  <si>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</si>
  <si>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</si>
  <si>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</si>
  <si>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</si>
  <si>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</si>
  <si>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</si>
  <si>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</si>
  <si>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</si>
  <si>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</si>
  <si>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7"/>
  </si>
  <si>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</si>
  <si>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</si>
  <si>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</si>
  <si>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児童発達支援・放課後等デイサービス</t>
    <rPh sb="0" eb="2">
      <t>ジドウ</t>
    </rPh>
    <rPh sb="2" eb="4">
      <t>ハッタツ</t>
    </rPh>
    <rPh sb="4" eb="6">
      <t>シエン</t>
    </rPh>
    <rPh sb="7" eb="11">
      <t>ホウカゴトウ</t>
    </rPh>
    <phoneticPr fontId="1"/>
  </si>
  <si>
    <t>児童指導員</t>
    <rPh sb="0" eb="2">
      <t>ジドウ</t>
    </rPh>
    <rPh sb="2" eb="5">
      <t>シドウイン</t>
    </rPh>
    <phoneticPr fontId="3"/>
  </si>
  <si>
    <t>保育士</t>
    <rPh sb="0" eb="3">
      <t>ホイクシ</t>
    </rPh>
    <phoneticPr fontId="3"/>
  </si>
  <si>
    <t>その他職員</t>
    <rPh sb="2" eb="3">
      <t>タ</t>
    </rPh>
    <rPh sb="3" eb="5">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</si>
  <si>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</si>
  <si>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</si>
  <si>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</si>
  <si>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</si>
  <si>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</si>
  <si>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</si>
  <si>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</si>
  <si>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</si>
  <si>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</si>
  <si>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</si>
  <si>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</si>
  <si>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</si>
  <si>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</si>
  <si>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</si>
  <si>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</si>
  <si>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</si>
  <si>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</si>
  <si>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</si>
  <si>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</si>
  <si>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</si>
  <si>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7"/>
  </si>
  <si>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</si>
  <si>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</si>
  <si>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7"/>
  </si>
  <si>
    <t>短期入所・空床利用型</t>
    <rPh sb="0" eb="2">
      <t>タンキ</t>
    </rPh>
    <rPh sb="2" eb="4">
      <t>ニュウショ</t>
    </rPh>
    <rPh sb="5" eb="7">
      <t>クウショウ</t>
    </rPh>
    <rPh sb="7" eb="10">
      <t>リヨウガタ</t>
    </rPh>
    <phoneticPr fontId="7"/>
  </si>
  <si>
    <t>短期入所・単独型</t>
    <rPh sb="0" eb="2">
      <t>タンキ</t>
    </rPh>
    <rPh sb="2" eb="4">
      <t>ニュウショ</t>
    </rPh>
    <rPh sb="5" eb="8">
      <t>タンドクガタ</t>
    </rPh>
    <phoneticPr fontId="7"/>
  </si>
  <si>
    <t>重度障害者等包括支援</t>
    <rPh sb="0" eb="2">
      <t>ジュウド</t>
    </rPh>
    <rPh sb="2" eb="5">
      <t>ショウガイシャ</t>
    </rPh>
    <rPh sb="5" eb="6">
      <t>ナド</t>
    </rPh>
    <rPh sb="6" eb="8">
      <t>ホウカツ</t>
    </rPh>
    <rPh sb="8" eb="10">
      <t>シエン</t>
    </rPh>
    <phoneticPr fontId="7"/>
  </si>
  <si>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</si>
  <si>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</si>
  <si>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</si>
  <si>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</si>
  <si>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</si>
  <si>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</si>
  <si>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</si>
  <si>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</si>
  <si>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</si>
  <si>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</si>
  <si>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7"/>
  </si>
  <si>
    <t>(5)職種</t>
    <rPh sb="3" eb="5">
      <t>ショクシュ</t>
    </rPh>
    <phoneticPr fontId="7"/>
  </si>
  <si>
    <t>(6)勤務形態</t>
    <rPh sb="3" eb="5">
      <t>キンム</t>
    </rPh>
    <rPh sb="5" eb="7">
      <t>ケイタイ</t>
    </rPh>
    <phoneticPr fontId="7"/>
  </si>
  <si>
    <t>(7)資格</t>
    <rPh sb="3" eb="5">
      <t>シカク</t>
    </rPh>
    <phoneticPr fontId="7"/>
  </si>
  <si>
    <t>(8)氏名</t>
    <rPh sb="3" eb="5">
      <t>シメイ</t>
    </rPh>
    <phoneticPr fontId="7"/>
  </si>
  <si>
    <t>(10)勤務時間数合計</t>
    <rPh sb="4" eb="6">
      <t>キンム</t>
    </rPh>
    <rPh sb="6" eb="8">
      <t>ジカン</t>
    </rPh>
    <rPh sb="8" eb="9">
      <t>スウ</t>
    </rPh>
    <rPh sb="9" eb="11">
      <t>ゴウケイ</t>
    </rPh>
    <phoneticPr fontId="7"/>
  </si>
  <si>
    <t>(11)週平均の勤務時間数</t>
    <rPh sb="4" eb="7">
      <t>シュウヘイキン</t>
    </rPh>
    <rPh sb="8" eb="10">
      <t>キンム</t>
    </rPh>
    <rPh sb="10" eb="12">
      <t>ジカン</t>
    </rPh>
    <rPh sb="12" eb="13">
      <t>スウ</t>
    </rPh>
    <phoneticPr fontId="7"/>
  </si>
  <si>
    <t>(12)兼務状況
（兼務先／兼務する職務の内容）等</t>
    <phoneticPr fontId="7"/>
  </si>
  <si>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</si>
  <si>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</si>
  <si>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</si>
  <si>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</si>
  <si>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</si>
  <si>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</si>
  <si>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</si>
  <si>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7"/>
  </si>
  <si>
    <t xml:space="preserve"> ・必要項目を満たしていれば、各事業所で使用するシフト表等をもって代替書類として差し支えありません。</t>
    <phoneticPr fontId="7"/>
  </si>
  <si>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</si>
  <si>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</si>
  <si>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</si>
  <si>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管理者</t>
  </si>
  <si>
    <t>サービス管理責任者</t>
  </si>
  <si>
    <t>職業指導員</t>
  </si>
  <si>
    <t>-</t>
  </si>
  <si>
    <t>就労選択支援員</t>
  </si>
  <si>
    <t>就労定着支援員</t>
  </si>
  <si>
    <t>夜間支援従事者（夜勤）</t>
    <rPh sb="8" eb="10">
      <t>ヤキン</t>
    </rPh>
    <phoneticPr fontId="3"/>
  </si>
  <si>
    <t>夜間支援従事者（宿直）</t>
    <rPh sb="0" eb="2">
      <t>ヤカン</t>
    </rPh>
    <rPh sb="2" eb="4">
      <t>シエン</t>
    </rPh>
    <rPh sb="4" eb="7">
      <t>ジュウジシャ</t>
    </rPh>
    <rPh sb="8" eb="10">
      <t>シュクチョク</t>
    </rPh>
    <phoneticPr fontId="3"/>
  </si>
  <si>
    <t>夜間支援従事者（夜勤/宿直）</t>
    <rPh sb="0" eb="2">
      <t>ヤカン</t>
    </rPh>
    <rPh sb="2" eb="4">
      <t>シエン</t>
    </rPh>
    <rPh sb="4" eb="7">
      <t>ジュウジシャ</t>
    </rPh>
    <rPh sb="8" eb="10">
      <t>ヤキン</t>
    </rPh>
    <rPh sb="11" eb="13">
      <t>シュクチョク</t>
    </rPh>
    <phoneticPr fontId="3"/>
  </si>
  <si>
    <t>賃金向上達成指導員（就A）</t>
    <rPh sb="0" eb="4">
      <t>チンギンコウジョウ</t>
    </rPh>
    <rPh sb="4" eb="9">
      <t>タッセイシドウイン</t>
    </rPh>
    <rPh sb="10" eb="11">
      <t>シュウ</t>
    </rPh>
    <phoneticPr fontId="3"/>
  </si>
  <si>
    <t>目標工賃達成指導員（就B）</t>
    <rPh sb="0" eb="9">
      <t>モクヒョウコウチンタッセイシドウイン</t>
    </rPh>
    <rPh sb="10" eb="11">
      <t>シュウ</t>
    </rPh>
    <phoneticPr fontId="3"/>
  </si>
  <si>
    <t>時間/月</t>
    <phoneticPr fontId="7"/>
  </si>
  <si>
    <t>＜前年度の平均値＞※新規申請の場合は原則として利用定員数の90％を記載ください。</t>
    <rPh sb="1" eb="2">
      <t>ゼン</t>
    </rPh>
    <rPh sb="2" eb="4">
      <t>ネンド</t>
    </rPh>
    <rPh sb="5" eb="8">
      <t>ヘイキンチ</t>
    </rPh>
    <phoneticPr fontId="7"/>
  </si>
  <si>
    <t>＜生活介護に係る前年度の平均値＞※新規申請の場合は原則として利用定員数の90％を記載ください。</t>
    <rPh sb="1" eb="3">
      <t>セイカツ</t>
    </rPh>
    <rPh sb="3" eb="5">
      <t>カイゴ</t>
    </rPh>
    <rPh sb="6" eb="7">
      <t>カカ</t>
    </rPh>
    <rPh sb="8" eb="9">
      <t>ゼン</t>
    </rPh>
    <rPh sb="9" eb="11">
      <t>ネンド</t>
    </rPh>
    <rPh sb="12" eb="15">
      <t>ヘイキンチ</t>
    </rPh>
    <phoneticPr fontId="7"/>
  </si>
  <si>
    <t>夜間支援従事者（夜勤）</t>
  </si>
  <si>
    <t>職種⑪</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</si>
</sst>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29">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6"/>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
      <sz val="10"/>
      <color rgb="FFFF0000"/>
      <name val="BIZ UDPゴシック"/>
      <family val="3"/>
      <charset val="128"/>
    </font>
  </fonts>
  <fills count="8">
    <fill>
      <patternFill patternType="none"/>
    </fill>
    <fill>
      <patternFill patternType="gray125"/>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21">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right style="thin">
        <color indexed="64"/>
      </right>
      <top/>
      <bottom/>
      <diagonal/>
    </border>
    <border>
      <left style="thin">
        <color indexed="64"/>
      </left>
      <right style="thin">
        <color indexed="64"/>
      </right>
      <top style="thin">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8">
    <xf numFmtId="0" fontId="0" fillId="0" borderId="0">
      <alignment vertical="center"/>
    </xf>
    <xf numFmtId="0" fontId="6" fillId="0" borderId="0"/>
    <xf numFmtId="6" fontId="6" fillId="0" borderId="0" applyFont="0" applyFill="0" applyBorder="0" applyAlignment="0" applyProtection="0"/>
    <xf numFmtId="0" fontId="15" fillId="0" borderId="0">
      <alignment vertical="center"/>
    </xf>
    <xf numFmtId="0" fontId="6" fillId="0" borderId="0"/>
    <xf numFmtId="0" fontId="6" fillId="0" borderId="0"/>
    <xf numFmtId="0" fontId="16" fillId="0" borderId="0">
      <alignment vertical="center"/>
    </xf>
    <xf numFmtId="0" fontId="6" fillId="0" borderId="0">
      <alignment vertical="center"/>
    </xf>
  </cellStyleXfs>
  <cellXfs count="223">
    <xf numFmtId="0" fontId="0" fillId="0" borderId="0" xfId="0">
      <alignment vertical="center"/>
    </xf>
    <xf numFmtId="0" fontId="8" fillId="0" borderId="0" xfId="7" applyFont="1">
      <alignment vertical="center"/>
    </xf>
    <xf numFmtId="0" fontId="5" fillId="0" borderId="0" xfId="7" applyFont="1">
      <alignment vertical="center"/>
    </xf>
    <xf numFmtId="0" fontId="8"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6" xfId="7" applyNumberFormat="1" applyFont="1" applyBorder="1">
      <alignment vertical="center"/>
    </xf>
    <xf numFmtId="178" fontId="5" fillId="0" borderId="6" xfId="7" applyNumberFormat="1" applyFont="1" applyBorder="1">
      <alignment vertical="center"/>
    </xf>
    <xf numFmtId="0" fontId="5" fillId="2" borderId="6"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3" borderId="6" xfId="7" applyFont="1" applyFill="1" applyBorder="1" applyAlignment="1">
      <alignment horizontal="right" vertical="center"/>
    </xf>
    <xf numFmtId="0" fontId="5" fillId="0" borderId="5" xfId="7" applyFont="1" applyBorder="1" applyAlignment="1">
      <alignment horizontal="right" vertical="center"/>
    </xf>
    <xf numFmtId="176" fontId="5" fillId="0" borderId="6" xfId="7" applyNumberFormat="1" applyFont="1" applyBorder="1" applyAlignment="1">
      <alignment horizontal="right" vertical="center"/>
    </xf>
    <xf numFmtId="0" fontId="5" fillId="0" borderId="6" xfId="7" applyFont="1" applyBorder="1" applyAlignment="1">
      <alignment horizontal="right" vertical="center"/>
    </xf>
    <xf numFmtId="0" fontId="5" fillId="0" borderId="13" xfId="7" applyFont="1" applyBorder="1" applyAlignment="1">
      <alignment horizontal="right" vertical="center"/>
    </xf>
    <xf numFmtId="0" fontId="2" fillId="0" borderId="6" xfId="7" applyFont="1" applyBorder="1">
      <alignment vertical="center"/>
    </xf>
    <xf numFmtId="0" fontId="5" fillId="0" borderId="6" xfId="7" applyFont="1" applyBorder="1" applyAlignment="1">
      <alignment horizontal="center" vertical="center"/>
    </xf>
    <xf numFmtId="0" fontId="5" fillId="4" borderId="12" xfId="7" applyFont="1" applyFill="1" applyBorder="1" applyAlignment="1">
      <alignment horizontal="left" vertical="center"/>
    </xf>
    <xf numFmtId="0" fontId="17" fillId="0" borderId="0" xfId="7" applyFont="1" applyAlignment="1">
      <alignment horizontal="center" vertical="center"/>
    </xf>
    <xf numFmtId="0" fontId="17" fillId="0" borderId="0" xfId="3" applyFont="1" applyAlignment="1">
      <alignment horizontal="center" vertical="center"/>
    </xf>
    <xf numFmtId="0" fontId="17" fillId="0" borderId="0" xfId="7" applyFont="1">
      <alignment vertical="center"/>
    </xf>
    <xf numFmtId="0" fontId="9" fillId="0" borderId="0" xfId="7" applyFont="1" applyAlignment="1">
      <alignment horizontal="left" vertical="center"/>
    </xf>
    <xf numFmtId="0" fontId="2" fillId="0" borderId="0" xfId="7" applyFont="1" applyAlignment="1">
      <alignment horizontal="right" vertical="center"/>
    </xf>
    <xf numFmtId="0" fontId="5" fillId="0" borderId="6" xfId="7" applyFont="1" applyBorder="1" applyAlignment="1">
      <alignment horizontal="center" vertical="center" wrapText="1"/>
    </xf>
    <xf numFmtId="0" fontId="5" fillId="2" borderId="12" xfId="7" applyFont="1" applyFill="1" applyBorder="1" applyAlignment="1">
      <alignment horizontal="center" vertical="center"/>
    </xf>
    <xf numFmtId="0" fontId="5" fillId="4" borderId="6" xfId="7" applyFont="1" applyFill="1" applyBorder="1" applyAlignment="1">
      <alignment horizontal="left" vertical="center"/>
    </xf>
    <xf numFmtId="0" fontId="16" fillId="0" borderId="0" xfId="0" applyFont="1">
      <alignment vertical="center"/>
    </xf>
    <xf numFmtId="0" fontId="5" fillId="0" borderId="0" xfId="7" applyFont="1" applyAlignment="1">
      <alignment horizontal="left" vertical="center"/>
    </xf>
    <xf numFmtId="0" fontId="18" fillId="0" borderId="0" xfId="0" applyFont="1">
      <alignment vertical="center"/>
    </xf>
    <xf numFmtId="0" fontId="15" fillId="0" borderId="0" xfId="0" applyFont="1">
      <alignment vertical="center"/>
    </xf>
    <xf numFmtId="0" fontId="15" fillId="0" borderId="0" xfId="0" applyFont="1" applyAlignment="1">
      <alignment horizontal="right" vertical="center"/>
    </xf>
    <xf numFmtId="0" fontId="15" fillId="5" borderId="0" xfId="0" applyFont="1" applyFill="1">
      <alignment vertical="center"/>
    </xf>
    <xf numFmtId="0" fontId="19" fillId="0" borderId="0" xfId="7" applyFont="1" applyAlignment="1">
      <alignment horizontal="center" vertical="center"/>
    </xf>
    <xf numFmtId="0" fontId="19" fillId="0" borderId="0" xfId="3" applyFont="1" applyAlignment="1">
      <alignment horizontal="center" vertical="center"/>
    </xf>
    <xf numFmtId="0" fontId="19" fillId="0" borderId="0" xfId="7" applyFont="1">
      <alignment vertical="center"/>
    </xf>
    <xf numFmtId="0" fontId="5" fillId="0" borderId="0" xfId="7" applyFont="1" applyAlignment="1">
      <alignment vertical="center" textRotation="255" shrinkToFit="1"/>
    </xf>
    <xf numFmtId="0" fontId="14" fillId="0" borderId="0" xfId="7" applyFont="1" applyAlignment="1">
      <alignment horizontal="left" vertical="center"/>
    </xf>
    <xf numFmtId="0" fontId="5" fillId="3" borderId="14" xfId="7" applyFont="1" applyFill="1" applyBorder="1" applyAlignment="1">
      <alignment horizontal="right" vertical="center"/>
    </xf>
    <xf numFmtId="0" fontId="5" fillId="0" borderId="6" xfId="7" applyFont="1" applyBorder="1" applyAlignment="1">
      <alignment vertical="center" textRotation="255" shrinkToFit="1"/>
    </xf>
    <xf numFmtId="179" fontId="5" fillId="0" borderId="6" xfId="7" applyNumberFormat="1" applyFont="1" applyBorder="1" applyAlignment="1">
      <alignment horizontal="center" vertical="center"/>
    </xf>
    <xf numFmtId="0" fontId="15" fillId="5" borderId="6" xfId="0" applyFont="1" applyFill="1" applyBorder="1">
      <alignment vertical="center"/>
    </xf>
    <xf numFmtId="0" fontId="2" fillId="0" borderId="0" xfId="3" applyFont="1" applyAlignment="1">
      <alignment horizontal="center" vertical="center"/>
    </xf>
    <xf numFmtId="0" fontId="5" fillId="0" borderId="6" xfId="3" applyFont="1" applyBorder="1" applyAlignment="1">
      <alignment horizontal="center" vertical="center"/>
    </xf>
    <xf numFmtId="0" fontId="5" fillId="0" borderId="12" xfId="3" applyFont="1" applyBorder="1" applyAlignment="1">
      <alignment horizontal="center" vertical="center"/>
    </xf>
    <xf numFmtId="0" fontId="5" fillId="2" borderId="6" xfId="7" applyFont="1" applyFill="1" applyBorder="1" applyAlignment="1">
      <alignment horizontal="left" vertical="center"/>
    </xf>
    <xf numFmtId="0" fontId="5" fillId="4" borderId="6" xfId="7" applyFont="1" applyFill="1" applyBorder="1">
      <alignment vertical="center"/>
    </xf>
    <xf numFmtId="0" fontId="5" fillId="4" borderId="12" xfId="7" applyFont="1" applyFill="1" applyBorder="1">
      <alignment vertical="center"/>
    </xf>
    <xf numFmtId="0" fontId="10" fillId="0" borderId="0" xfId="7" applyFont="1">
      <alignment vertical="center"/>
    </xf>
    <xf numFmtId="176" fontId="5" fillId="0" borderId="15" xfId="7" applyNumberFormat="1" applyFont="1" applyBorder="1">
      <alignment vertical="center"/>
    </xf>
    <xf numFmtId="176" fontId="5" fillId="0" borderId="6" xfId="7" applyNumberFormat="1" applyFont="1" applyBorder="1">
      <alignment vertical="center"/>
    </xf>
    <xf numFmtId="0" fontId="5" fillId="0" borderId="0" xfId="7" applyFont="1" applyAlignment="1">
      <alignment horizontal="right" vertical="center"/>
    </xf>
    <xf numFmtId="180" fontId="5" fillId="0" borderId="6" xfId="7" applyNumberFormat="1" applyFont="1" applyBorder="1" applyAlignment="1">
      <alignment horizontal="center" vertical="center"/>
    </xf>
    <xf numFmtId="0" fontId="5" fillId="3" borderId="6" xfId="7" applyFont="1" applyFill="1" applyBorder="1" applyAlignment="1">
      <alignment horizontal="center" vertical="center"/>
    </xf>
    <xf numFmtId="0" fontId="2" fillId="0" borderId="4" xfId="7" applyFont="1" applyBorder="1">
      <alignment vertical="center"/>
    </xf>
    <xf numFmtId="0" fontId="5" fillId="6" borderId="6" xfId="3" applyFont="1" applyFill="1" applyBorder="1" applyAlignment="1">
      <alignment horizontal="center" vertical="center"/>
    </xf>
    <xf numFmtId="0" fontId="5" fillId="0" borderId="2" xfId="7" applyFont="1" applyBorder="1">
      <alignment vertical="center"/>
    </xf>
    <xf numFmtId="0" fontId="5" fillId="0" borderId="2" xfId="7" applyFont="1" applyBorder="1" applyAlignment="1">
      <alignment horizontal="center" vertical="center"/>
    </xf>
    <xf numFmtId="0" fontId="8" fillId="0" borderId="0" xfId="7" applyFont="1" applyAlignment="1">
      <alignment horizontal="center" vertical="center"/>
    </xf>
    <xf numFmtId="0" fontId="21" fillId="0" borderId="0" xfId="0" applyFont="1">
      <alignment vertical="center"/>
    </xf>
    <xf numFmtId="0" fontId="20" fillId="0" borderId="0" xfId="7" applyFont="1">
      <alignment vertical="center"/>
    </xf>
    <xf numFmtId="176" fontId="5" fillId="0" borderId="6" xfId="7" applyNumberFormat="1" applyFont="1" applyBorder="1" applyAlignment="1">
      <alignment horizontal="center" vertical="center"/>
    </xf>
    <xf numFmtId="0" fontId="5" fillId="0" borderId="12" xfId="7" applyFont="1" applyBorder="1" applyAlignment="1">
      <alignment horizontal="left" vertical="center"/>
    </xf>
    <xf numFmtId="0" fontId="5" fillId="0" borderId="10" xfId="7" applyFont="1" applyBorder="1" applyAlignment="1">
      <alignment horizontal="left" vertical="center"/>
    </xf>
    <xf numFmtId="0" fontId="5" fillId="0" borderId="5" xfId="7" applyFont="1" applyBorder="1" applyAlignment="1">
      <alignment horizontal="left" vertical="center"/>
    </xf>
    <xf numFmtId="0" fontId="5" fillId="0" borderId="6" xfId="7" applyFont="1" applyBorder="1">
      <alignment vertical="center"/>
    </xf>
    <xf numFmtId="0" fontId="5" fillId="0" borderId="3" xfId="7" applyFont="1" applyBorder="1" applyAlignment="1">
      <alignment vertical="center" wrapText="1"/>
    </xf>
    <xf numFmtId="0" fontId="5" fillId="0" borderId="14" xfId="7" applyFont="1" applyBorder="1" applyAlignment="1">
      <alignment vertical="center" wrapText="1"/>
    </xf>
    <xf numFmtId="0" fontId="23" fillId="0" borderId="0" xfId="0" applyFont="1">
      <alignment vertical="center"/>
    </xf>
    <xf numFmtId="0" fontId="24" fillId="0" borderId="10" xfId="7" applyFont="1" applyBorder="1" applyAlignment="1">
      <alignment horizontal="left" vertical="center"/>
    </xf>
    <xf numFmtId="176" fontId="5" fillId="0" borderId="13" xfId="7" applyNumberFormat="1" applyFont="1" applyBorder="1" applyAlignment="1">
      <alignment horizontal="right" vertical="center"/>
    </xf>
    <xf numFmtId="0" fontId="5" fillId="0" borderId="0" xfId="3" applyFont="1" applyAlignment="1">
      <alignment horizontal="center" vertical="center"/>
    </xf>
    <xf numFmtId="0" fontId="5" fillId="0" borderId="5" xfId="7" applyFont="1" applyBorder="1" applyAlignment="1">
      <alignment horizontal="center" vertical="center"/>
    </xf>
    <xf numFmtId="0" fontId="5" fillId="0" borderId="0" xfId="7" applyFont="1" applyAlignment="1">
      <alignment horizontal="center" vertical="center" wrapText="1"/>
    </xf>
    <xf numFmtId="0" fontId="5" fillId="0" borderId="2" xfId="7" applyFont="1" applyBorder="1" applyAlignment="1">
      <alignment vertical="center" wrapText="1"/>
    </xf>
    <xf numFmtId="0" fontId="5" fillId="0" borderId="0" xfId="7" applyFont="1" applyAlignment="1">
      <alignment vertical="center" wrapText="1"/>
    </xf>
    <xf numFmtId="0" fontId="25" fillId="0" borderId="2" xfId="7" applyFont="1" applyBorder="1">
      <alignment vertical="center"/>
    </xf>
    <xf numFmtId="0" fontId="25" fillId="0" borderId="0" xfId="7" applyFont="1">
      <alignment vertical="center"/>
    </xf>
    <xf numFmtId="0" fontId="10" fillId="0" borderId="6" xfId="7" applyFont="1" applyBorder="1" applyAlignment="1">
      <alignment horizontal="center" vertical="center"/>
    </xf>
    <xf numFmtId="0" fontId="10" fillId="0" borderId="5" xfId="7" applyFont="1" applyBorder="1" applyAlignment="1">
      <alignment horizontal="center" vertical="center"/>
    </xf>
    <xf numFmtId="0" fontId="15" fillId="5" borderId="14"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2" borderId="14" xfId="7" applyFont="1" applyFill="1" applyBorder="1" applyAlignment="1">
      <alignment horizontal="left" vertical="center"/>
    </xf>
    <xf numFmtId="49" fontId="28" fillId="0" borderId="2" xfId="4" applyNumberFormat="1" applyFont="1" applyBorder="1" applyAlignment="1">
      <alignment vertical="center" wrapText="1"/>
    </xf>
    <xf numFmtId="0" fontId="2" fillId="7" borderId="0" xfId="7" applyFont="1" applyFill="1" applyAlignment="1">
      <alignment horizontal="right" vertical="center"/>
    </xf>
    <xf numFmtId="0" fontId="2" fillId="7" borderId="0" xfId="0" applyFont="1" applyFill="1">
      <alignment vertical="center"/>
    </xf>
    <xf numFmtId="0" fontId="2" fillId="7" borderId="0" xfId="0" applyFont="1" applyFill="1" applyAlignment="1">
      <alignment horizontal="right" vertical="center"/>
    </xf>
    <xf numFmtId="0" fontId="9" fillId="0" borderId="0" xfId="0" applyFont="1">
      <alignment vertical="center"/>
    </xf>
    <xf numFmtId="0" fontId="2" fillId="5" borderId="6" xfId="0" applyFont="1" applyFill="1" applyBorder="1">
      <alignment vertical="center"/>
    </xf>
    <xf numFmtId="0" fontId="5" fillId="3" borderId="6" xfId="7" applyFont="1" applyFill="1" applyBorder="1" applyAlignment="1">
      <alignment horizontal="right" vertical="center"/>
    </xf>
    <xf numFmtId="0" fontId="5" fillId="0" borderId="6" xfId="7" applyFont="1" applyBorder="1">
      <alignment vertical="center"/>
    </xf>
    <xf numFmtId="0" fontId="5" fillId="0" borderId="12" xfId="3" applyFont="1" applyBorder="1" applyAlignment="1">
      <alignment horizontal="center" vertical="center" wrapText="1"/>
    </xf>
    <xf numFmtId="0" fontId="5" fillId="0" borderId="10" xfId="3" applyFont="1" applyBorder="1" applyAlignment="1">
      <alignment horizontal="center" vertical="center" wrapText="1"/>
    </xf>
    <xf numFmtId="0" fontId="5" fillId="0" borderId="6" xfId="3" applyFont="1" applyBorder="1" applyAlignment="1">
      <alignment horizontal="center" vertical="center" wrapText="1"/>
    </xf>
    <xf numFmtId="0" fontId="5" fillId="0" borderId="5" xfId="3" applyFont="1" applyBorder="1" applyAlignment="1">
      <alignment horizontal="center" vertical="center" wrapText="1"/>
    </xf>
    <xf numFmtId="0" fontId="5" fillId="0" borderId="12" xfId="7" applyFont="1" applyBorder="1" applyAlignment="1">
      <alignment horizontal="left" vertical="center"/>
    </xf>
    <xf numFmtId="0" fontId="5" fillId="0" borderId="10" xfId="7" applyFont="1" applyBorder="1" applyAlignment="1">
      <alignment horizontal="left" vertical="center"/>
    </xf>
    <xf numFmtId="0" fontId="5" fillId="0" borderId="5" xfId="7" applyFont="1" applyBorder="1" applyAlignment="1">
      <alignment horizontal="left" vertical="center"/>
    </xf>
    <xf numFmtId="0" fontId="5" fillId="0" borderId="6" xfId="7" applyFont="1" applyBorder="1" applyAlignment="1">
      <alignment horizontal="left" vertical="center"/>
    </xf>
    <xf numFmtId="0" fontId="5" fillId="0" borderId="6" xfId="7" applyFont="1" applyBorder="1" applyAlignment="1">
      <alignment horizontal="center" vertical="center"/>
    </xf>
    <xf numFmtId="0" fontId="5" fillId="0" borderId="6" xfId="7" applyFont="1" applyBorder="1" applyAlignment="1">
      <alignment horizontal="center" vertical="center" wrapText="1"/>
    </xf>
    <xf numFmtId="0" fontId="5" fillId="0" borderId="6" xfId="7" applyFont="1" applyBorder="1" applyAlignment="1">
      <alignment horizontal="right" vertical="center"/>
    </xf>
    <xf numFmtId="0" fontId="5" fillId="6" borderId="12" xfId="3" applyFont="1" applyFill="1" applyBorder="1" applyAlignment="1">
      <alignment horizontal="center" vertical="center" wrapText="1"/>
    </xf>
    <xf numFmtId="0" fontId="5" fillId="6" borderId="5" xfId="3" applyFont="1" applyFill="1" applyBorder="1" applyAlignment="1">
      <alignment horizontal="center" vertical="center" wrapText="1"/>
    </xf>
    <xf numFmtId="0" fontId="5" fillId="0" borderId="12" xfId="3" applyFont="1" applyBorder="1" applyAlignment="1">
      <alignment horizontal="center" vertical="center"/>
    </xf>
    <xf numFmtId="0" fontId="5" fillId="0" borderId="10" xfId="3" applyFont="1" applyBorder="1" applyAlignment="1">
      <alignment horizontal="center" vertical="center"/>
    </xf>
    <xf numFmtId="0" fontId="5" fillId="0" borderId="5" xfId="3" applyFont="1" applyBorder="1" applyAlignment="1">
      <alignment horizontal="center" vertical="center"/>
    </xf>
    <xf numFmtId="0" fontId="5" fillId="0" borderId="6" xfId="3" applyFont="1" applyBorder="1" applyAlignment="1">
      <alignment horizontal="center" vertical="center"/>
    </xf>
    <xf numFmtId="179" fontId="5" fillId="0" borderId="6" xfId="7" applyNumberFormat="1" applyFont="1" applyBorder="1" applyAlignment="1">
      <alignment horizontal="center" vertical="center"/>
    </xf>
    <xf numFmtId="0" fontId="2" fillId="4" borderId="6" xfId="7" applyFont="1" applyFill="1" applyBorder="1">
      <alignment vertical="center"/>
    </xf>
    <xf numFmtId="0" fontId="5" fillId="0" borderId="12" xfId="7" applyFont="1" applyBorder="1" applyAlignment="1">
      <alignment horizontal="center" vertical="center"/>
    </xf>
    <xf numFmtId="0" fontId="5" fillId="0" borderId="10" xfId="7" applyFont="1" applyBorder="1" applyAlignment="1">
      <alignment horizontal="center" vertical="center"/>
    </xf>
    <xf numFmtId="0" fontId="2" fillId="0" borderId="6" xfId="7" applyFont="1" applyBorder="1">
      <alignment vertical="center"/>
    </xf>
    <xf numFmtId="0" fontId="5" fillId="0" borderId="5" xfId="7" applyFont="1" applyBorder="1" applyAlignment="1">
      <alignment horizontal="center" vertical="center"/>
    </xf>
    <xf numFmtId="0" fontId="2" fillId="0" borderId="6" xfId="7" applyFont="1" applyBorder="1" applyAlignment="1">
      <alignment horizontal="center" vertical="center" wrapText="1"/>
    </xf>
    <xf numFmtId="0" fontId="5" fillId="0" borderId="1" xfId="7" applyFont="1" applyBorder="1" applyAlignment="1">
      <alignment horizontal="center" vertical="center" wrapText="1"/>
    </xf>
    <xf numFmtId="0" fontId="5" fillId="0" borderId="7" xfId="7" applyFont="1" applyBorder="1" applyAlignment="1">
      <alignment horizontal="center" vertical="center" wrapText="1"/>
    </xf>
    <xf numFmtId="0" fontId="5" fillId="0" borderId="3" xfId="7" applyFont="1" applyBorder="1" applyAlignment="1">
      <alignment horizontal="center" vertical="center" wrapText="1"/>
    </xf>
    <xf numFmtId="49" fontId="5" fillId="0" borderId="6" xfId="7" applyNumberFormat="1" applyFont="1" applyBorder="1" applyAlignment="1">
      <alignment horizontal="center" vertical="center"/>
    </xf>
    <xf numFmtId="0" fontId="5" fillId="0" borderId="5" xfId="7" applyFont="1" applyBorder="1" applyAlignment="1">
      <alignment horizontal="center" vertical="center" wrapText="1"/>
    </xf>
    <xf numFmtId="0" fontId="5" fillId="0" borderId="1" xfId="7" applyFont="1" applyBorder="1" applyAlignment="1">
      <alignment horizontal="center" vertical="center"/>
    </xf>
    <xf numFmtId="0" fontId="5" fillId="0" borderId="7" xfId="7" applyFont="1" applyBorder="1" applyAlignment="1">
      <alignment horizontal="center" vertical="center"/>
    </xf>
    <xf numFmtId="0" fontId="26" fillId="0" borderId="7" xfId="7" applyFont="1" applyBorder="1" applyAlignment="1">
      <alignment horizontal="center" vertical="center" wrapText="1"/>
    </xf>
    <xf numFmtId="0" fontId="26" fillId="0" borderId="3" xfId="7" applyFont="1" applyBorder="1" applyAlignment="1">
      <alignment horizontal="center" vertical="center" wrapText="1"/>
    </xf>
    <xf numFmtId="0" fontId="2" fillId="2" borderId="6" xfId="7" applyFont="1" applyFill="1" applyBorder="1" applyAlignment="1">
      <alignment horizontal="center" vertical="center" wrapText="1"/>
    </xf>
    <xf numFmtId="0" fontId="2" fillId="3" borderId="4" xfId="7" applyFont="1" applyFill="1" applyBorder="1" applyAlignment="1">
      <alignment horizontal="center" vertical="center"/>
    </xf>
    <xf numFmtId="0" fontId="2" fillId="0" borderId="4" xfId="7" applyFont="1" applyBorder="1" applyAlignment="1">
      <alignment horizontal="center" vertical="center"/>
    </xf>
    <xf numFmtId="0" fontId="2" fillId="4" borderId="6" xfId="7" applyFont="1" applyFill="1" applyBorder="1" applyAlignment="1">
      <alignment horizontal="center" vertical="center"/>
    </xf>
    <xf numFmtId="0" fontId="2" fillId="2" borderId="6" xfId="7" applyFont="1" applyFill="1" applyBorder="1" applyAlignment="1">
      <alignment horizontal="center" vertical="center"/>
    </xf>
    <xf numFmtId="0" fontId="15" fillId="5" borderId="6" xfId="0" applyFont="1" applyFill="1" applyBorder="1">
      <alignment vertical="center"/>
    </xf>
    <xf numFmtId="0" fontId="5" fillId="0" borderId="0" xfId="7" applyFont="1" applyAlignment="1">
      <alignment horizontal="left" vertical="center" wrapText="1"/>
    </xf>
    <xf numFmtId="0" fontId="5" fillId="6" borderId="6" xfId="7" applyFont="1" applyFill="1" applyBorder="1" applyAlignment="1">
      <alignment horizontal="center" vertical="center" wrapText="1"/>
    </xf>
    <xf numFmtId="0" fontId="5" fillId="0" borderId="12" xfId="7" applyFont="1" applyBorder="1" applyAlignment="1">
      <alignment horizontal="center" vertical="center" wrapText="1"/>
    </xf>
    <xf numFmtId="0" fontId="5" fillId="0" borderId="12" xfId="7" applyFont="1" applyBorder="1" applyAlignment="1">
      <alignment horizontal="left" vertical="center" wrapText="1"/>
    </xf>
    <xf numFmtId="0" fontId="5" fillId="0" borderId="10" xfId="7" applyFont="1" applyBorder="1" applyAlignment="1">
      <alignment horizontal="left" vertical="center" wrapText="1"/>
    </xf>
    <xf numFmtId="0" fontId="5" fillId="0" borderId="5" xfId="7" applyFont="1" applyBorder="1" applyAlignment="1">
      <alignment horizontal="left" vertical="center" wrapText="1"/>
    </xf>
    <xf numFmtId="0" fontId="5" fillId="0" borderId="2" xfId="7" applyFont="1" applyBorder="1" applyAlignment="1">
      <alignment horizontal="center" vertical="center" wrapText="1"/>
    </xf>
    <xf numFmtId="0" fontId="5" fillId="0" borderId="8" xfId="7" applyFont="1" applyBorder="1" applyAlignment="1">
      <alignment horizontal="center" vertical="center" wrapText="1"/>
    </xf>
    <xf numFmtId="0" fontId="5" fillId="0" borderId="0" xfId="7" applyFont="1" applyAlignment="1">
      <alignment horizontal="center" vertical="center" wrapText="1"/>
    </xf>
    <xf numFmtId="0" fontId="5" fillId="0" borderId="16" xfId="7" applyFont="1" applyBorder="1" applyAlignment="1">
      <alignment horizontal="center" vertical="center" wrapText="1"/>
    </xf>
    <xf numFmtId="0" fontId="5" fillId="0" borderId="4" xfId="7" applyFont="1" applyBorder="1" applyAlignment="1">
      <alignment horizontal="center" vertical="center" wrapText="1"/>
    </xf>
    <xf numFmtId="0" fontId="5" fillId="0" borderId="11" xfId="7" applyFont="1" applyBorder="1" applyAlignment="1">
      <alignment horizontal="center" vertical="center" wrapText="1"/>
    </xf>
    <xf numFmtId="0" fontId="5" fillId="3" borderId="17" xfId="7" applyFont="1" applyFill="1" applyBorder="1" applyAlignment="1">
      <alignment horizontal="center" vertical="center" wrapText="1"/>
    </xf>
    <xf numFmtId="0" fontId="5" fillId="3" borderId="9" xfId="7" applyFont="1" applyFill="1" applyBorder="1" applyAlignment="1">
      <alignment horizontal="center" vertical="center" wrapText="1"/>
    </xf>
    <xf numFmtId="0" fontId="5" fillId="3" borderId="14" xfId="7" applyFont="1" applyFill="1" applyBorder="1" applyAlignment="1">
      <alignment horizontal="center" vertical="center" wrapText="1"/>
    </xf>
    <xf numFmtId="0" fontId="5" fillId="3" borderId="12" xfId="7" applyFont="1" applyFill="1" applyBorder="1" applyAlignment="1">
      <alignment horizontal="center" vertical="center" wrapText="1"/>
    </xf>
    <xf numFmtId="0" fontId="5" fillId="3" borderId="5" xfId="7" applyFont="1" applyFill="1" applyBorder="1" applyAlignment="1">
      <alignment horizontal="center" vertical="center" wrapText="1"/>
    </xf>
    <xf numFmtId="0" fontId="8" fillId="0" borderId="6" xfId="7" applyFont="1" applyBorder="1" applyAlignment="1">
      <alignment horizontal="center" vertical="center"/>
    </xf>
    <xf numFmtId="180" fontId="5" fillId="0" borderId="6" xfId="7" applyNumberFormat="1" applyFont="1" applyBorder="1" applyAlignment="1">
      <alignment horizontal="center" vertical="center"/>
    </xf>
    <xf numFmtId="0" fontId="5" fillId="3" borderId="6" xfId="7" applyFont="1" applyFill="1" applyBorder="1" applyAlignment="1">
      <alignment horizontal="center" vertical="center"/>
    </xf>
    <xf numFmtId="0" fontId="24" fillId="0" borderId="12" xfId="3" applyFont="1" applyBorder="1" applyAlignment="1">
      <alignment horizontal="center" vertical="center"/>
    </xf>
    <xf numFmtId="0" fontId="24" fillId="0" borderId="10" xfId="3" applyFont="1" applyBorder="1" applyAlignment="1">
      <alignment horizontal="center" vertical="center"/>
    </xf>
    <xf numFmtId="0" fontId="24" fillId="0" borderId="5" xfId="3" applyFont="1" applyBorder="1" applyAlignment="1">
      <alignment horizontal="center" vertical="center"/>
    </xf>
    <xf numFmtId="0" fontId="5" fillId="0" borderId="0" xfId="3" applyFont="1" applyAlignment="1">
      <alignment horizontal="center" vertical="center"/>
    </xf>
    <xf numFmtId="0" fontId="5" fillId="0" borderId="0" xfId="3" applyFont="1" applyAlignment="1">
      <alignment horizontal="center" vertical="center" wrapText="1"/>
    </xf>
    <xf numFmtId="0" fontId="5" fillId="6" borderId="12" xfId="3" applyFont="1" applyFill="1" applyBorder="1" applyAlignment="1">
      <alignment horizontal="center" vertical="center"/>
    </xf>
    <xf numFmtId="0" fontId="5" fillId="6" borderId="5" xfId="3" applyFont="1" applyFill="1" applyBorder="1" applyAlignment="1">
      <alignment horizontal="center" vertical="center"/>
    </xf>
    <xf numFmtId="0" fontId="5" fillId="0" borderId="0" xfId="7" applyFont="1" applyAlignment="1">
      <alignment horizontal="center" vertical="center"/>
    </xf>
    <xf numFmtId="0" fontId="5" fillId="6" borderId="12" xfId="7" applyFont="1" applyFill="1" applyBorder="1" applyAlignment="1">
      <alignment horizontal="center" vertical="center" wrapText="1"/>
    </xf>
    <xf numFmtId="0" fontId="5" fillId="6" borderId="10" xfId="7" applyFont="1" applyFill="1" applyBorder="1" applyAlignment="1">
      <alignment horizontal="center" vertical="center" wrapText="1"/>
    </xf>
    <xf numFmtId="0" fontId="5" fillId="6" borderId="5" xfId="7" applyFont="1" applyFill="1" applyBorder="1" applyAlignment="1">
      <alignment horizontal="center" vertical="center" wrapText="1"/>
    </xf>
    <xf numFmtId="0" fontId="5" fillId="0" borderId="8" xfId="7" applyFont="1" applyBorder="1" applyAlignment="1">
      <alignment horizontal="center" vertical="center"/>
    </xf>
    <xf numFmtId="0" fontId="5" fillId="0" borderId="16" xfId="7" applyFont="1" applyBorder="1" applyAlignment="1">
      <alignment horizontal="center" vertical="center"/>
    </xf>
    <xf numFmtId="0" fontId="5" fillId="0" borderId="3" xfId="7" applyFont="1" applyBorder="1" applyAlignment="1">
      <alignment horizontal="center" vertical="center"/>
    </xf>
    <xf numFmtId="0" fontId="5" fillId="0" borderId="11" xfId="7" applyFont="1" applyBorder="1" applyAlignment="1">
      <alignment horizontal="center" vertical="center"/>
    </xf>
    <xf numFmtId="181" fontId="5" fillId="0" borderId="12" xfId="3" applyNumberFormat="1" applyFont="1" applyBorder="1" applyAlignment="1">
      <alignment horizontal="center" vertical="center" wrapText="1"/>
    </xf>
    <xf numFmtId="181" fontId="5" fillId="0" borderId="10" xfId="3" applyNumberFormat="1" applyFont="1" applyBorder="1" applyAlignment="1">
      <alignment horizontal="center" vertical="center" wrapText="1"/>
    </xf>
    <xf numFmtId="181" fontId="5" fillId="0" borderId="5" xfId="3" applyNumberFormat="1" applyFont="1" applyBorder="1" applyAlignment="1">
      <alignment horizontal="center" vertical="center" wrapText="1"/>
    </xf>
    <xf numFmtId="176" fontId="5" fillId="0" borderId="17" xfId="7" applyNumberFormat="1" applyFont="1" applyBorder="1">
      <alignment vertical="center"/>
    </xf>
    <xf numFmtId="176" fontId="5" fillId="0" borderId="14" xfId="7" applyNumberFormat="1" applyFont="1" applyBorder="1">
      <alignment vertical="center"/>
    </xf>
    <xf numFmtId="176" fontId="5" fillId="0" borderId="9" xfId="7" applyNumberFormat="1" applyFont="1" applyBorder="1">
      <alignment vertical="center"/>
    </xf>
    <xf numFmtId="0" fontId="5" fillId="3" borderId="12" xfId="7" applyFont="1" applyFill="1" applyBorder="1" applyAlignment="1">
      <alignment horizontal="right" vertical="center"/>
    </xf>
    <xf numFmtId="0" fontId="5" fillId="3" borderId="10" xfId="7" applyFont="1" applyFill="1" applyBorder="1" applyAlignment="1">
      <alignment horizontal="right" vertical="center"/>
    </xf>
    <xf numFmtId="0" fontId="5" fillId="3" borderId="5" xfId="7" applyFont="1" applyFill="1" applyBorder="1" applyAlignment="1">
      <alignment horizontal="right" vertical="center"/>
    </xf>
    <xf numFmtId="0" fontId="24" fillId="0" borderId="10" xfId="7" applyFont="1" applyBorder="1" applyAlignment="1">
      <alignment horizontal="left" vertical="center" wrapText="1"/>
    </xf>
    <xf numFmtId="0" fontId="24" fillId="0" borderId="5" xfId="7" applyFont="1" applyBorder="1" applyAlignment="1">
      <alignment horizontal="left" vertical="center" wrapText="1"/>
    </xf>
    <xf numFmtId="0" fontId="5" fillId="0" borderId="6" xfId="7" applyFont="1" applyBorder="1" applyAlignment="1">
      <alignment horizontal="left" vertical="center" wrapText="1"/>
    </xf>
    <xf numFmtId="0" fontId="5" fillId="0" borderId="9" xfId="7" applyFont="1" applyBorder="1" applyAlignment="1">
      <alignment horizontal="center" vertical="center" wrapText="1"/>
    </xf>
    <xf numFmtId="0" fontId="5" fillId="0" borderId="12" xfId="7" applyFont="1" applyBorder="1" applyAlignment="1">
      <alignment horizontal="right" vertical="center"/>
    </xf>
    <xf numFmtId="0" fontId="5" fillId="0" borderId="5" xfId="7" applyFont="1" applyBorder="1" applyAlignment="1">
      <alignment horizontal="right" vertical="center"/>
    </xf>
    <xf numFmtId="0" fontId="5" fillId="0" borderId="9" xfId="7" applyFont="1" applyBorder="1" applyAlignment="1">
      <alignment horizontal="right" vertical="center"/>
    </xf>
    <xf numFmtId="0" fontId="5" fillId="0" borderId="7" xfId="7" applyFont="1" applyBorder="1" applyAlignment="1">
      <alignment horizontal="right" vertical="center"/>
    </xf>
    <xf numFmtId="0" fontId="5" fillId="0" borderId="16" xfId="7" applyFont="1" applyBorder="1" applyAlignment="1">
      <alignment horizontal="right" vertical="center"/>
    </xf>
    <xf numFmtId="0" fontId="2" fillId="2" borderId="12" xfId="7" applyFont="1" applyFill="1" applyBorder="1" applyAlignment="1">
      <alignment horizontal="center" vertical="center" wrapText="1"/>
    </xf>
    <xf numFmtId="0" fontId="2" fillId="2" borderId="10" xfId="7" applyFont="1" applyFill="1" applyBorder="1" applyAlignment="1">
      <alignment horizontal="center" vertical="center" wrapText="1"/>
    </xf>
    <xf numFmtId="0" fontId="2" fillId="2" borderId="5" xfId="7" applyFont="1" applyFill="1" applyBorder="1" applyAlignment="1">
      <alignment horizontal="center" vertical="center" wrapText="1"/>
    </xf>
    <xf numFmtId="0" fontId="15" fillId="5" borderId="12" xfId="0" applyFont="1" applyFill="1" applyBorder="1">
      <alignment vertical="center"/>
    </xf>
    <xf numFmtId="0" fontId="15" fillId="5" borderId="10" xfId="0" applyFont="1" applyFill="1" applyBorder="1">
      <alignment vertical="center"/>
    </xf>
    <xf numFmtId="0" fontId="15" fillId="5" borderId="5" xfId="0" applyFont="1" applyFill="1" applyBorder="1">
      <alignment vertical="center"/>
    </xf>
    <xf numFmtId="0" fontId="5" fillId="7" borderId="5" xfId="7" applyFont="1" applyFill="1" applyBorder="1" applyAlignment="1">
      <alignment horizontal="center" vertical="center" wrapText="1"/>
    </xf>
    <xf numFmtId="0" fontId="5" fillId="0" borderId="0" xfId="7" applyFont="1" applyAlignment="1">
      <alignment horizontal="right" vertical="center"/>
    </xf>
    <xf numFmtId="0" fontId="5" fillId="0" borderId="1" xfId="7" applyFont="1" applyBorder="1" applyAlignment="1">
      <alignment horizontal="left" vertical="center" wrapText="1"/>
    </xf>
    <xf numFmtId="0" fontId="10" fillId="0" borderId="12" xfId="7" applyFont="1" applyBorder="1" applyAlignment="1">
      <alignment horizontal="center" vertical="center" wrapText="1"/>
    </xf>
    <xf numFmtId="0" fontId="10" fillId="0" borderId="5" xfId="7" applyFont="1" applyBorder="1" applyAlignment="1">
      <alignment horizontal="center" vertical="center" wrapText="1"/>
    </xf>
    <xf numFmtId="176" fontId="22" fillId="0" borderId="6" xfId="0" applyNumberFormat="1" applyFont="1" applyBorder="1">
      <alignment vertical="center"/>
    </xf>
    <xf numFmtId="0" fontId="5" fillId="0" borderId="12" xfId="7" applyFont="1" applyBorder="1">
      <alignment vertical="center"/>
    </xf>
    <xf numFmtId="0" fontId="5" fillId="0" borderId="10" xfId="7" applyFont="1" applyBorder="1">
      <alignment vertical="center"/>
    </xf>
    <xf numFmtId="0" fontId="5" fillId="0" borderId="5" xfId="7" applyFont="1" applyBorder="1">
      <alignment vertical="center"/>
    </xf>
    <xf numFmtId="176" fontId="5" fillId="0" borderId="12" xfId="7" applyNumberFormat="1" applyFont="1" applyBorder="1" applyAlignment="1">
      <alignment horizontal="center" vertical="center"/>
    </xf>
    <xf numFmtId="176" fontId="5" fillId="0" borderId="10" xfId="7" applyNumberFormat="1" applyFont="1" applyBorder="1" applyAlignment="1">
      <alignment horizontal="center" vertical="center"/>
    </xf>
    <xf numFmtId="0" fontId="8" fillId="0" borderId="18" xfId="7" applyFont="1" applyBorder="1" applyAlignment="1">
      <alignment horizontal="center" vertical="center"/>
    </xf>
    <xf numFmtId="0" fontId="8" fillId="0" borderId="19" xfId="7" applyFont="1" applyBorder="1" applyAlignment="1">
      <alignment horizontal="center" vertical="center"/>
    </xf>
    <xf numFmtId="176" fontId="5" fillId="0" borderId="12" xfId="7" applyNumberFormat="1" applyFont="1" applyBorder="1" applyAlignment="1">
      <alignment horizontal="center" vertical="center" wrapText="1"/>
    </xf>
    <xf numFmtId="176" fontId="5" fillId="0" borderId="5" xfId="7" applyNumberFormat="1" applyFont="1" applyBorder="1" applyAlignment="1">
      <alignment horizontal="center" vertical="center" wrapText="1"/>
    </xf>
    <xf numFmtId="0" fontId="2" fillId="0" borderId="12" xfId="7" applyFont="1" applyBorder="1">
      <alignment vertical="center"/>
    </xf>
    <xf numFmtId="0" fontId="5" fillId="0" borderId="18" xfId="3" applyFont="1" applyBorder="1" applyAlignment="1">
      <alignment horizontal="center" vertical="center" wrapText="1"/>
    </xf>
    <xf numFmtId="0" fontId="5" fillId="0" borderId="20" xfId="3" applyFont="1" applyBorder="1" applyAlignment="1">
      <alignment horizontal="center" vertical="center" wrapText="1"/>
    </xf>
    <xf numFmtId="0" fontId="5" fillId="0" borderId="19" xfId="3" applyFont="1" applyBorder="1" applyAlignment="1">
      <alignment horizontal="center" vertical="center" wrapText="1"/>
    </xf>
    <xf numFmtId="176" fontId="22" fillId="0" borderId="6" xfId="0" quotePrefix="1" applyNumberFormat="1" applyFont="1" applyBorder="1">
      <alignment vertical="center"/>
    </xf>
    <xf numFmtId="0" fontId="23" fillId="0" borderId="6" xfId="0" applyFont="1" applyBorder="1" applyAlignment="1">
      <alignment horizontal="right" vertical="center"/>
    </xf>
    <xf numFmtId="176" fontId="5" fillId="0" borderId="17" xfId="7" applyNumberFormat="1" applyFont="1" applyBorder="1" applyAlignment="1">
      <alignment horizontal="center" vertical="center"/>
    </xf>
    <xf numFmtId="176" fontId="5" fillId="0" borderId="14" xfId="7" applyNumberFormat="1" applyFont="1" applyBorder="1" applyAlignment="1">
      <alignment horizontal="center" vertical="center"/>
    </xf>
    <xf numFmtId="179" fontId="5" fillId="0" borderId="12" xfId="7" applyNumberFormat="1" applyFont="1" applyBorder="1" applyAlignment="1">
      <alignment horizontal="center" vertical="center"/>
    </xf>
    <xf numFmtId="179" fontId="5" fillId="0" borderId="10" xfId="7" applyNumberFormat="1" applyFont="1" applyBorder="1" applyAlignment="1">
      <alignment horizontal="center" vertical="center"/>
    </xf>
    <xf numFmtId="179" fontId="5" fillId="0" borderId="5" xfId="7" applyNumberFormat="1" applyFont="1" applyBorder="1" applyAlignment="1">
      <alignment horizontal="center" vertical="center"/>
    </xf>
    <xf numFmtId="0" fontId="5" fillId="2" borderId="12" xfId="7" applyFont="1" applyFill="1" applyBorder="1" applyAlignment="1">
      <alignment horizontal="center" vertical="center"/>
    </xf>
    <xf numFmtId="0" fontId="5" fillId="2" borderId="5" xfId="7" applyFont="1" applyFill="1" applyBorder="1" applyAlignment="1">
      <alignment horizontal="center" vertical="center"/>
    </xf>
    <xf numFmtId="0" fontId="5" fillId="2" borderId="10" xfId="7" applyFont="1" applyFill="1" applyBorder="1" applyAlignment="1">
      <alignment horizontal="center" vertical="center"/>
    </xf>
    <xf numFmtId="0" fontId="5" fillId="0" borderId="10" xfId="7" applyFont="1" applyBorder="1" applyAlignment="1">
      <alignment horizontal="center" vertical="center" wrapText="1"/>
    </xf>
    <xf numFmtId="0" fontId="5" fillId="6" borderId="6" xfId="7" applyFont="1" applyFill="1" applyBorder="1" applyAlignment="1">
      <alignment horizontal="center" vertical="center"/>
    </xf>
    <xf numFmtId="0" fontId="5" fillId="5" borderId="6" xfId="7" applyFont="1" applyFill="1" applyBorder="1" applyAlignment="1">
      <alignment horizontal="center" vertical="center"/>
    </xf>
    <xf numFmtId="0" fontId="15" fillId="5" borderId="0" xfId="0" applyFont="1" applyFill="1">
      <alignment vertical="center"/>
    </xf>
  </cellXfs>
  <cellStyles count="8">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158750</xdr:colOff>
      <xdr:row>1</xdr:row>
      <xdr:rowOff>76200</xdr:rowOff>
    </xdr:from>
    <xdr:to>
      <xdr:col>8</xdr:col>
      <xdr:colOff>19050</xdr:colOff>
      <xdr:row>4</xdr:row>
      <xdr:rowOff>44450</xdr:rowOff>
    </xdr:to>
    <xdr:sp macro="" textlink="">
      <xdr:nvSpPr>
        <xdr:cNvPr id="2" name="テキスト ボックス 1">
          <a:extLst>
            <a:ext uri="{FF2B5EF4-FFF2-40B4-BE49-F238E27FC236}">
              <a16:creationId xmlns:a16="http://schemas.microsoft.com/office/drawing/2014/main" id="{583B5957-6FEC-7AD9-E306-ABFDB7267B96}"/>
            </a:ext>
          </a:extLst>
        </xdr:cNvPr>
        <xdr:cNvSpPr txBox="1"/>
      </xdr:nvSpPr>
      <xdr:spPr>
        <a:xfrm>
          <a:off x="158750" y="393700"/>
          <a:ext cx="3848100" cy="654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○短期入所を併設しない場合、</a:t>
          </a:r>
          <a:r>
            <a:rPr kumimoji="1" lang="en-US" altLang="ja-JP" sz="1100"/>
            <a:t>【</a:t>
          </a:r>
          <a:r>
            <a:rPr kumimoji="1" lang="ja-JP" altLang="en-US" sz="1100"/>
            <a:t>その他</a:t>
          </a:r>
          <a:r>
            <a:rPr kumimoji="1" lang="en-US" altLang="ja-JP" sz="1100"/>
            <a:t>】</a:t>
          </a:r>
          <a:r>
            <a:rPr kumimoji="1" lang="ja-JP" altLang="en-US" sz="1100"/>
            <a:t>利用者数算出表の入力は不要です。</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topLeftCell="A32" zoomScaleNormal="100" zoomScaleSheetLayoutView="100" workbookViewId="0">
      <selection activeCell="D40" sqref="D40:AG43"/>
    </sheetView>
  </sheetViews>
  <sheetFormatPr defaultColWidth="8.25" defaultRowHeight="21" customHeight="1"/>
  <cols>
    <col min="1" max="1" width="2.58203125" style="1" customWidth="1"/>
    <col min="2" max="2" width="15" style="3" customWidth="1"/>
    <col min="3" max="3" width="7.25" style="1" customWidth="1"/>
    <col min="4" max="5" width="7.58203125" style="1" customWidth="1"/>
    <col min="6" max="36" width="2.58203125" style="1" customWidth="1"/>
    <col min="37" max="37" width="6.58203125" style="1" customWidth="1"/>
    <col min="38" max="39" width="7.58203125" style="1" customWidth="1"/>
    <col min="40" max="40" width="5.58203125" style="1" customWidth="1"/>
    <col min="41" max="16384" width="8.25" style="1"/>
  </cols>
  <sheetData>
    <row r="1" spans="1:40" ht="25" customHeight="1">
      <c r="A1" s="37" t="s">
        <v>1</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2</v>
      </c>
      <c r="AJ1" s="23"/>
      <c r="AK1" s="125" t="s">
        <v>64</v>
      </c>
      <c r="AL1" s="125"/>
      <c r="AM1" s="125"/>
      <c r="AN1" s="125"/>
    </row>
    <row r="2" spans="1:40" ht="18" customHeight="1">
      <c r="A2" s="4"/>
      <c r="B2" s="5"/>
      <c r="C2" s="5"/>
      <c r="D2" s="5"/>
      <c r="E2" s="5"/>
      <c r="F2" s="5"/>
      <c r="G2" s="5"/>
      <c r="H2" s="5"/>
      <c r="I2" s="5"/>
      <c r="J2" s="5"/>
      <c r="K2" s="5"/>
      <c r="L2" s="5"/>
      <c r="M2" s="126">
        <v>2026</v>
      </c>
      <c r="N2" s="126"/>
      <c r="O2" s="126"/>
      <c r="P2" s="126"/>
      <c r="Q2" s="127" t="s">
        <v>4</v>
      </c>
      <c r="R2" s="127"/>
      <c r="S2" s="126"/>
      <c r="T2" s="126"/>
      <c r="U2" s="127" t="s">
        <v>5</v>
      </c>
      <c r="V2" s="127"/>
      <c r="W2" s="5"/>
      <c r="X2" s="5"/>
      <c r="Y2" s="5"/>
      <c r="Z2" s="4"/>
      <c r="AA2" s="4"/>
      <c r="AC2" s="23"/>
      <c r="AD2" s="5"/>
      <c r="AE2" s="5"/>
      <c r="AF2" s="5"/>
      <c r="AG2" s="5"/>
      <c r="AH2" s="5"/>
      <c r="AI2" s="23" t="s">
        <v>6</v>
      </c>
      <c r="AJ2" s="23"/>
      <c r="AK2" s="128"/>
      <c r="AL2" s="128"/>
      <c r="AM2" s="128"/>
      <c r="AN2" s="128"/>
    </row>
    <row r="3" spans="1:40" ht="18" customHeight="1">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7</v>
      </c>
      <c r="AJ3" s="23"/>
      <c r="AK3" s="129" t="s">
        <v>65</v>
      </c>
      <c r="AL3" s="129"/>
      <c r="AM3" s="129"/>
      <c r="AN3" s="129"/>
    </row>
    <row r="4" spans="1:40" ht="18" customHeight="1">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8</v>
      </c>
      <c r="AJ4" s="23"/>
      <c r="AK4" s="129"/>
      <c r="AL4" s="129"/>
      <c r="AM4" s="129"/>
      <c r="AN4" s="129"/>
    </row>
    <row r="5" spans="1:40" ht="18" customHeight="1">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9</v>
      </c>
      <c r="AH5" s="130"/>
      <c r="AI5" s="130"/>
      <c r="AJ5" s="130"/>
      <c r="AK5" s="30" t="s">
        <v>10</v>
      </c>
      <c r="AL5" s="41"/>
      <c r="AM5" s="30" t="s">
        <v>11</v>
      </c>
      <c r="AN5" s="4"/>
    </row>
    <row r="6" spans="1:40" ht="10" customHeight="1">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c r="A7" s="113" t="s">
        <v>12</v>
      </c>
      <c r="B7" s="121" t="s">
        <v>13</v>
      </c>
      <c r="C7" s="116" t="s">
        <v>14</v>
      </c>
      <c r="D7" s="100" t="s">
        <v>15</v>
      </c>
      <c r="E7" s="111" t="s">
        <v>16</v>
      </c>
      <c r="F7" s="119" t="s">
        <v>17</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0" t="s">
        <v>18</v>
      </c>
      <c r="AL7" s="101" t="s">
        <v>19</v>
      </c>
      <c r="AM7" s="115" t="s">
        <v>20</v>
      </c>
      <c r="AN7" s="115"/>
    </row>
    <row r="8" spans="1:40" ht="15" customHeight="1">
      <c r="A8" s="113"/>
      <c r="B8" s="122"/>
      <c r="C8" s="117"/>
      <c r="D8" s="100"/>
      <c r="E8" s="111"/>
      <c r="F8" s="100" t="s">
        <v>21</v>
      </c>
      <c r="G8" s="100"/>
      <c r="H8" s="100"/>
      <c r="I8" s="100"/>
      <c r="J8" s="100"/>
      <c r="K8" s="100"/>
      <c r="L8" s="100"/>
      <c r="M8" s="100" t="s">
        <v>22</v>
      </c>
      <c r="N8" s="100"/>
      <c r="O8" s="100"/>
      <c r="P8" s="100"/>
      <c r="Q8" s="100"/>
      <c r="R8" s="100"/>
      <c r="S8" s="100"/>
      <c r="T8" s="100" t="s">
        <v>23</v>
      </c>
      <c r="U8" s="100"/>
      <c r="V8" s="100"/>
      <c r="W8" s="100"/>
      <c r="X8" s="100"/>
      <c r="Y8" s="100"/>
      <c r="Z8" s="100"/>
      <c r="AA8" s="100" t="s">
        <v>24</v>
      </c>
      <c r="AB8" s="100"/>
      <c r="AC8" s="100"/>
      <c r="AD8" s="100"/>
      <c r="AE8" s="100"/>
      <c r="AF8" s="100"/>
      <c r="AG8" s="100"/>
      <c r="AH8" s="100" t="s">
        <v>25</v>
      </c>
      <c r="AI8" s="100"/>
      <c r="AJ8" s="100"/>
      <c r="AK8" s="120"/>
      <c r="AL8" s="101"/>
      <c r="AM8" s="115"/>
      <c r="AN8" s="115"/>
    </row>
    <row r="9" spans="1:40" ht="15" customHeight="1">
      <c r="A9" s="113"/>
      <c r="B9" s="123" t="s">
        <v>66</v>
      </c>
      <c r="C9" s="117"/>
      <c r="D9" s="100"/>
      <c r="E9" s="111"/>
      <c r="F9" s="6">
        <f>DATE($M$2,$S$2,1)</f>
        <v>45992</v>
      </c>
      <c r="G9" s="6">
        <f>DATE($M$2,$S$2,2)</f>
        <v>45993</v>
      </c>
      <c r="H9" s="6">
        <f>DATE($M$2,$S$2,3)</f>
        <v>45994</v>
      </c>
      <c r="I9" s="6">
        <f>DATE($M$2,$S$2,4)</f>
        <v>45995</v>
      </c>
      <c r="J9" s="6">
        <f>DATE($M$2,$S$2,5)</f>
        <v>45996</v>
      </c>
      <c r="K9" s="6">
        <f>DATE($M$2,$S$2,6)</f>
        <v>45997</v>
      </c>
      <c r="L9" s="6">
        <f>DATE($M$2,$S$2,7)</f>
        <v>45998</v>
      </c>
      <c r="M9" s="6">
        <f>DATE($M$2,$S$2,8)</f>
        <v>45999</v>
      </c>
      <c r="N9" s="6">
        <f>DATE($M$2,$S$2,9)</f>
        <v>46000</v>
      </c>
      <c r="O9" s="6">
        <f>DATE($M$2,$S$2,10)</f>
        <v>46001</v>
      </c>
      <c r="P9" s="6">
        <f>DATE($M$2,$S$2,11)</f>
        <v>46002</v>
      </c>
      <c r="Q9" s="6">
        <f>DATE($M$2,$S$2,12)</f>
        <v>46003</v>
      </c>
      <c r="R9" s="6">
        <f>DATE($M$2,$S$2,13)</f>
        <v>46004</v>
      </c>
      <c r="S9" s="6">
        <f>DATE($M$2,$S$2,14)</f>
        <v>46005</v>
      </c>
      <c r="T9" s="6">
        <f>DATE($M$2,$S$2,15)</f>
        <v>46006</v>
      </c>
      <c r="U9" s="6">
        <f>DATE($M$2,$S$2,16)</f>
        <v>46007</v>
      </c>
      <c r="V9" s="6">
        <f>DATE($M$2,$S$2,17)</f>
        <v>46008</v>
      </c>
      <c r="W9" s="6">
        <f>DATE($M$2,$S$2,18)</f>
        <v>46009</v>
      </c>
      <c r="X9" s="6">
        <f>DATE($M$2,$S$2,19)</f>
        <v>46010</v>
      </c>
      <c r="Y9" s="6">
        <f>DATE($M$2,$S$2,20)</f>
        <v>46011</v>
      </c>
      <c r="Z9" s="6">
        <f>DATE($M$2,$S$2,21)</f>
        <v>46012</v>
      </c>
      <c r="AA9" s="6">
        <f>DATE($M$2,$S$2,22)</f>
        <v>46013</v>
      </c>
      <c r="AB9" s="6">
        <f>DATE($M$2,$S$2,23)</f>
        <v>46014</v>
      </c>
      <c r="AC9" s="6">
        <f>DATE($M$2,$S$2,24)</f>
        <v>46015</v>
      </c>
      <c r="AD9" s="6">
        <f>DATE($M$2,$S$2,25)</f>
        <v>46016</v>
      </c>
      <c r="AE9" s="6">
        <f>DATE($M$2,$S$2,26)</f>
        <v>46017</v>
      </c>
      <c r="AF9" s="6">
        <f>DATE($M$2,$S$2,27)</f>
        <v>46018</v>
      </c>
      <c r="AG9" s="6">
        <f>DATE($M$2,$S$2,28)</f>
        <v>46019</v>
      </c>
      <c r="AH9" s="6">
        <f>IF(DAY(EOMONTH(F9,0))&lt;29,"",DATE($M$2,$S$2,29))</f>
        <v>46020</v>
      </c>
      <c r="AI9" s="6">
        <f>IF(DAY(EOMONTH(F9,0))&lt;30,"",DATE($M$2,$S$2,30))</f>
        <v>46021</v>
      </c>
      <c r="AJ9" s="6">
        <f>IF(DAY(EOMONTH(F9,0))&lt;31,"",DATE($M$2,$S$2,31))</f>
        <v>46022</v>
      </c>
      <c r="AK9" s="120"/>
      <c r="AL9" s="101"/>
      <c r="AM9" s="115"/>
      <c r="AN9" s="115"/>
    </row>
    <row r="10" spans="1:40" ht="15" customHeight="1">
      <c r="A10" s="113"/>
      <c r="B10" s="124"/>
      <c r="C10" s="118"/>
      <c r="D10" s="100"/>
      <c r="E10" s="111"/>
      <c r="F10" s="7">
        <f>DATE($M$2,$S$2,1)</f>
        <v>45992</v>
      </c>
      <c r="G10" s="7">
        <f>DATE($M$2,$S$2,2)</f>
        <v>45993</v>
      </c>
      <c r="H10" s="7">
        <f>DATE($M$2,$S$2,3)</f>
        <v>45994</v>
      </c>
      <c r="I10" s="7">
        <f>DATE($M$2,$S$2,4)</f>
        <v>45995</v>
      </c>
      <c r="J10" s="7">
        <f>DATE($M$2,$S$2,5)</f>
        <v>45996</v>
      </c>
      <c r="K10" s="7">
        <f>DATE($M$2,$S$2,6)</f>
        <v>45997</v>
      </c>
      <c r="L10" s="7">
        <f>DATE($M$2,$S$2,7)</f>
        <v>45998</v>
      </c>
      <c r="M10" s="7">
        <f>DATE($M$2,$S$2,8)</f>
        <v>45999</v>
      </c>
      <c r="N10" s="7">
        <f>DATE($M$2,$S$2,9)</f>
        <v>46000</v>
      </c>
      <c r="O10" s="7">
        <f>DATE($M$2,$S$2,10)</f>
        <v>46001</v>
      </c>
      <c r="P10" s="7">
        <f>DATE($M$2,$S$2,11)</f>
        <v>46002</v>
      </c>
      <c r="Q10" s="7">
        <f>DATE($M$2,$S$2,12)</f>
        <v>46003</v>
      </c>
      <c r="R10" s="7">
        <f>DATE($M$2,$S$2,13)</f>
        <v>46004</v>
      </c>
      <c r="S10" s="7">
        <f>DATE($M$2,$S$2,14)</f>
        <v>46005</v>
      </c>
      <c r="T10" s="7">
        <f>DATE($M$2,$S$2,15)</f>
        <v>46006</v>
      </c>
      <c r="U10" s="7">
        <f>DATE($M$2,$S$2,16)</f>
        <v>46007</v>
      </c>
      <c r="V10" s="7">
        <f>DATE($M$2,$S$2,17)</f>
        <v>46008</v>
      </c>
      <c r="W10" s="7">
        <f>DATE($M$2,$S$2,18)</f>
        <v>46009</v>
      </c>
      <c r="X10" s="7">
        <f>DATE($M$2,$S$2,19)</f>
        <v>46010</v>
      </c>
      <c r="Y10" s="7">
        <f>DATE($M$2,$S$2,20)</f>
        <v>46011</v>
      </c>
      <c r="Z10" s="7">
        <f>DATE($M$2,$S$2,21)</f>
        <v>46012</v>
      </c>
      <c r="AA10" s="7">
        <f>DATE($M$2,$S$2,22)</f>
        <v>46013</v>
      </c>
      <c r="AB10" s="7">
        <f>DATE($M$2,$S$2,23)</f>
        <v>46014</v>
      </c>
      <c r="AC10" s="7">
        <f>DATE($M$2,$S$2,24)</f>
        <v>46015</v>
      </c>
      <c r="AD10" s="7">
        <f>DATE($M$2,$S$2,25)</f>
        <v>46016</v>
      </c>
      <c r="AE10" s="7">
        <f>DATE($M$2,$S$2,26)</f>
        <v>46017</v>
      </c>
      <c r="AF10" s="7">
        <f>DATE($M$2,$S$2,27)</f>
        <v>46018</v>
      </c>
      <c r="AG10" s="7">
        <f>DATE($M$2,$S$2,28)</f>
        <v>46019</v>
      </c>
      <c r="AH10" s="7">
        <f>IF(DAY(EOMONTH(F10,0))&lt;29,"",DATE($M$2,$S$2,29))</f>
        <v>46020</v>
      </c>
      <c r="AI10" s="7">
        <f>IF(DAY(EOMONTH(F10,0))&lt;30,"",DATE($M$2,$S$2,30))</f>
        <v>46021</v>
      </c>
      <c r="AJ10" s="7">
        <f>IF(DAY(EOMONTH(F10,0))&lt;31,"",DATE($M$2,$S$2,31))</f>
        <v>46022</v>
      </c>
      <c r="AK10" s="120"/>
      <c r="AL10" s="101"/>
      <c r="AM10" s="115"/>
      <c r="AN10" s="115"/>
    </row>
    <row r="11" spans="1:40" ht="18" customHeight="1">
      <c r="A11" s="16">
        <v>1</v>
      </c>
      <c r="B11" s="45" t="s">
        <v>67</v>
      </c>
      <c r="C11" s="25" t="s">
        <v>37</v>
      </c>
      <c r="D11" s="46"/>
      <c r="E11" s="47" t="s">
        <v>37</v>
      </c>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5"/>
      <c r="AL11" s="70"/>
      <c r="AM11" s="110"/>
      <c r="AN11" s="110"/>
    </row>
    <row r="12" spans="1:40" ht="18" customHeight="1">
      <c r="A12" s="16">
        <v>2</v>
      </c>
      <c r="B12" s="45" t="s">
        <v>68</v>
      </c>
      <c r="C12" s="25" t="s">
        <v>39</v>
      </c>
      <c r="D12" s="46"/>
      <c r="E12" s="47" t="s">
        <v>39</v>
      </c>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2">
        <f>+SUM(F12:AJ12)</f>
        <v>0</v>
      </c>
      <c r="AL12" s="13">
        <f t="shared" ref="AL12:AL30" si="0">IF($AK$3="４週",AK12/4,AK12/(DAY(EOMONTH($F$9,0))/7))</f>
        <v>0</v>
      </c>
      <c r="AM12" s="110"/>
      <c r="AN12" s="110"/>
    </row>
    <row r="13" spans="1:40" ht="18" customHeight="1">
      <c r="A13" s="16">
        <v>3</v>
      </c>
      <c r="B13" s="45" t="s">
        <v>68</v>
      </c>
      <c r="C13" s="25" t="s">
        <v>41</v>
      </c>
      <c r="D13" s="46"/>
      <c r="E13" s="47" t="s">
        <v>41</v>
      </c>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2">
        <f>+SUM(F13:AJ13)</f>
        <v>0</v>
      </c>
      <c r="AL13" s="13">
        <f t="shared" si="0"/>
        <v>0</v>
      </c>
      <c r="AM13" s="110"/>
      <c r="AN13" s="110"/>
    </row>
    <row r="14" spans="1:40" ht="18" customHeight="1">
      <c r="A14" s="16">
        <v>4</v>
      </c>
      <c r="B14" s="45" t="s">
        <v>69</v>
      </c>
      <c r="C14" s="25" t="s">
        <v>41</v>
      </c>
      <c r="D14" s="46"/>
      <c r="E14" s="47" t="s">
        <v>43</v>
      </c>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2">
        <f t="shared" ref="AK14:AK30" si="1">+SUM(F14:AJ14)</f>
        <v>0</v>
      </c>
      <c r="AL14" s="13">
        <f t="shared" si="0"/>
        <v>0</v>
      </c>
      <c r="AM14" s="110"/>
      <c r="AN14" s="110"/>
    </row>
    <row r="15" spans="1:40" ht="18" customHeight="1">
      <c r="A15" s="16">
        <v>5</v>
      </c>
      <c r="B15" s="45" t="s">
        <v>69</v>
      </c>
      <c r="C15" s="25" t="s">
        <v>41</v>
      </c>
      <c r="D15" s="46"/>
      <c r="E15" s="47" t="s">
        <v>70</v>
      </c>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2">
        <f t="shared" si="1"/>
        <v>0</v>
      </c>
      <c r="AL15" s="13">
        <f t="shared" si="0"/>
        <v>0</v>
      </c>
      <c r="AM15" s="110"/>
      <c r="AN15" s="110"/>
    </row>
    <row r="16" spans="1:40" ht="18" customHeight="1">
      <c r="A16" s="16">
        <v>6</v>
      </c>
      <c r="B16" s="45" t="s">
        <v>69</v>
      </c>
      <c r="C16" s="25" t="s">
        <v>43</v>
      </c>
      <c r="D16" s="46"/>
      <c r="E16" s="47" t="s">
        <v>71</v>
      </c>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2">
        <f t="shared" si="1"/>
        <v>0</v>
      </c>
      <c r="AL16" s="13">
        <f t="shared" si="0"/>
        <v>0</v>
      </c>
      <c r="AM16" s="110"/>
      <c r="AN16" s="110"/>
    </row>
    <row r="17" spans="1:40" ht="18" customHeight="1">
      <c r="A17" s="16">
        <v>7</v>
      </c>
      <c r="B17" s="45" t="s">
        <v>69</v>
      </c>
      <c r="C17" s="25" t="s">
        <v>43</v>
      </c>
      <c r="D17" s="46"/>
      <c r="E17" s="47" t="s">
        <v>72</v>
      </c>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2">
        <f t="shared" si="1"/>
        <v>0</v>
      </c>
      <c r="AL17" s="13">
        <f t="shared" si="0"/>
        <v>0</v>
      </c>
      <c r="AM17" s="110"/>
      <c r="AN17" s="110"/>
    </row>
    <row r="18" spans="1:40" ht="18" customHeight="1">
      <c r="A18" s="16">
        <v>8</v>
      </c>
      <c r="B18" s="45" t="s">
        <v>69</v>
      </c>
      <c r="C18" s="25" t="s">
        <v>43</v>
      </c>
      <c r="D18" s="46"/>
      <c r="E18" s="47" t="s">
        <v>73</v>
      </c>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2">
        <f t="shared" si="1"/>
        <v>0</v>
      </c>
      <c r="AL18" s="13">
        <f t="shared" si="0"/>
        <v>0</v>
      </c>
      <c r="AM18" s="110"/>
      <c r="AN18" s="110"/>
    </row>
    <row r="19" spans="1:40" ht="18" customHeight="1">
      <c r="A19" s="16">
        <v>9</v>
      </c>
      <c r="B19" s="45" t="s">
        <v>69</v>
      </c>
      <c r="C19" s="25" t="s">
        <v>43</v>
      </c>
      <c r="D19" s="46"/>
      <c r="E19" s="47" t="s">
        <v>74</v>
      </c>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2">
        <f t="shared" si="1"/>
        <v>0</v>
      </c>
      <c r="AL19" s="13">
        <f t="shared" si="0"/>
        <v>0</v>
      </c>
      <c r="AM19" s="110"/>
      <c r="AN19" s="110"/>
    </row>
    <row r="20" spans="1:40" ht="18" customHeight="1">
      <c r="A20" s="16">
        <v>10</v>
      </c>
      <c r="B20" s="45" t="s">
        <v>69</v>
      </c>
      <c r="C20" s="25" t="s">
        <v>43</v>
      </c>
      <c r="D20" s="46"/>
      <c r="E20" s="47" t="s">
        <v>75</v>
      </c>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2">
        <f t="shared" si="1"/>
        <v>0</v>
      </c>
      <c r="AL20" s="13">
        <f t="shared" si="0"/>
        <v>0</v>
      </c>
      <c r="AM20" s="110"/>
      <c r="AN20" s="110"/>
    </row>
    <row r="21" spans="1:40" ht="18" customHeight="1">
      <c r="A21" s="16">
        <v>11</v>
      </c>
      <c r="B21" s="45"/>
      <c r="C21" s="25"/>
      <c r="D21" s="46"/>
      <c r="E21" s="47"/>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2">
        <f t="shared" si="1"/>
        <v>0</v>
      </c>
      <c r="AL21" s="13">
        <f t="shared" si="0"/>
        <v>0</v>
      </c>
      <c r="AM21" s="110"/>
      <c r="AN21" s="110"/>
    </row>
    <row r="22" spans="1:40" ht="18" customHeight="1">
      <c r="A22" s="16">
        <v>12</v>
      </c>
      <c r="B22" s="45"/>
      <c r="C22" s="25"/>
      <c r="D22" s="46"/>
      <c r="E22" s="47"/>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2">
        <f t="shared" si="1"/>
        <v>0</v>
      </c>
      <c r="AL22" s="13">
        <f t="shared" si="0"/>
        <v>0</v>
      </c>
      <c r="AM22" s="110"/>
      <c r="AN22" s="110"/>
    </row>
    <row r="23" spans="1:40" ht="18" customHeight="1">
      <c r="A23" s="16">
        <v>13</v>
      </c>
      <c r="B23" s="45"/>
      <c r="C23" s="25"/>
      <c r="D23" s="46"/>
      <c r="E23" s="47"/>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2">
        <f t="shared" si="1"/>
        <v>0</v>
      </c>
      <c r="AL23" s="13">
        <f t="shared" si="0"/>
        <v>0</v>
      </c>
      <c r="AM23" s="110"/>
      <c r="AN23" s="110"/>
    </row>
    <row r="24" spans="1:40" ht="18" customHeight="1">
      <c r="A24" s="16">
        <v>14</v>
      </c>
      <c r="B24" s="45"/>
      <c r="C24" s="25"/>
      <c r="D24" s="46"/>
      <c r="E24" s="47"/>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2">
        <f t="shared" si="1"/>
        <v>0</v>
      </c>
      <c r="AL24" s="13">
        <f t="shared" si="0"/>
        <v>0</v>
      </c>
      <c r="AM24" s="110"/>
      <c r="AN24" s="110"/>
    </row>
    <row r="25" spans="1:40" ht="18" customHeight="1">
      <c r="A25" s="16">
        <v>15</v>
      </c>
      <c r="B25" s="45"/>
      <c r="C25" s="25"/>
      <c r="D25" s="46"/>
      <c r="E25" s="47"/>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2">
        <f t="shared" si="1"/>
        <v>0</v>
      </c>
      <c r="AL25" s="13">
        <f t="shared" si="0"/>
        <v>0</v>
      </c>
      <c r="AM25" s="110"/>
      <c r="AN25" s="110"/>
    </row>
    <row r="26" spans="1:40" ht="18" customHeight="1">
      <c r="A26" s="16">
        <v>16</v>
      </c>
      <c r="B26" s="45"/>
      <c r="C26" s="25"/>
      <c r="D26" s="46"/>
      <c r="E26" s="47"/>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2">
        <f t="shared" si="1"/>
        <v>0</v>
      </c>
      <c r="AL26" s="13">
        <f t="shared" si="0"/>
        <v>0</v>
      </c>
      <c r="AM26" s="110"/>
      <c r="AN26" s="110"/>
    </row>
    <row r="27" spans="1:40" ht="18" customHeight="1">
      <c r="A27" s="16">
        <v>17</v>
      </c>
      <c r="B27" s="45"/>
      <c r="C27" s="25"/>
      <c r="D27" s="46"/>
      <c r="E27" s="47"/>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2">
        <f t="shared" si="1"/>
        <v>0</v>
      </c>
      <c r="AL27" s="13">
        <f t="shared" si="0"/>
        <v>0</v>
      </c>
      <c r="AM27" s="110"/>
      <c r="AN27" s="110"/>
    </row>
    <row r="28" spans="1:40" ht="18" customHeight="1">
      <c r="A28" s="16">
        <v>18</v>
      </c>
      <c r="B28" s="45"/>
      <c r="C28" s="25"/>
      <c r="D28" s="46"/>
      <c r="E28" s="47"/>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2">
        <f t="shared" si="1"/>
        <v>0</v>
      </c>
      <c r="AL28" s="13">
        <f t="shared" si="0"/>
        <v>0</v>
      </c>
      <c r="AM28" s="110"/>
      <c r="AN28" s="110"/>
    </row>
    <row r="29" spans="1:40" ht="18" customHeight="1">
      <c r="A29" s="16">
        <v>19</v>
      </c>
      <c r="B29" s="45"/>
      <c r="C29" s="25"/>
      <c r="D29" s="46"/>
      <c r="E29" s="47"/>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2">
        <f t="shared" si="1"/>
        <v>0</v>
      </c>
      <c r="AL29" s="13">
        <f t="shared" si="0"/>
        <v>0</v>
      </c>
      <c r="AM29" s="110"/>
      <c r="AN29" s="110"/>
    </row>
    <row r="30" spans="1:40" ht="18" customHeight="1">
      <c r="A30" s="16">
        <v>20</v>
      </c>
      <c r="B30" s="45"/>
      <c r="C30" s="25"/>
      <c r="D30" s="46"/>
      <c r="E30" s="47"/>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2">
        <f t="shared" si="1"/>
        <v>0</v>
      </c>
      <c r="AL30" s="13">
        <f t="shared" si="0"/>
        <v>0</v>
      </c>
      <c r="AM30" s="110"/>
      <c r="AN30" s="110"/>
    </row>
    <row r="31" spans="1:40" ht="18" customHeight="1">
      <c r="A31" s="111" t="s">
        <v>26</v>
      </c>
      <c r="B31" s="112"/>
      <c r="C31" s="112"/>
      <c r="D31" s="112"/>
      <c r="E31" s="112"/>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+SUM(F31:AJ31)</f>
        <v>0</v>
      </c>
      <c r="AL31" s="13">
        <f>IF($AK$3="４週",AK31/4,AK31/(DAY(EOMONTH($F$9,0))/7))</f>
        <v>0</v>
      </c>
      <c r="AM31" s="113"/>
      <c r="AN31" s="113"/>
    </row>
    <row r="32" spans="1:40" ht="18" customHeight="1">
      <c r="A32" s="112" t="s">
        <v>27</v>
      </c>
      <c r="B32" s="112"/>
      <c r="C32" s="112"/>
      <c r="D32" s="112"/>
      <c r="E32" s="114"/>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14"/>
      <c r="AL32" s="15"/>
      <c r="AM32" s="113"/>
      <c r="AN32" s="113"/>
    </row>
    <row r="33" spans="1:40" ht="15" customHeight="1">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0" ht="5.15" customHeight="1">
      <c r="A34" s="28"/>
      <c r="B34" s="28"/>
      <c r="C34" s="28"/>
      <c r="D34"/>
      <c r="E34"/>
      <c r="F34"/>
      <c r="G34"/>
      <c r="H34"/>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48"/>
      <c r="AK34" s="2"/>
      <c r="AL34" s="9"/>
      <c r="AM34" s="9"/>
      <c r="AN34" s="4"/>
    </row>
    <row r="35" spans="1:40" ht="5.15" customHeight="1">
      <c r="A35" s="28"/>
      <c r="B35" s="28"/>
      <c r="C35" s="28"/>
      <c r="D35"/>
      <c r="E35"/>
      <c r="F35"/>
      <c r="G35"/>
      <c r="H35"/>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48"/>
      <c r="AK35" s="2"/>
      <c r="AL35" s="9"/>
      <c r="AM35" s="9"/>
      <c r="AN35" s="4"/>
    </row>
    <row r="36" spans="1:40" ht="5.15" customHeight="1">
      <c r="A36" s="28"/>
      <c r="B36" s="28"/>
      <c r="C36" s="28"/>
      <c r="D36"/>
      <c r="E36"/>
      <c r="F36"/>
      <c r="G36"/>
      <c r="H36"/>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48"/>
      <c r="AK36" s="2"/>
      <c r="AL36" s="9"/>
      <c r="AM36" s="9"/>
      <c r="AN36" s="4"/>
    </row>
    <row r="37" spans="1:40" ht="18" customHeight="1">
      <c r="A37" s="10" t="s">
        <v>76</v>
      </c>
      <c r="B37" s="2"/>
      <c r="D37" s="2"/>
      <c r="E37" s="2"/>
      <c r="F37" s="2"/>
      <c r="G37" s="2"/>
      <c r="H37" s="2"/>
      <c r="I37" s="2"/>
      <c r="J37" s="2"/>
      <c r="K37" s="2"/>
    </row>
    <row r="38" spans="1:40" ht="18" customHeight="1">
      <c r="A38" s="54" t="s">
        <v>77</v>
      </c>
      <c r="B38" s="54"/>
      <c r="M38" s="10" t="s">
        <v>78</v>
      </c>
      <c r="N38" s="2"/>
      <c r="P38" s="2"/>
      <c r="Q38" s="2"/>
      <c r="R38" s="2"/>
      <c r="S38" s="2"/>
      <c r="T38" s="2"/>
      <c r="U38" s="77" t="str">
        <f>IF(COUNTIF(M40:M43,"○")&gt;1,"いずれか１つを選択してください。","")</f>
        <v/>
      </c>
      <c r="V38" s="2"/>
      <c r="W38" s="2"/>
      <c r="X38" s="2"/>
      <c r="Y38" s="2"/>
      <c r="Z38" s="2"/>
      <c r="AA38" s="2"/>
      <c r="AB38" s="2"/>
      <c r="AC38" s="2"/>
      <c r="AD38" s="2"/>
      <c r="AE38" s="2"/>
      <c r="AF38" s="2"/>
      <c r="AG38" s="2"/>
      <c r="AH38" s="2"/>
      <c r="AI38" s="2"/>
      <c r="AJ38" s="2"/>
      <c r="AK38" s="48"/>
      <c r="AL38" s="2"/>
      <c r="AM38" s="9"/>
      <c r="AN38" s="9"/>
    </row>
    <row r="39" spans="1:40" ht="18.75" customHeight="1">
      <c r="A39" s="148"/>
      <c r="B39" s="148"/>
      <c r="C39" s="148"/>
      <c r="D39" s="52">
        <f>IF(S2=1,10,IF(S2=2,11,IF(S2=3,12,S2-3)))</f>
        <v>-3</v>
      </c>
      <c r="E39" s="52">
        <f>IF(S2=1,11,IF(S2=2,12,S2-2))</f>
        <v>-2</v>
      </c>
      <c r="F39" s="149">
        <f>IF(S2=1,12,S2-1)</f>
        <v>-1</v>
      </c>
      <c r="G39" s="149"/>
      <c r="H39" s="149"/>
      <c r="I39" s="100" t="s">
        <v>79</v>
      </c>
      <c r="J39" s="100"/>
      <c r="K39" s="100"/>
      <c r="M39" s="111" t="s">
        <v>80</v>
      </c>
      <c r="N39" s="112"/>
      <c r="O39" s="112"/>
      <c r="P39" s="112"/>
      <c r="Q39" s="112"/>
      <c r="R39" s="112"/>
      <c r="S39" s="112"/>
      <c r="T39" s="112"/>
      <c r="U39" s="112"/>
      <c r="V39" s="112"/>
      <c r="W39" s="112"/>
      <c r="X39" s="112"/>
      <c r="Y39" s="112"/>
      <c r="Z39" s="112"/>
      <c r="AA39" s="112"/>
      <c r="AB39" s="112"/>
      <c r="AC39" s="112"/>
      <c r="AD39" s="112"/>
      <c r="AE39" s="112"/>
      <c r="AF39" s="112"/>
      <c r="AG39" s="112"/>
      <c r="AH39" s="151" t="s">
        <v>81</v>
      </c>
      <c r="AI39" s="152"/>
      <c r="AJ39" s="152"/>
      <c r="AK39" s="152"/>
      <c r="AL39" s="153"/>
      <c r="AM39" s="101" t="s">
        <v>82</v>
      </c>
      <c r="AN39" s="101"/>
    </row>
    <row r="40" spans="1:40" ht="18" customHeight="1">
      <c r="A40" s="101" t="s">
        <v>83</v>
      </c>
      <c r="B40" s="101"/>
      <c r="C40" s="101"/>
      <c r="D40" s="53"/>
      <c r="E40" s="53"/>
      <c r="F40" s="150"/>
      <c r="G40" s="150"/>
      <c r="H40" s="150"/>
      <c r="I40" s="111">
        <f>SUM(D40:F40)</f>
        <v>0</v>
      </c>
      <c r="J40" s="112"/>
      <c r="K40" s="114"/>
      <c r="M40" s="143" t="s">
        <v>84</v>
      </c>
      <c r="N40" s="116" t="s">
        <v>85</v>
      </c>
      <c r="O40" s="137"/>
      <c r="P40" s="138"/>
      <c r="Q40" s="134" t="s">
        <v>86</v>
      </c>
      <c r="R40" s="135"/>
      <c r="S40" s="135"/>
      <c r="T40" s="135"/>
      <c r="U40" s="135"/>
      <c r="V40" s="135"/>
      <c r="W40" s="135"/>
      <c r="X40" s="135"/>
      <c r="Y40" s="135"/>
      <c r="Z40" s="135"/>
      <c r="AA40" s="135"/>
      <c r="AB40" s="135"/>
      <c r="AC40" s="135"/>
      <c r="AD40" s="135"/>
      <c r="AE40" s="135"/>
      <c r="AF40" s="135"/>
      <c r="AG40" s="136"/>
      <c r="AH40" s="133">
        <f>SUM(F32:AJ32)</f>
        <v>0</v>
      </c>
      <c r="AI40" s="120"/>
      <c r="AJ40" s="72" t="s">
        <v>87</v>
      </c>
      <c r="AK40" s="133">
        <f>ROUNDUP(AH40/450,0)</f>
        <v>0</v>
      </c>
      <c r="AL40" s="120"/>
      <c r="AM40" s="100">
        <f>MIN(AH40:AK42)</f>
        <v>0</v>
      </c>
      <c r="AN40" s="100"/>
    </row>
    <row r="41" spans="1:40" ht="18" customHeight="1">
      <c r="A41" s="101" t="s">
        <v>88</v>
      </c>
      <c r="B41" s="101"/>
      <c r="C41" s="101"/>
      <c r="D41" s="53"/>
      <c r="E41" s="53"/>
      <c r="F41" s="150"/>
      <c r="G41" s="150"/>
      <c r="H41" s="150"/>
      <c r="I41" s="111">
        <f>SUM(D41:H41)*0.1</f>
        <v>0</v>
      </c>
      <c r="J41" s="112"/>
      <c r="K41" s="114"/>
      <c r="M41" s="144"/>
      <c r="N41" s="117"/>
      <c r="O41" s="139"/>
      <c r="P41" s="140"/>
      <c r="Q41" s="96" t="s">
        <v>89</v>
      </c>
      <c r="R41" s="97"/>
      <c r="S41" s="97"/>
      <c r="T41" s="97"/>
      <c r="U41" s="97"/>
      <c r="V41" s="97"/>
      <c r="W41" s="97"/>
      <c r="X41" s="97"/>
      <c r="Y41" s="97"/>
      <c r="Z41" s="97"/>
      <c r="AA41" s="97"/>
      <c r="AB41" s="97"/>
      <c r="AC41" s="97"/>
      <c r="AD41" s="97"/>
      <c r="AE41" s="97"/>
      <c r="AF41" s="97"/>
      <c r="AG41" s="98"/>
      <c r="AH41" s="111">
        <f>COUNTA(B12:B30)</f>
        <v>9</v>
      </c>
      <c r="AI41" s="112"/>
      <c r="AJ41" s="78" t="s">
        <v>90</v>
      </c>
      <c r="AK41" s="133">
        <f>ROUNDUP(AH41/10,0)</f>
        <v>1</v>
      </c>
      <c r="AL41" s="120"/>
      <c r="AM41" s="100"/>
      <c r="AN41" s="100"/>
    </row>
    <row r="42" spans="1:40" ht="18" customHeight="1">
      <c r="A42" s="100" t="s">
        <v>79</v>
      </c>
      <c r="B42" s="100"/>
      <c r="C42" s="100"/>
      <c r="D42" s="17">
        <f>D40+D41*0.1</f>
        <v>0</v>
      </c>
      <c r="E42" s="17">
        <f>E40+E41*0.1</f>
        <v>0</v>
      </c>
      <c r="F42" s="111">
        <f t="shared" ref="F42" si="3">F40+F41*0.1</f>
        <v>0</v>
      </c>
      <c r="G42" s="112"/>
      <c r="H42" s="114"/>
      <c r="I42" s="111">
        <f>SUM(D42:H42)</f>
        <v>0</v>
      </c>
      <c r="J42" s="112"/>
      <c r="K42" s="114"/>
      <c r="M42" s="145"/>
      <c r="N42" s="118"/>
      <c r="O42" s="141"/>
      <c r="P42" s="142"/>
      <c r="Q42" s="96" t="s">
        <v>91</v>
      </c>
      <c r="R42" s="97"/>
      <c r="S42" s="97"/>
      <c r="T42" s="97"/>
      <c r="U42" s="97"/>
      <c r="V42" s="97"/>
      <c r="W42" s="97"/>
      <c r="X42" s="97"/>
      <c r="Y42" s="97"/>
      <c r="Z42" s="97"/>
      <c r="AA42" s="97"/>
      <c r="AB42" s="97"/>
      <c r="AC42" s="97"/>
      <c r="AD42" s="97"/>
      <c r="AE42" s="97"/>
      <c r="AF42" s="97"/>
      <c r="AG42" s="98"/>
      <c r="AH42" s="133">
        <f>ROUNDDOWN(I44,1)</f>
        <v>0</v>
      </c>
      <c r="AI42" s="120"/>
      <c r="AJ42" s="79" t="s">
        <v>90</v>
      </c>
      <c r="AK42" s="133">
        <f>ROUNDUP(IF(X44="",AH42/40,IF(X44="○",AH42/50)),0)</f>
        <v>0</v>
      </c>
      <c r="AL42" s="120"/>
      <c r="AM42" s="100"/>
      <c r="AN42" s="100"/>
    </row>
    <row r="43" spans="1:40" ht="18" customHeight="1">
      <c r="A43" s="4" t="s">
        <v>92</v>
      </c>
      <c r="B43" s="1"/>
      <c r="H43" s="2" t="s">
        <v>93</v>
      </c>
      <c r="M43" s="53"/>
      <c r="N43" s="96" t="s">
        <v>94</v>
      </c>
      <c r="O43" s="97"/>
      <c r="P43" s="97"/>
      <c r="Q43" s="97"/>
      <c r="R43" s="97"/>
      <c r="S43" s="97"/>
      <c r="T43" s="97"/>
      <c r="U43" s="97"/>
      <c r="V43" s="97"/>
      <c r="W43" s="97"/>
      <c r="X43" s="97"/>
      <c r="Y43" s="97"/>
      <c r="Z43" s="97"/>
      <c r="AA43" s="97"/>
      <c r="AB43" s="97"/>
      <c r="AC43" s="97"/>
      <c r="AD43" s="97"/>
      <c r="AE43" s="97"/>
      <c r="AF43" s="97"/>
      <c r="AG43" s="98"/>
      <c r="AH43" s="132"/>
      <c r="AI43" s="132"/>
      <c r="AJ43" s="132"/>
      <c r="AK43" s="132"/>
      <c r="AL43" s="132"/>
      <c r="AM43" s="111" cm="1">
        <f t="array" ref="AM43">ROUNDUP(_xlfn.IFS(AM40&lt;2,1,AND(AM40&lt;=2,AM40&lt;6),AM40-1,AM40&gt;=6,AM40/2*3),1)</f>
        <v>1</v>
      </c>
      <c r="AN43" s="114"/>
    </row>
    <row r="44" spans="1:40" ht="18" customHeight="1">
      <c r="B44" s="4"/>
      <c r="I44" s="100">
        <f>I42/3</f>
        <v>0</v>
      </c>
      <c r="J44" s="100"/>
      <c r="K44" s="100"/>
      <c r="M44" s="56" t="s">
        <v>95</v>
      </c>
      <c r="N44" s="76"/>
      <c r="O44" s="74"/>
      <c r="P44" s="74"/>
      <c r="Q44" s="74"/>
      <c r="R44" s="74"/>
      <c r="S44" s="74"/>
      <c r="T44" s="74"/>
      <c r="U44" s="74"/>
      <c r="V44" s="74"/>
      <c r="W44" s="74"/>
      <c r="X44" s="146"/>
      <c r="Y44" s="147"/>
      <c r="Z44" s="74"/>
      <c r="AA44" s="74"/>
      <c r="AB44" s="74"/>
      <c r="AC44" s="74"/>
      <c r="AD44" s="74"/>
      <c r="AE44" s="74"/>
      <c r="AF44" s="74"/>
      <c r="AG44" s="74"/>
      <c r="AH44" s="74"/>
      <c r="AI44" s="74"/>
      <c r="AJ44" s="74"/>
      <c r="AK44" s="74"/>
      <c r="AL44" s="74"/>
      <c r="AM44" s="74"/>
      <c r="AN44" s="74"/>
    </row>
    <row r="45" spans="1:40" ht="14.25" customHeight="1">
      <c r="B45" s="4"/>
      <c r="I45" s="9"/>
      <c r="J45" s="9"/>
      <c r="K45" s="9"/>
      <c r="M45" s="2" t="s">
        <v>96</v>
      </c>
      <c r="N45" s="77"/>
      <c r="O45" s="75"/>
      <c r="P45" s="75"/>
      <c r="Q45" s="75"/>
      <c r="R45" s="75"/>
      <c r="S45" s="75"/>
      <c r="T45" s="75"/>
      <c r="U45" s="75"/>
      <c r="V45" s="75"/>
      <c r="W45" s="75"/>
      <c r="X45" s="73"/>
      <c r="Y45" s="73"/>
      <c r="Z45" s="75"/>
      <c r="AA45" s="75"/>
      <c r="AB45" s="75"/>
      <c r="AC45" s="75"/>
      <c r="AD45" s="75"/>
      <c r="AE45" s="75"/>
      <c r="AF45" s="75"/>
      <c r="AG45" s="75"/>
      <c r="AH45" s="75"/>
      <c r="AI45" s="75"/>
      <c r="AJ45" s="75"/>
      <c r="AK45" s="75"/>
      <c r="AL45" s="75"/>
      <c r="AM45" s="75"/>
      <c r="AN45" s="75"/>
    </row>
    <row r="46" spans="1:40" ht="13.5" customHeight="1">
      <c r="B46" s="4"/>
      <c r="I46" s="9"/>
      <c r="J46" s="9"/>
      <c r="K46" s="9"/>
      <c r="M46" s="2" t="s">
        <v>97</v>
      </c>
      <c r="N46" s="77"/>
      <c r="O46" s="75"/>
      <c r="P46" s="75"/>
      <c r="Q46" s="75"/>
      <c r="R46" s="75"/>
      <c r="S46" s="75"/>
      <c r="T46" s="75"/>
      <c r="U46" s="75"/>
      <c r="V46" s="75"/>
      <c r="W46" s="75"/>
      <c r="X46" s="73"/>
      <c r="Y46" s="73"/>
      <c r="Z46" s="75"/>
      <c r="AA46" s="75"/>
      <c r="AB46" s="75"/>
      <c r="AC46" s="75"/>
      <c r="AD46" s="75"/>
      <c r="AE46" s="75"/>
      <c r="AF46" s="75"/>
      <c r="AG46" s="75"/>
      <c r="AH46" s="75"/>
      <c r="AI46" s="75"/>
      <c r="AJ46" s="75"/>
      <c r="AK46" s="75"/>
      <c r="AL46" s="75"/>
      <c r="AM46" s="75"/>
      <c r="AN46" s="75"/>
    </row>
    <row r="47" spans="1:40" ht="13.5" customHeight="1">
      <c r="A47" s="28"/>
      <c r="B47" s="28"/>
      <c r="C47" s="28"/>
      <c r="D47" s="28"/>
      <c r="E47" s="28"/>
      <c r="F47" s="28"/>
      <c r="G47" s="28"/>
      <c r="H47" s="28"/>
      <c r="I47" s="28"/>
      <c r="J47" s="2"/>
      <c r="K47" s="2"/>
      <c r="L47" s="2"/>
      <c r="M47" s="131" t="s">
        <v>98</v>
      </c>
      <c r="N47" s="131"/>
      <c r="O47" s="131"/>
      <c r="P47" s="131"/>
      <c r="Q47" s="131"/>
      <c r="R47" s="131"/>
      <c r="S47" s="131"/>
      <c r="T47" s="131"/>
      <c r="U47" s="131"/>
      <c r="V47" s="131"/>
      <c r="W47" s="131"/>
      <c r="X47" s="131"/>
      <c r="Y47" s="131"/>
      <c r="Z47" s="131"/>
      <c r="AA47" s="131"/>
      <c r="AB47" s="131"/>
      <c r="AC47" s="131"/>
      <c r="AD47" s="131"/>
      <c r="AE47" s="131"/>
      <c r="AF47" s="131"/>
      <c r="AG47" s="131"/>
      <c r="AH47" s="131"/>
      <c r="AI47" s="131"/>
      <c r="AJ47" s="131"/>
      <c r="AK47" s="131"/>
      <c r="AL47" s="131"/>
      <c r="AM47" s="131"/>
      <c r="AN47" s="131"/>
    </row>
    <row r="48" spans="1:40" ht="4.5" customHeight="1">
      <c r="A48" s="28"/>
      <c r="B48" s="28"/>
      <c r="C48" s="28"/>
      <c r="D48" s="28"/>
      <c r="E48" s="28"/>
      <c r="F48" s="28"/>
      <c r="G48" s="28"/>
      <c r="H48" s="28"/>
      <c r="I48" s="28"/>
      <c r="J48" s="2"/>
      <c r="K48" s="2"/>
      <c r="L48" s="2"/>
      <c r="M48" s="48"/>
      <c r="N48" s="2"/>
      <c r="W48" s="9"/>
      <c r="X48" s="2"/>
      <c r="Y48" s="2"/>
      <c r="Z48" s="2"/>
      <c r="AA48" s="2"/>
      <c r="AB48" s="2"/>
      <c r="AC48" s="2"/>
      <c r="AD48" s="2"/>
      <c r="AE48" s="2"/>
      <c r="AF48" s="2"/>
      <c r="AG48" s="2"/>
      <c r="AH48" s="2"/>
      <c r="AI48" s="2"/>
      <c r="AJ48" s="48"/>
      <c r="AK48" s="2"/>
      <c r="AL48" s="9"/>
      <c r="AM48" s="9"/>
      <c r="AN48" s="4"/>
    </row>
    <row r="49" spans="1:40" ht="21" customHeight="1">
      <c r="A49" s="10" t="s">
        <v>99</v>
      </c>
      <c r="B49" s="1"/>
      <c r="C49" s="5"/>
      <c r="D49" s="5"/>
      <c r="E49" s="5"/>
      <c r="F49" s="5"/>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5"/>
      <c r="AM49" s="5"/>
      <c r="AN49" s="4"/>
    </row>
    <row r="50" spans="1:40" ht="25" customHeight="1">
      <c r="A50" s="4"/>
      <c r="B50" s="9"/>
      <c r="C50" s="92" t="s">
        <v>67</v>
      </c>
      <c r="D50" s="93"/>
      <c r="E50" s="94" t="str">
        <f>IF(VLOOKUP($AK$1,変更禁止!$A$1:$J$32,E55,FALSE)=0,"-",VLOOKUP($AK$1,変更禁止!$A$1:$J$32,E55,FALSE))</f>
        <v>サービス提供責任者</v>
      </c>
      <c r="F50" s="94"/>
      <c r="G50" s="94"/>
      <c r="H50" s="94"/>
      <c r="I50" s="92" t="str">
        <f>IF(VLOOKUP($AK$1,変更禁止!$A$1:$J$32,I55,FALSE)=0,"-",VLOOKUP($AK$1,変更禁止!$A$1:$J$32,I55,FALSE))</f>
        <v>従業者</v>
      </c>
      <c r="J50" s="93"/>
      <c r="K50" s="93"/>
      <c r="L50" s="93"/>
      <c r="M50" s="93"/>
      <c r="N50" s="95"/>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4"/>
    </row>
    <row r="51" spans="1:40" ht="18" customHeight="1">
      <c r="A51" s="4"/>
      <c r="B51" s="9"/>
      <c r="C51" s="44" t="s">
        <v>100</v>
      </c>
      <c r="D51" s="44" t="s">
        <v>101</v>
      </c>
      <c r="E51" s="43" t="s">
        <v>100</v>
      </c>
      <c r="F51" s="108" t="s">
        <v>101</v>
      </c>
      <c r="G51" s="108"/>
      <c r="H51" s="108"/>
      <c r="I51" s="105" t="s">
        <v>100</v>
      </c>
      <c r="J51" s="106"/>
      <c r="K51" s="107"/>
      <c r="L51" s="105" t="s">
        <v>101</v>
      </c>
      <c r="M51" s="106"/>
      <c r="N51" s="107"/>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71"/>
      <c r="AM51" s="71"/>
      <c r="AN51" s="4"/>
    </row>
    <row r="52" spans="1:40" ht="18" customHeight="1">
      <c r="A52" s="4"/>
      <c r="B52" s="17" t="s">
        <v>102</v>
      </c>
      <c r="C52" s="43">
        <f>COUNTIFS($B$11:$B$30,C$50,$C$11:$C$30,"A",$E$11:$E$30,"*")</f>
        <v>1</v>
      </c>
      <c r="D52" s="43">
        <f>COUNTIFS($B$11:$B$30,C$50,$C$11:$C$30,"B",$E$11:$E$30,"*")</f>
        <v>0</v>
      </c>
      <c r="E52" s="43">
        <f>COUNTIFS($B$11:$B$30,E$50,$C$11:$C$30,"A",$E$11:$E$30,"*")</f>
        <v>0</v>
      </c>
      <c r="F52" s="105">
        <f>COUNTIFS($B$11:$B$30,E$50,$C$11:$C$30,"B",$E$11:$E$30,"*")</f>
        <v>1</v>
      </c>
      <c r="G52" s="106"/>
      <c r="H52" s="107"/>
      <c r="I52" s="105">
        <f>COUNTIFS($B$11:$B$30,I$50,$C$11:$C$30,"A",$E$11:$E$30,"*")</f>
        <v>0</v>
      </c>
      <c r="J52" s="106"/>
      <c r="K52" s="107"/>
      <c r="L52" s="105">
        <f>COUNTIFS($B$11:$B$30,I$50,$C$11:$C$30,"B",$E$11:$E$30,"*")</f>
        <v>0</v>
      </c>
      <c r="M52" s="106"/>
      <c r="N52" s="107"/>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71"/>
      <c r="AM52" s="71"/>
      <c r="AN52" s="4"/>
    </row>
    <row r="53" spans="1:40" ht="18" customHeight="1">
      <c r="A53" s="4"/>
      <c r="B53" s="24" t="s">
        <v>103</v>
      </c>
      <c r="C53" s="55"/>
      <c r="D53" s="55"/>
      <c r="E53" s="43">
        <f>COUNTIFS($B$11:$B$30,E$50,$C$11:$C$30,"C",$E$11:$E$30,"*")</f>
        <v>1</v>
      </c>
      <c r="F53" s="105">
        <f>COUNTIFS($B$11:$B$30,E$50,$C$11:$C$30,"D",$E$11:$E$30,"*")</f>
        <v>0</v>
      </c>
      <c r="G53" s="106"/>
      <c r="H53" s="107"/>
      <c r="I53" s="105">
        <f>COUNTIFS($B$11:$B$30,I$50,$C$11:$C$30,"C",$E$11:$E$30,"*")</f>
        <v>2</v>
      </c>
      <c r="J53" s="106"/>
      <c r="K53" s="107"/>
      <c r="L53" s="105">
        <f>COUNTIFS($B$11:$B$30,I$50,$C$11:$C$30,"D",$E$11:$E$30,"*")</f>
        <v>5</v>
      </c>
      <c r="M53" s="106"/>
      <c r="N53" s="107"/>
      <c r="O53" s="154"/>
      <c r="P53" s="154"/>
      <c r="Q53" s="154"/>
      <c r="R53" s="154"/>
      <c r="S53" s="154"/>
      <c r="T53" s="154"/>
      <c r="U53" s="154"/>
      <c r="V53" s="154"/>
      <c r="W53" s="154"/>
      <c r="X53" s="154"/>
      <c r="Y53" s="154"/>
      <c r="Z53" s="154"/>
      <c r="AA53" s="154"/>
      <c r="AB53" s="154"/>
      <c r="AC53" s="154"/>
      <c r="AD53" s="154"/>
      <c r="AE53" s="154"/>
      <c r="AF53" s="154"/>
      <c r="AG53" s="154"/>
      <c r="AH53" s="154"/>
      <c r="AI53" s="154"/>
      <c r="AJ53" s="154"/>
      <c r="AK53" s="154"/>
      <c r="AL53" s="71"/>
      <c r="AM53" s="71"/>
      <c r="AN53" s="4"/>
    </row>
    <row r="54" spans="1:40" ht="18" customHeight="1">
      <c r="A54" s="4"/>
      <c r="B54" s="24" t="s">
        <v>104</v>
      </c>
      <c r="C54" s="156"/>
      <c r="D54" s="157"/>
      <c r="E54" s="105" t="e">
        <f>IF($AK$3="４週",SUMIFS($AK$11:$AK$30,$B$11:$B$30,E50)/4/$AH$5,IF($AK$3="歴月",SUMIFS($AK$11:$AK$30,$B$11:$B$30,E50)/$AL$5,"記載する期間を選択してください"))</f>
        <v>#DIV/0!</v>
      </c>
      <c r="F54" s="106"/>
      <c r="G54" s="106"/>
      <c r="H54" s="107"/>
      <c r="I54" s="105" t="e">
        <f>IF($AK$3="４週",SUMIFS($AK$11:$AK$30,$B$11:$B$30,I50)/4/$AH$5,IF($AK$3="歴月",SUMIFS($AK$11:$AK$30,$B$11:$B$30,I50)/$AL$5,"記載する期間を選択してください"))</f>
        <v>#DIV/0!</v>
      </c>
      <c r="J54" s="106"/>
      <c r="K54" s="106"/>
      <c r="L54" s="106"/>
      <c r="M54" s="106"/>
      <c r="N54" s="107"/>
      <c r="O54" s="154"/>
      <c r="P54" s="154"/>
      <c r="Q54" s="154"/>
      <c r="R54" s="154"/>
      <c r="S54" s="154"/>
      <c r="T54" s="154"/>
      <c r="U54" s="154"/>
      <c r="V54" s="154"/>
      <c r="W54" s="154"/>
      <c r="X54" s="154"/>
      <c r="Y54" s="154"/>
      <c r="Z54" s="154"/>
      <c r="AA54" s="154"/>
      <c r="AB54" s="154"/>
      <c r="AC54" s="154"/>
      <c r="AD54" s="154"/>
      <c r="AE54" s="154"/>
      <c r="AF54" s="154"/>
      <c r="AG54" s="154"/>
      <c r="AH54" s="154"/>
      <c r="AI54" s="154"/>
      <c r="AJ54" s="154"/>
      <c r="AK54" s="154"/>
      <c r="AL54" s="154"/>
      <c r="AM54" s="154"/>
      <c r="AN54" s="4"/>
    </row>
    <row r="55" spans="1:40" ht="5.15" customHeight="1">
      <c r="A55" s="4"/>
      <c r="B55" s="1"/>
      <c r="C55" s="20">
        <v>2</v>
      </c>
      <c r="D55" s="20"/>
      <c r="E55" s="20">
        <v>3</v>
      </c>
      <c r="F55" s="20"/>
      <c r="G55" s="20"/>
      <c r="H55" s="20"/>
      <c r="I55" s="20">
        <v>4</v>
      </c>
      <c r="J55" s="20"/>
      <c r="K55" s="20"/>
      <c r="L55" s="20"/>
      <c r="M55" s="20"/>
      <c r="N55" s="20"/>
      <c r="O55" s="20">
        <v>5</v>
      </c>
      <c r="P55" s="20"/>
      <c r="Q55" s="20"/>
      <c r="R55" s="20"/>
      <c r="S55" s="20"/>
      <c r="T55" s="20"/>
      <c r="U55" s="20">
        <v>6</v>
      </c>
      <c r="V55" s="20"/>
      <c r="W55" s="20"/>
      <c r="X55" s="20"/>
      <c r="Y55" s="20"/>
      <c r="Z55" s="20"/>
      <c r="AA55" s="20">
        <v>7</v>
      </c>
      <c r="AB55" s="20"/>
      <c r="AC55" s="20"/>
      <c r="AD55" s="20"/>
      <c r="AE55" s="20"/>
      <c r="AF55" s="20"/>
      <c r="AG55" s="20">
        <v>8</v>
      </c>
      <c r="AH55" s="20"/>
      <c r="AI55" s="20"/>
      <c r="AJ55" s="20"/>
      <c r="AK55" s="20"/>
      <c r="AL55" s="20">
        <v>9</v>
      </c>
      <c r="AM55" s="42"/>
      <c r="AN55" s="4"/>
    </row>
    <row r="56" spans="1:40" ht="15" customHeight="1">
      <c r="A56" s="2" t="s">
        <v>28</v>
      </c>
      <c r="B56" s="33"/>
      <c r="C56" s="34"/>
      <c r="D56" s="34"/>
      <c r="E56" s="34"/>
      <c r="F56" s="35"/>
      <c r="G56" s="34"/>
      <c r="H56" s="20"/>
      <c r="I56" s="20"/>
      <c r="J56" s="20"/>
      <c r="K56" s="20"/>
      <c r="L56" s="20"/>
      <c r="M56" s="20"/>
      <c r="N56" s="20"/>
      <c r="O56" s="20"/>
      <c r="P56" s="20"/>
      <c r="Q56" s="20"/>
      <c r="R56" s="20">
        <v>6</v>
      </c>
      <c r="S56" s="20"/>
      <c r="T56" s="20"/>
      <c r="U56" s="20"/>
      <c r="V56" s="20"/>
      <c r="W56" s="20"/>
      <c r="X56" s="20">
        <v>7</v>
      </c>
      <c r="Y56" s="20"/>
      <c r="Z56" s="20"/>
      <c r="AA56" s="20"/>
      <c r="AB56" s="20"/>
      <c r="AC56" s="20"/>
      <c r="AD56" s="20">
        <v>8</v>
      </c>
      <c r="AE56" s="20"/>
      <c r="AF56" s="20"/>
      <c r="AG56" s="21"/>
      <c r="AH56" s="21"/>
      <c r="AI56" s="21"/>
      <c r="AJ56" s="21">
        <v>9</v>
      </c>
      <c r="AK56" s="19"/>
      <c r="AL56" s="19"/>
      <c r="AM56" s="4"/>
    </row>
    <row r="57" spans="1:40" s="2" customFormat="1" ht="15" customHeight="1">
      <c r="A57" s="2" t="s">
        <v>29</v>
      </c>
      <c r="B57" s="28"/>
      <c r="C57" s="28"/>
      <c r="D57" s="28"/>
      <c r="E57" s="28"/>
      <c r="F57" s="28"/>
      <c r="G57" s="28"/>
      <c r="H57" s="10"/>
      <c r="I57" s="10"/>
      <c r="J57" s="10"/>
      <c r="K57" s="10"/>
      <c r="L57" s="10"/>
      <c r="M57" s="10"/>
    </row>
    <row r="58" spans="1:40" s="2" customFormat="1" ht="15" customHeight="1">
      <c r="A58" s="2" t="s">
        <v>30</v>
      </c>
      <c r="B58" s="28"/>
      <c r="C58" s="28"/>
      <c r="D58" s="28"/>
      <c r="E58" s="28"/>
      <c r="F58" s="28"/>
      <c r="G58" s="28"/>
      <c r="H58" s="10"/>
      <c r="I58" s="10"/>
      <c r="J58" s="10"/>
      <c r="K58" s="10"/>
      <c r="L58" s="10"/>
      <c r="M58" s="10"/>
    </row>
    <row r="59" spans="1:40" s="2" customFormat="1" ht="15" customHeight="1">
      <c r="A59" s="2" t="s">
        <v>31</v>
      </c>
      <c r="B59" s="28"/>
      <c r="C59" s="28"/>
      <c r="D59" s="28"/>
      <c r="E59" s="28"/>
      <c r="F59" s="28"/>
      <c r="G59" s="28"/>
      <c r="H59" s="10"/>
      <c r="I59" s="10"/>
      <c r="J59" s="10"/>
      <c r="K59" s="10"/>
      <c r="L59" s="10"/>
      <c r="M59" s="10"/>
    </row>
    <row r="60" spans="1:40" s="2" customFormat="1" ht="15" customHeight="1">
      <c r="A60" s="2" t="s">
        <v>32</v>
      </c>
      <c r="B60" s="28"/>
      <c r="C60" s="28"/>
      <c r="D60" s="28"/>
      <c r="E60" s="28"/>
      <c r="F60" s="28"/>
      <c r="G60" s="28"/>
      <c r="H60" s="10"/>
      <c r="I60" s="10"/>
      <c r="J60" s="10"/>
      <c r="K60" s="10"/>
      <c r="L60" s="10"/>
      <c r="M60" s="10"/>
    </row>
    <row r="61" spans="1:40" ht="15" customHeight="1">
      <c r="A61" s="2" t="s">
        <v>33</v>
      </c>
      <c r="B61" s="36"/>
      <c r="C61" s="2"/>
      <c r="D61" s="2"/>
      <c r="E61" s="2"/>
      <c r="F61" s="2"/>
      <c r="G61" s="2"/>
    </row>
    <row r="62" spans="1:40" ht="15" customHeight="1">
      <c r="A62" s="2" t="s">
        <v>34</v>
      </c>
      <c r="B62" s="36"/>
      <c r="C62" s="2"/>
      <c r="D62" s="2"/>
      <c r="E62" s="2"/>
      <c r="F62" s="2"/>
      <c r="G62" s="2"/>
    </row>
    <row r="63" spans="1:40" ht="15" customHeight="1">
      <c r="A63" s="2"/>
      <c r="B63" s="17" t="s">
        <v>35</v>
      </c>
      <c r="C63" s="100" t="s">
        <v>36</v>
      </c>
      <c r="D63" s="100"/>
      <c r="E63" s="100"/>
      <c r="F63" s="2"/>
      <c r="G63" s="2"/>
    </row>
    <row r="64" spans="1:40" ht="15" customHeight="1">
      <c r="A64" s="2"/>
      <c r="B64" s="39" t="s">
        <v>37</v>
      </c>
      <c r="C64" s="91" t="s">
        <v>38</v>
      </c>
      <c r="D64" s="91"/>
      <c r="E64" s="91"/>
      <c r="F64" s="2"/>
      <c r="G64" s="2"/>
    </row>
    <row r="65" spans="1:7" ht="15" customHeight="1">
      <c r="A65" s="2"/>
      <c r="B65" s="39" t="s">
        <v>39</v>
      </c>
      <c r="C65" s="91" t="s">
        <v>40</v>
      </c>
      <c r="D65" s="91"/>
      <c r="E65" s="91"/>
      <c r="F65" s="2"/>
      <c r="G65" s="2"/>
    </row>
    <row r="66" spans="1:7" ht="15" customHeight="1">
      <c r="A66" s="2"/>
      <c r="B66" s="39" t="s">
        <v>41</v>
      </c>
      <c r="C66" s="91" t="s">
        <v>42</v>
      </c>
      <c r="D66" s="91"/>
      <c r="E66" s="91"/>
      <c r="F66" s="2"/>
      <c r="G66" s="2"/>
    </row>
    <row r="67" spans="1:7" ht="15" customHeight="1">
      <c r="A67" s="2"/>
      <c r="B67" s="39" t="s">
        <v>43</v>
      </c>
      <c r="C67" s="91" t="s">
        <v>44</v>
      </c>
      <c r="D67" s="91"/>
      <c r="E67" s="91"/>
      <c r="F67" s="2"/>
      <c r="G67" s="2"/>
    </row>
    <row r="68" spans="1:7" ht="15" customHeight="1">
      <c r="A68" s="2"/>
      <c r="B68" s="2" t="s">
        <v>45</v>
      </c>
      <c r="C68" s="2"/>
      <c r="D68" s="2"/>
      <c r="E68" s="2"/>
      <c r="F68" s="2"/>
      <c r="G68" s="2"/>
    </row>
    <row r="69" spans="1:7" ht="15" customHeight="1">
      <c r="A69" s="2"/>
      <c r="B69" s="2" t="s">
        <v>46</v>
      </c>
      <c r="C69" s="2"/>
      <c r="D69" s="2"/>
      <c r="E69" s="2"/>
      <c r="F69" s="2"/>
      <c r="G69" s="2"/>
    </row>
    <row r="70" spans="1:7" ht="15" customHeight="1">
      <c r="A70" s="2"/>
      <c r="B70" s="2" t="s">
        <v>47</v>
      </c>
      <c r="C70" s="2"/>
      <c r="D70" s="2"/>
      <c r="E70" s="2"/>
      <c r="F70" s="2"/>
      <c r="G70" s="2"/>
    </row>
    <row r="71" spans="1:7" ht="15" customHeight="1">
      <c r="A71" s="2" t="s">
        <v>48</v>
      </c>
      <c r="B71" s="36"/>
      <c r="C71" s="2"/>
      <c r="D71" s="2"/>
      <c r="E71" s="2"/>
      <c r="F71" s="2"/>
      <c r="G71" s="2"/>
    </row>
    <row r="72" spans="1:7" ht="15" customHeight="1">
      <c r="A72" s="2" t="s">
        <v>49</v>
      </c>
      <c r="B72" s="36"/>
      <c r="C72" s="2"/>
      <c r="D72" s="2"/>
      <c r="E72" s="2"/>
      <c r="F72" s="2"/>
      <c r="G72" s="2"/>
    </row>
    <row r="73" spans="1:7" ht="15" customHeight="1">
      <c r="A73" s="2" t="s">
        <v>50</v>
      </c>
      <c r="B73" s="36"/>
      <c r="C73" s="2"/>
      <c r="D73" s="2"/>
      <c r="E73" s="2"/>
      <c r="F73" s="2"/>
      <c r="G73" s="2"/>
    </row>
    <row r="74" spans="1:7" ht="15" customHeight="1">
      <c r="A74" s="2" t="s">
        <v>51</v>
      </c>
      <c r="B74" s="36"/>
      <c r="C74" s="2"/>
      <c r="D74" s="2"/>
      <c r="E74" s="2"/>
      <c r="F74" s="2"/>
      <c r="G74" s="2"/>
    </row>
    <row r="75" spans="1:7" ht="15" customHeight="1">
      <c r="A75" s="2" t="s">
        <v>52</v>
      </c>
      <c r="B75" s="36"/>
      <c r="C75" s="2"/>
      <c r="D75" s="2"/>
      <c r="E75" s="2"/>
      <c r="F75" s="2"/>
      <c r="G75" s="2"/>
    </row>
    <row r="76" spans="1:7" ht="15" customHeight="1">
      <c r="A76" s="2" t="s">
        <v>53</v>
      </c>
      <c r="B76" s="36"/>
      <c r="C76" s="2"/>
      <c r="D76" s="2"/>
      <c r="E76" s="2"/>
      <c r="F76" s="2"/>
      <c r="G76" s="2"/>
    </row>
    <row r="77" spans="1:7" ht="15" customHeight="1">
      <c r="A77" s="2"/>
      <c r="B77" s="2" t="s">
        <v>54</v>
      </c>
      <c r="C77" s="2"/>
      <c r="D77" s="2"/>
      <c r="E77" s="2"/>
      <c r="F77" s="2"/>
      <c r="G77" s="2"/>
    </row>
    <row r="78" spans="1:7" ht="15" customHeight="1">
      <c r="A78" s="2"/>
      <c r="B78" s="2" t="s">
        <v>55</v>
      </c>
      <c r="C78" s="2"/>
      <c r="D78" s="2"/>
      <c r="E78" s="2"/>
      <c r="F78" s="2"/>
      <c r="G78" s="2"/>
    </row>
    <row r="79" spans="1:7" ht="15" customHeight="1">
      <c r="A79" s="2" t="s">
        <v>56</v>
      </c>
      <c r="B79" s="36"/>
      <c r="C79" s="2"/>
      <c r="D79" s="2"/>
      <c r="E79" s="2"/>
      <c r="F79" s="2"/>
      <c r="G79" s="2"/>
    </row>
    <row r="80" spans="1:7" ht="15" customHeight="1">
      <c r="A80" s="2" t="s">
        <v>57</v>
      </c>
      <c r="B80" s="36"/>
      <c r="C80" s="2"/>
      <c r="D80" s="2"/>
      <c r="E80" s="2"/>
      <c r="F80" s="2"/>
      <c r="G80" s="2"/>
    </row>
    <row r="81" spans="1:7" ht="15" customHeight="1">
      <c r="A81" s="2" t="s">
        <v>58</v>
      </c>
      <c r="B81" s="36"/>
      <c r="C81" s="2"/>
      <c r="D81" s="2"/>
      <c r="E81" s="2"/>
      <c r="F81" s="2"/>
      <c r="G81" s="2"/>
    </row>
    <row r="82" spans="1:7" ht="15" customHeight="1">
      <c r="A82" s="2" t="s">
        <v>59</v>
      </c>
      <c r="B82" s="36"/>
      <c r="C82" s="2"/>
      <c r="D82" s="2"/>
      <c r="E82" s="2"/>
      <c r="F82" s="2"/>
      <c r="G82" s="2"/>
    </row>
    <row r="83" spans="1:7" ht="15" customHeight="1">
      <c r="A83" s="2" t="s">
        <v>60</v>
      </c>
      <c r="B83" s="36"/>
      <c r="C83" s="2"/>
      <c r="D83" s="2"/>
      <c r="E83" s="2"/>
      <c r="F83" s="2"/>
      <c r="G83" s="2"/>
    </row>
    <row r="84" spans="1:7" ht="15" customHeight="1">
      <c r="A84" s="2" t="s">
        <v>61</v>
      </c>
      <c r="B84" s="36"/>
      <c r="C84" s="2"/>
      <c r="D84" s="2"/>
      <c r="E84" s="2"/>
      <c r="F84" s="2"/>
      <c r="G84" s="2"/>
    </row>
    <row r="85" spans="1:7" ht="15" customHeight="1">
      <c r="A85" s="2" t="s">
        <v>62</v>
      </c>
      <c r="B85" s="36"/>
      <c r="C85" s="2"/>
      <c r="D85" s="2"/>
      <c r="E85" s="2"/>
      <c r="F85" s="2"/>
      <c r="G85" s="2"/>
    </row>
    <row r="86" spans="1:7" ht="15" customHeight="1">
      <c r="A86" s="2" t="s">
        <v>63</v>
      </c>
      <c r="B86" s="36"/>
      <c r="C86" s="2"/>
      <c r="D86" s="2"/>
      <c r="E86" s="2"/>
      <c r="F86" s="2"/>
      <c r="G86" s="2"/>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topLeftCell="A33" zoomScaleNormal="100" zoomScaleSheetLayoutView="100" workbookViewId="0">
      <selection activeCell="AH5" sqref="AH5:AJ5"/>
    </sheetView>
  </sheetViews>
  <sheetFormatPr defaultColWidth="8.25" defaultRowHeight="21" customHeight="1"/>
  <cols>
    <col min="1" max="1" width="2.58203125" style="1" customWidth="1"/>
    <col min="2" max="2" width="14.5" style="3" customWidth="1"/>
    <col min="3" max="3" width="6.58203125" style="1" customWidth="1"/>
    <col min="4" max="5" width="7.58203125" style="1" customWidth="1"/>
    <col min="6" max="36" width="2.58203125" style="1" customWidth="1"/>
    <col min="37" max="37" width="6.58203125" style="1" customWidth="1"/>
    <col min="38" max="39" width="7.58203125" style="1" customWidth="1"/>
    <col min="40" max="40" width="5.58203125" style="1" customWidth="1"/>
    <col min="41" max="16384" width="8.25" style="1"/>
  </cols>
  <sheetData>
    <row r="1" spans="1:40" ht="20.149999999999999" customHeight="1">
      <c r="A1" s="37" t="s">
        <v>1</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2</v>
      </c>
      <c r="AJ1" s="23"/>
      <c r="AK1" s="125" t="s">
        <v>141</v>
      </c>
      <c r="AL1" s="125"/>
      <c r="AM1" s="125"/>
      <c r="AN1" s="125"/>
    </row>
    <row r="2" spans="1:40" ht="18" customHeight="1">
      <c r="A2" s="4"/>
      <c r="B2" s="5"/>
      <c r="C2" s="5"/>
      <c r="D2" s="5"/>
      <c r="E2" s="5"/>
      <c r="F2" s="5"/>
      <c r="G2" s="5"/>
      <c r="H2" s="5"/>
      <c r="I2" s="5"/>
      <c r="J2" s="5"/>
      <c r="K2" s="5"/>
      <c r="L2" s="5"/>
      <c r="M2" s="126">
        <v>2026</v>
      </c>
      <c r="N2" s="126"/>
      <c r="O2" s="126"/>
      <c r="P2" s="126"/>
      <c r="Q2" s="127" t="s">
        <v>4</v>
      </c>
      <c r="R2" s="127"/>
      <c r="S2" s="126"/>
      <c r="T2" s="126"/>
      <c r="U2" s="127" t="s">
        <v>5</v>
      </c>
      <c r="V2" s="127"/>
      <c r="W2" s="5"/>
      <c r="X2" s="5"/>
      <c r="Y2" s="5"/>
      <c r="Z2" s="4"/>
      <c r="AA2" s="4"/>
      <c r="AC2" s="23"/>
      <c r="AD2" s="5"/>
      <c r="AE2" s="5"/>
      <c r="AF2" s="5"/>
      <c r="AG2" s="5"/>
      <c r="AH2" s="5"/>
      <c r="AI2" s="23" t="s">
        <v>6</v>
      </c>
      <c r="AJ2" s="23"/>
      <c r="AK2" s="128"/>
      <c r="AL2" s="128"/>
      <c r="AM2" s="128"/>
      <c r="AN2" s="128"/>
    </row>
    <row r="3" spans="1:40" ht="18" customHeight="1">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7</v>
      </c>
      <c r="AJ3" s="23"/>
      <c r="AK3" s="129" t="s">
        <v>65</v>
      </c>
      <c r="AL3" s="129"/>
      <c r="AM3" s="129"/>
      <c r="AN3" s="129"/>
    </row>
    <row r="4" spans="1:40" ht="18" customHeight="1">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8</v>
      </c>
      <c r="AJ4" s="23"/>
      <c r="AK4" s="129"/>
      <c r="AL4" s="129"/>
      <c r="AM4" s="129"/>
      <c r="AN4" s="129"/>
    </row>
    <row r="5" spans="1:40" ht="18" customHeight="1">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9</v>
      </c>
      <c r="AH5" s="130"/>
      <c r="AI5" s="130"/>
      <c r="AJ5" s="130"/>
      <c r="AK5" s="30" t="s">
        <v>10</v>
      </c>
      <c r="AL5" s="41"/>
      <c r="AM5" s="30" t="s">
        <v>11</v>
      </c>
      <c r="AN5" s="4"/>
    </row>
    <row r="6" spans="1:40" ht="10" customHeight="1">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c r="A7" s="113" t="s">
        <v>12</v>
      </c>
      <c r="B7" s="121" t="s">
        <v>13</v>
      </c>
      <c r="C7" s="116" t="s">
        <v>14</v>
      </c>
      <c r="D7" s="100" t="s">
        <v>15</v>
      </c>
      <c r="E7" s="111" t="s">
        <v>16</v>
      </c>
      <c r="F7" s="119" t="s">
        <v>17</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0" t="s">
        <v>18</v>
      </c>
      <c r="AL7" s="101" t="s">
        <v>19</v>
      </c>
      <c r="AM7" s="115" t="s">
        <v>20</v>
      </c>
      <c r="AN7" s="115"/>
    </row>
    <row r="8" spans="1:40" ht="15" customHeight="1">
      <c r="A8" s="113"/>
      <c r="B8" s="122"/>
      <c r="C8" s="117"/>
      <c r="D8" s="100"/>
      <c r="E8" s="111"/>
      <c r="F8" s="100" t="s">
        <v>21</v>
      </c>
      <c r="G8" s="100"/>
      <c r="H8" s="100"/>
      <c r="I8" s="100"/>
      <c r="J8" s="100"/>
      <c r="K8" s="100"/>
      <c r="L8" s="100"/>
      <c r="M8" s="100" t="s">
        <v>22</v>
      </c>
      <c r="N8" s="100"/>
      <c r="O8" s="100"/>
      <c r="P8" s="100"/>
      <c r="Q8" s="100"/>
      <c r="R8" s="100"/>
      <c r="S8" s="100"/>
      <c r="T8" s="100" t="s">
        <v>23</v>
      </c>
      <c r="U8" s="100"/>
      <c r="V8" s="100"/>
      <c r="W8" s="100"/>
      <c r="X8" s="100"/>
      <c r="Y8" s="100"/>
      <c r="Z8" s="100"/>
      <c r="AA8" s="100" t="s">
        <v>24</v>
      </c>
      <c r="AB8" s="100"/>
      <c r="AC8" s="100"/>
      <c r="AD8" s="100"/>
      <c r="AE8" s="100"/>
      <c r="AF8" s="100"/>
      <c r="AG8" s="100"/>
      <c r="AH8" s="100" t="s">
        <v>25</v>
      </c>
      <c r="AI8" s="100"/>
      <c r="AJ8" s="100"/>
      <c r="AK8" s="120"/>
      <c r="AL8" s="101"/>
      <c r="AM8" s="115"/>
      <c r="AN8" s="115"/>
    </row>
    <row r="9" spans="1:40" ht="15" customHeight="1">
      <c r="A9" s="113"/>
      <c r="B9" s="123" t="s">
        <v>66</v>
      </c>
      <c r="C9" s="117"/>
      <c r="D9" s="100"/>
      <c r="E9" s="111"/>
      <c r="F9" s="6">
        <f>DATE($M$2,$S$2,1)</f>
        <v>45992</v>
      </c>
      <c r="G9" s="6">
        <f>DATE($M$2,$S$2,2)</f>
        <v>45993</v>
      </c>
      <c r="H9" s="6">
        <f>DATE($M$2,$S$2,3)</f>
        <v>45994</v>
      </c>
      <c r="I9" s="6">
        <f>DATE($M$2,$S$2,4)</f>
        <v>45995</v>
      </c>
      <c r="J9" s="6">
        <f>DATE($M$2,$S$2,5)</f>
        <v>45996</v>
      </c>
      <c r="K9" s="6">
        <f>DATE($M$2,$S$2,6)</f>
        <v>45997</v>
      </c>
      <c r="L9" s="6">
        <f>DATE($M$2,$S$2,7)</f>
        <v>45998</v>
      </c>
      <c r="M9" s="6">
        <f>DATE($M$2,$S$2,8)</f>
        <v>45999</v>
      </c>
      <c r="N9" s="6">
        <f>DATE($M$2,$S$2,9)</f>
        <v>46000</v>
      </c>
      <c r="O9" s="6">
        <f>DATE($M$2,$S$2,10)</f>
        <v>46001</v>
      </c>
      <c r="P9" s="6">
        <f>DATE($M$2,$S$2,11)</f>
        <v>46002</v>
      </c>
      <c r="Q9" s="6">
        <f>DATE($M$2,$S$2,12)</f>
        <v>46003</v>
      </c>
      <c r="R9" s="6">
        <f>DATE($M$2,$S$2,13)</f>
        <v>46004</v>
      </c>
      <c r="S9" s="6">
        <f>DATE($M$2,$S$2,14)</f>
        <v>46005</v>
      </c>
      <c r="T9" s="6">
        <f>DATE($M$2,$S$2,15)</f>
        <v>46006</v>
      </c>
      <c r="U9" s="6">
        <f>DATE($M$2,$S$2,16)</f>
        <v>46007</v>
      </c>
      <c r="V9" s="6">
        <f>DATE($M$2,$S$2,17)</f>
        <v>46008</v>
      </c>
      <c r="W9" s="6">
        <f>DATE($M$2,$S$2,18)</f>
        <v>46009</v>
      </c>
      <c r="X9" s="6">
        <f>DATE($M$2,$S$2,19)</f>
        <v>46010</v>
      </c>
      <c r="Y9" s="6">
        <f>DATE($M$2,$S$2,20)</f>
        <v>46011</v>
      </c>
      <c r="Z9" s="6">
        <f>DATE($M$2,$S$2,21)</f>
        <v>46012</v>
      </c>
      <c r="AA9" s="6">
        <f>DATE($M$2,$S$2,22)</f>
        <v>46013</v>
      </c>
      <c r="AB9" s="6">
        <f>DATE($M$2,$S$2,23)</f>
        <v>46014</v>
      </c>
      <c r="AC9" s="6">
        <f>DATE($M$2,$S$2,24)</f>
        <v>46015</v>
      </c>
      <c r="AD9" s="6">
        <f>DATE($M$2,$S$2,25)</f>
        <v>46016</v>
      </c>
      <c r="AE9" s="6">
        <f>DATE($M$2,$S$2,26)</f>
        <v>46017</v>
      </c>
      <c r="AF9" s="6">
        <f>DATE($M$2,$S$2,27)</f>
        <v>46018</v>
      </c>
      <c r="AG9" s="6">
        <f>DATE($M$2,$S$2,28)</f>
        <v>46019</v>
      </c>
      <c r="AH9" s="6">
        <f>IF(DAY(EOMONTH(F9,0))&lt;29,"",DATE($M$2,$S$2,29))</f>
        <v>46020</v>
      </c>
      <c r="AI9" s="6">
        <f>IF(DAY(EOMONTH(F9,0))&lt;30,"",DATE($M$2,$S$2,30))</f>
        <v>46021</v>
      </c>
      <c r="AJ9" s="6">
        <f>IF(DAY(EOMONTH(F9,0))&lt;31,"",DATE($M$2,$S$2,31))</f>
        <v>46022</v>
      </c>
      <c r="AK9" s="120"/>
      <c r="AL9" s="101"/>
      <c r="AM9" s="115"/>
      <c r="AN9" s="115"/>
    </row>
    <row r="10" spans="1:40" ht="15" customHeight="1">
      <c r="A10" s="113"/>
      <c r="B10" s="124"/>
      <c r="C10" s="118"/>
      <c r="D10" s="100"/>
      <c r="E10" s="111"/>
      <c r="F10" s="7">
        <f>DATE($M$2,$S$2,1)</f>
        <v>45992</v>
      </c>
      <c r="G10" s="7">
        <f>DATE($M$2,$S$2,2)</f>
        <v>45993</v>
      </c>
      <c r="H10" s="7">
        <f>DATE($M$2,$S$2,3)</f>
        <v>45994</v>
      </c>
      <c r="I10" s="7">
        <f>DATE($M$2,$S$2,4)</f>
        <v>45995</v>
      </c>
      <c r="J10" s="7">
        <f>DATE($M$2,$S$2,5)</f>
        <v>45996</v>
      </c>
      <c r="K10" s="7">
        <f>DATE($M$2,$S$2,6)</f>
        <v>45997</v>
      </c>
      <c r="L10" s="7">
        <f>DATE($M$2,$S$2,7)</f>
        <v>45998</v>
      </c>
      <c r="M10" s="7">
        <f>DATE($M$2,$S$2,8)</f>
        <v>45999</v>
      </c>
      <c r="N10" s="7">
        <f>DATE($M$2,$S$2,9)</f>
        <v>46000</v>
      </c>
      <c r="O10" s="7">
        <f>DATE($M$2,$S$2,10)</f>
        <v>46001</v>
      </c>
      <c r="P10" s="7">
        <f>DATE($M$2,$S$2,11)</f>
        <v>46002</v>
      </c>
      <c r="Q10" s="7">
        <f>DATE($M$2,$S$2,12)</f>
        <v>46003</v>
      </c>
      <c r="R10" s="7">
        <f>DATE($M$2,$S$2,13)</f>
        <v>46004</v>
      </c>
      <c r="S10" s="7">
        <f>DATE($M$2,$S$2,14)</f>
        <v>46005</v>
      </c>
      <c r="T10" s="7">
        <f>DATE($M$2,$S$2,15)</f>
        <v>46006</v>
      </c>
      <c r="U10" s="7">
        <f>DATE($M$2,$S$2,16)</f>
        <v>46007</v>
      </c>
      <c r="V10" s="7">
        <f>DATE($M$2,$S$2,17)</f>
        <v>46008</v>
      </c>
      <c r="W10" s="7">
        <f>DATE($M$2,$S$2,18)</f>
        <v>46009</v>
      </c>
      <c r="X10" s="7">
        <f>DATE($M$2,$S$2,19)</f>
        <v>46010</v>
      </c>
      <c r="Y10" s="7">
        <f>DATE($M$2,$S$2,20)</f>
        <v>46011</v>
      </c>
      <c r="Z10" s="7">
        <f>DATE($M$2,$S$2,21)</f>
        <v>46012</v>
      </c>
      <c r="AA10" s="7">
        <f>DATE($M$2,$S$2,22)</f>
        <v>46013</v>
      </c>
      <c r="AB10" s="7">
        <f>DATE($M$2,$S$2,23)</f>
        <v>46014</v>
      </c>
      <c r="AC10" s="7">
        <f>DATE($M$2,$S$2,24)</f>
        <v>46015</v>
      </c>
      <c r="AD10" s="7">
        <f>DATE($M$2,$S$2,25)</f>
        <v>46016</v>
      </c>
      <c r="AE10" s="7">
        <f>DATE($M$2,$S$2,26)</f>
        <v>46017</v>
      </c>
      <c r="AF10" s="7">
        <f>DATE($M$2,$S$2,27)</f>
        <v>46018</v>
      </c>
      <c r="AG10" s="7">
        <f>DATE($M$2,$S$2,28)</f>
        <v>46019</v>
      </c>
      <c r="AH10" s="7">
        <f>IF(DAY(EOMONTH(F10,0))&lt;29,"",DATE($M$2,$S$2,29))</f>
        <v>46020</v>
      </c>
      <c r="AI10" s="7">
        <f>IF(DAY(EOMONTH(F10,0))&lt;30,"",DATE($M$2,$S$2,30))</f>
        <v>46021</v>
      </c>
      <c r="AJ10" s="7">
        <f>IF(DAY(EOMONTH(F10,0))&lt;31,"",DATE($M$2,$S$2,31))</f>
        <v>46022</v>
      </c>
      <c r="AK10" s="120"/>
      <c r="AL10" s="101"/>
      <c r="AM10" s="115"/>
      <c r="AN10" s="115"/>
    </row>
    <row r="11" spans="1:40" ht="18" customHeight="1">
      <c r="A11" s="16">
        <v>1</v>
      </c>
      <c r="B11" s="45" t="s">
        <v>67</v>
      </c>
      <c r="C11" s="25"/>
      <c r="D11" s="46"/>
      <c r="E11" s="47"/>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2">
        <f>+SUM(F11:AJ11)</f>
        <v>0</v>
      </c>
      <c r="AL11" s="13">
        <f>IF($AK$3="４週",AK11/4,AK11/(DAY(EOMONTH($F$9,0))/7))</f>
        <v>0</v>
      </c>
      <c r="AM11" s="110"/>
      <c r="AN11" s="110"/>
    </row>
    <row r="12" spans="1:40" ht="18" customHeight="1">
      <c r="A12" s="16">
        <v>2</v>
      </c>
      <c r="B12" s="45"/>
      <c r="C12" s="25"/>
      <c r="D12" s="46"/>
      <c r="E12" s="47"/>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2">
        <f t="shared" ref="AK12:AK31" si="0">+SUM(F12:AJ12)</f>
        <v>0</v>
      </c>
      <c r="AL12" s="13">
        <f t="shared" ref="AL12:AL30" si="1">IF($AK$3="４週",AK12/4,AK12/(DAY(EOMONTH($F$9,0))/7))</f>
        <v>0</v>
      </c>
      <c r="AM12" s="110"/>
      <c r="AN12" s="110"/>
    </row>
    <row r="13" spans="1:40" ht="16.5" customHeight="1">
      <c r="A13" s="16">
        <v>3</v>
      </c>
      <c r="B13" s="45"/>
      <c r="C13" s="25"/>
      <c r="D13" s="46"/>
      <c r="E13" s="47"/>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2">
        <f t="shared" si="0"/>
        <v>0</v>
      </c>
      <c r="AL13" s="13">
        <f t="shared" si="1"/>
        <v>0</v>
      </c>
      <c r="AM13" s="110"/>
      <c r="AN13" s="110"/>
    </row>
    <row r="14" spans="1:40" ht="18" customHeight="1">
      <c r="A14" s="16">
        <v>4</v>
      </c>
      <c r="B14" s="45"/>
      <c r="C14" s="25"/>
      <c r="D14" s="46"/>
      <c r="E14" s="47"/>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2">
        <f t="shared" si="0"/>
        <v>0</v>
      </c>
      <c r="AL14" s="13">
        <f t="shared" si="1"/>
        <v>0</v>
      </c>
      <c r="AM14" s="110"/>
      <c r="AN14" s="110"/>
    </row>
    <row r="15" spans="1:40" ht="18" customHeight="1">
      <c r="A15" s="16">
        <v>5</v>
      </c>
      <c r="B15" s="45"/>
      <c r="C15" s="25"/>
      <c r="D15" s="46"/>
      <c r="E15" s="47"/>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2">
        <f t="shared" si="0"/>
        <v>0</v>
      </c>
      <c r="AL15" s="13">
        <f t="shared" si="1"/>
        <v>0</v>
      </c>
      <c r="AM15" s="110"/>
      <c r="AN15" s="110"/>
    </row>
    <row r="16" spans="1:40" ht="18" customHeight="1">
      <c r="A16" s="16">
        <v>6</v>
      </c>
      <c r="B16" s="45"/>
      <c r="C16" s="25"/>
      <c r="D16" s="46"/>
      <c r="E16" s="47"/>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2">
        <f t="shared" si="0"/>
        <v>0</v>
      </c>
      <c r="AL16" s="13">
        <f t="shared" si="1"/>
        <v>0</v>
      </c>
      <c r="AM16" s="110"/>
      <c r="AN16" s="110"/>
    </row>
    <row r="17" spans="1:40" ht="18" customHeight="1">
      <c r="A17" s="16">
        <v>7</v>
      </c>
      <c r="B17" s="45"/>
      <c r="C17" s="25"/>
      <c r="D17" s="46"/>
      <c r="E17" s="47"/>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2">
        <f t="shared" si="0"/>
        <v>0</v>
      </c>
      <c r="AL17" s="13">
        <f t="shared" si="1"/>
        <v>0</v>
      </c>
      <c r="AM17" s="110"/>
      <c r="AN17" s="110"/>
    </row>
    <row r="18" spans="1:40" ht="18" customHeight="1">
      <c r="A18" s="16">
        <v>8</v>
      </c>
      <c r="B18" s="45"/>
      <c r="C18" s="25"/>
      <c r="D18" s="46"/>
      <c r="E18" s="47"/>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2">
        <f t="shared" si="0"/>
        <v>0</v>
      </c>
      <c r="AL18" s="13">
        <f t="shared" si="1"/>
        <v>0</v>
      </c>
      <c r="AM18" s="110"/>
      <c r="AN18" s="110"/>
    </row>
    <row r="19" spans="1:40" ht="18" customHeight="1">
      <c r="A19" s="16">
        <v>9</v>
      </c>
      <c r="B19" s="45"/>
      <c r="C19" s="25"/>
      <c r="D19" s="46"/>
      <c r="E19" s="47"/>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2">
        <f t="shared" si="0"/>
        <v>0</v>
      </c>
      <c r="AL19" s="13">
        <f t="shared" si="1"/>
        <v>0</v>
      </c>
      <c r="AM19" s="110"/>
      <c r="AN19" s="110"/>
    </row>
    <row r="20" spans="1:40" ht="18" customHeight="1">
      <c r="A20" s="16">
        <v>10</v>
      </c>
      <c r="B20" s="45"/>
      <c r="C20" s="25"/>
      <c r="D20" s="46"/>
      <c r="E20" s="47"/>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2">
        <f t="shared" si="0"/>
        <v>0</v>
      </c>
      <c r="AL20" s="13">
        <f t="shared" si="1"/>
        <v>0</v>
      </c>
      <c r="AM20" s="110"/>
      <c r="AN20" s="110"/>
    </row>
    <row r="21" spans="1:40" ht="18" customHeight="1">
      <c r="A21" s="16">
        <v>11</v>
      </c>
      <c r="B21" s="45"/>
      <c r="C21" s="25"/>
      <c r="D21" s="46"/>
      <c r="E21" s="47"/>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2">
        <f t="shared" si="0"/>
        <v>0</v>
      </c>
      <c r="AL21" s="13">
        <f t="shared" si="1"/>
        <v>0</v>
      </c>
      <c r="AM21" s="110"/>
      <c r="AN21" s="110"/>
    </row>
    <row r="22" spans="1:40" ht="18" customHeight="1">
      <c r="A22" s="16">
        <v>12</v>
      </c>
      <c r="B22" s="45"/>
      <c r="C22" s="25"/>
      <c r="D22" s="46"/>
      <c r="E22" s="47"/>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2">
        <f t="shared" si="0"/>
        <v>0</v>
      </c>
      <c r="AL22" s="13">
        <f t="shared" si="1"/>
        <v>0</v>
      </c>
      <c r="AM22" s="110"/>
      <c r="AN22" s="110"/>
    </row>
    <row r="23" spans="1:40" ht="18" customHeight="1">
      <c r="A23" s="16">
        <v>13</v>
      </c>
      <c r="B23" s="45"/>
      <c r="C23" s="25"/>
      <c r="D23" s="46"/>
      <c r="E23" s="47"/>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2">
        <f t="shared" si="0"/>
        <v>0</v>
      </c>
      <c r="AL23" s="13">
        <f t="shared" si="1"/>
        <v>0</v>
      </c>
      <c r="AM23" s="110"/>
      <c r="AN23" s="110"/>
    </row>
    <row r="24" spans="1:40" ht="18" customHeight="1">
      <c r="A24" s="16">
        <v>14</v>
      </c>
      <c r="B24" s="45"/>
      <c r="C24" s="25"/>
      <c r="D24" s="46"/>
      <c r="E24" s="47"/>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2">
        <f t="shared" si="0"/>
        <v>0</v>
      </c>
      <c r="AL24" s="13">
        <f t="shared" si="1"/>
        <v>0</v>
      </c>
      <c r="AM24" s="110"/>
      <c r="AN24" s="110"/>
    </row>
    <row r="25" spans="1:40" ht="18" customHeight="1">
      <c r="A25" s="16">
        <v>15</v>
      </c>
      <c r="B25" s="45"/>
      <c r="C25" s="25"/>
      <c r="D25" s="46"/>
      <c r="E25" s="47"/>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2">
        <f t="shared" si="0"/>
        <v>0</v>
      </c>
      <c r="AL25" s="13">
        <f t="shared" si="1"/>
        <v>0</v>
      </c>
      <c r="AM25" s="110"/>
      <c r="AN25" s="110"/>
    </row>
    <row r="26" spans="1:40" ht="18" customHeight="1">
      <c r="A26" s="16">
        <v>16</v>
      </c>
      <c r="B26" s="45"/>
      <c r="C26" s="25"/>
      <c r="D26" s="46"/>
      <c r="E26" s="47"/>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2">
        <f t="shared" si="0"/>
        <v>0</v>
      </c>
      <c r="AL26" s="13">
        <f t="shared" si="1"/>
        <v>0</v>
      </c>
      <c r="AM26" s="110"/>
      <c r="AN26" s="110"/>
    </row>
    <row r="27" spans="1:40" ht="18" customHeight="1">
      <c r="A27" s="16">
        <v>17</v>
      </c>
      <c r="B27" s="45"/>
      <c r="C27" s="25"/>
      <c r="D27" s="46"/>
      <c r="E27" s="47"/>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2">
        <f t="shared" si="0"/>
        <v>0</v>
      </c>
      <c r="AL27" s="13">
        <f t="shared" si="1"/>
        <v>0</v>
      </c>
      <c r="AM27" s="110"/>
      <c r="AN27" s="110"/>
    </row>
    <row r="28" spans="1:40" ht="18" customHeight="1">
      <c r="A28" s="16">
        <v>18</v>
      </c>
      <c r="B28" s="45"/>
      <c r="C28" s="25"/>
      <c r="D28" s="46"/>
      <c r="E28" s="47"/>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2">
        <f t="shared" si="0"/>
        <v>0</v>
      </c>
      <c r="AL28" s="13">
        <f t="shared" si="1"/>
        <v>0</v>
      </c>
      <c r="AM28" s="110"/>
      <c r="AN28" s="110"/>
    </row>
    <row r="29" spans="1:40" ht="18" customHeight="1">
      <c r="A29" s="16">
        <v>19</v>
      </c>
      <c r="B29" s="45"/>
      <c r="C29" s="25"/>
      <c r="D29" s="46"/>
      <c r="E29" s="47"/>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2">
        <f t="shared" si="0"/>
        <v>0</v>
      </c>
      <c r="AL29" s="13">
        <f t="shared" si="1"/>
        <v>0</v>
      </c>
      <c r="AM29" s="110"/>
      <c r="AN29" s="110"/>
    </row>
    <row r="30" spans="1:40" ht="18" customHeight="1">
      <c r="A30" s="16">
        <v>20</v>
      </c>
      <c r="B30" s="45"/>
      <c r="C30" s="25"/>
      <c r="D30" s="46"/>
      <c r="E30" s="47"/>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2">
        <f t="shared" si="0"/>
        <v>0</v>
      </c>
      <c r="AL30" s="13">
        <f t="shared" si="1"/>
        <v>0</v>
      </c>
      <c r="AM30" s="110"/>
      <c r="AN30" s="110"/>
    </row>
    <row r="31" spans="1:40" ht="18" customHeight="1">
      <c r="A31" s="111" t="s">
        <v>26</v>
      </c>
      <c r="B31" s="112"/>
      <c r="C31" s="112"/>
      <c r="D31" s="112"/>
      <c r="E31" s="112"/>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13"/>
      <c r="AN31" s="113"/>
    </row>
    <row r="32" spans="1:40" ht="18" customHeight="1">
      <c r="A32" s="112" t="s">
        <v>27</v>
      </c>
      <c r="B32" s="112"/>
      <c r="C32" s="112"/>
      <c r="D32" s="112"/>
      <c r="E32" s="114"/>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14"/>
      <c r="AL32" s="15"/>
      <c r="AM32" s="113"/>
      <c r="AN32" s="113"/>
    </row>
    <row r="33" spans="1:39" ht="15" customHeight="1">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39" ht="15" customHeight="1">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39" ht="15" customHeight="1">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39" ht="15" customHeight="1">
      <c r="A36" s="2" t="s">
        <v>28</v>
      </c>
      <c r="B36" s="33"/>
      <c r="C36" s="34"/>
      <c r="D36" s="34"/>
      <c r="E36" s="34"/>
      <c r="F36" s="35"/>
      <c r="G36" s="34"/>
      <c r="H36" s="20"/>
      <c r="I36" s="20"/>
      <c r="J36" s="20"/>
      <c r="K36" s="20"/>
      <c r="L36" s="20"/>
      <c r="M36" s="20"/>
      <c r="N36" s="20"/>
      <c r="O36" s="20"/>
      <c r="P36" s="20"/>
      <c r="Q36" s="20"/>
      <c r="R36" s="20">
        <v>6</v>
      </c>
      <c r="S36" s="20"/>
      <c r="T36" s="20"/>
      <c r="U36" s="20"/>
      <c r="V36" s="20"/>
      <c r="W36" s="20"/>
      <c r="X36" s="20">
        <v>7</v>
      </c>
      <c r="Y36" s="20"/>
      <c r="Z36" s="20"/>
      <c r="AA36" s="20"/>
      <c r="AB36" s="20"/>
      <c r="AC36" s="20"/>
      <c r="AD36" s="20">
        <v>8</v>
      </c>
      <c r="AE36" s="20"/>
      <c r="AF36" s="20"/>
      <c r="AG36" s="21"/>
      <c r="AH36" s="21"/>
      <c r="AI36" s="21"/>
      <c r="AJ36" s="21">
        <v>9</v>
      </c>
      <c r="AK36" s="19"/>
      <c r="AL36" s="19"/>
      <c r="AM36" s="4"/>
    </row>
    <row r="37" spans="1:39" s="2" customFormat="1" ht="15" customHeight="1">
      <c r="A37" s="2" t="s">
        <v>29</v>
      </c>
      <c r="B37" s="28"/>
      <c r="C37" s="28"/>
      <c r="D37" s="28"/>
      <c r="E37" s="28"/>
      <c r="F37" s="28"/>
      <c r="G37" s="28"/>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row>
    <row r="38" spans="1:39" s="2" customFormat="1" ht="15" customHeight="1">
      <c r="A38" s="2" t="s">
        <v>30</v>
      </c>
      <c r="B38" s="28"/>
      <c r="C38" s="28"/>
      <c r="D38" s="28"/>
      <c r="E38" s="28"/>
      <c r="F38" s="28"/>
      <c r="G38" s="28"/>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row>
    <row r="39" spans="1:39" s="2" customFormat="1" ht="15" customHeight="1">
      <c r="A39" s="2" t="s">
        <v>31</v>
      </c>
      <c r="B39" s="28"/>
      <c r="C39" s="28"/>
      <c r="D39" s="28"/>
      <c r="E39" s="28"/>
      <c r="F39" s="28"/>
      <c r="G39" s="28"/>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row>
    <row r="40" spans="1:39" s="2" customFormat="1" ht="15" customHeight="1">
      <c r="A40" s="2" t="s">
        <v>32</v>
      </c>
      <c r="B40" s="28"/>
      <c r="C40" s="28"/>
      <c r="D40" s="28"/>
      <c r="E40" s="28"/>
      <c r="F40" s="28"/>
      <c r="G40" s="28"/>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row>
    <row r="41" spans="1:39" ht="15" customHeight="1">
      <c r="A41" s="2" t="s">
        <v>33</v>
      </c>
      <c r="B41" s="36"/>
      <c r="C41" s="2"/>
      <c r="D41" s="2"/>
      <c r="E41" s="2"/>
      <c r="F41" s="2"/>
      <c r="G41" s="2"/>
    </row>
    <row r="42" spans="1:39" ht="15" customHeight="1">
      <c r="A42" s="2" t="s">
        <v>34</v>
      </c>
      <c r="B42" s="36"/>
      <c r="C42" s="2"/>
      <c r="D42" s="2"/>
      <c r="E42" s="2"/>
      <c r="F42" s="2"/>
      <c r="G42" s="2"/>
    </row>
    <row r="43" spans="1:39" ht="15" customHeight="1">
      <c r="A43" s="2"/>
      <c r="B43" s="17" t="s">
        <v>35</v>
      </c>
      <c r="C43" s="100" t="s">
        <v>36</v>
      </c>
      <c r="D43" s="100"/>
      <c r="E43" s="100"/>
      <c r="F43" s="2"/>
      <c r="G43" s="2"/>
    </row>
    <row r="44" spans="1:39" ht="15" customHeight="1">
      <c r="A44" s="2"/>
      <c r="B44" s="39" t="s">
        <v>37</v>
      </c>
      <c r="C44" s="91" t="s">
        <v>38</v>
      </c>
      <c r="D44" s="91"/>
      <c r="E44" s="91"/>
      <c r="F44" s="2"/>
      <c r="G44" s="2"/>
    </row>
    <row r="45" spans="1:39" ht="15" customHeight="1">
      <c r="A45" s="2"/>
      <c r="B45" s="39" t="s">
        <v>39</v>
      </c>
      <c r="C45" s="91" t="s">
        <v>40</v>
      </c>
      <c r="D45" s="91"/>
      <c r="E45" s="91"/>
      <c r="F45" s="2"/>
      <c r="G45" s="2"/>
    </row>
    <row r="46" spans="1:39" ht="15" customHeight="1">
      <c r="A46" s="2"/>
      <c r="B46" s="39" t="s">
        <v>41</v>
      </c>
      <c r="C46" s="91" t="s">
        <v>42</v>
      </c>
      <c r="D46" s="91"/>
      <c r="E46" s="91"/>
      <c r="F46" s="2"/>
      <c r="G46" s="2"/>
    </row>
    <row r="47" spans="1:39" ht="15" customHeight="1">
      <c r="A47" s="2"/>
      <c r="B47" s="39" t="s">
        <v>43</v>
      </c>
      <c r="C47" s="91" t="s">
        <v>44</v>
      </c>
      <c r="D47" s="91"/>
      <c r="E47" s="91"/>
      <c r="F47" s="2"/>
      <c r="G47" s="2"/>
    </row>
    <row r="48" spans="1:39" ht="15" customHeight="1">
      <c r="A48" s="2"/>
      <c r="B48" s="2" t="s">
        <v>45</v>
      </c>
      <c r="C48" s="2"/>
      <c r="D48" s="2"/>
      <c r="E48" s="2"/>
      <c r="F48" s="2"/>
      <c r="G48" s="2"/>
    </row>
    <row r="49" spans="1:7" ht="15" customHeight="1">
      <c r="A49" s="2"/>
      <c r="B49" s="2" t="s">
        <v>46</v>
      </c>
      <c r="C49" s="2"/>
      <c r="D49" s="2"/>
      <c r="E49" s="2"/>
      <c r="F49" s="2"/>
      <c r="G49" s="2"/>
    </row>
    <row r="50" spans="1:7" ht="15" customHeight="1">
      <c r="A50" s="2"/>
      <c r="B50" s="2" t="s">
        <v>47</v>
      </c>
      <c r="C50" s="2"/>
      <c r="D50" s="2"/>
      <c r="E50" s="2"/>
      <c r="F50" s="2"/>
      <c r="G50" s="2"/>
    </row>
    <row r="51" spans="1:7" ht="15" customHeight="1">
      <c r="A51" s="2" t="s">
        <v>48</v>
      </c>
      <c r="B51" s="36"/>
      <c r="C51" s="2"/>
      <c r="D51" s="2"/>
      <c r="E51" s="2"/>
      <c r="F51" s="2"/>
      <c r="G51" s="2"/>
    </row>
    <row r="52" spans="1:7" ht="15" customHeight="1">
      <c r="A52" s="2" t="s">
        <v>49</v>
      </c>
      <c r="B52" s="36"/>
      <c r="C52" s="2"/>
      <c r="D52" s="2"/>
      <c r="E52" s="2"/>
      <c r="F52" s="2"/>
      <c r="G52" s="2"/>
    </row>
    <row r="53" spans="1:7" ht="15" customHeight="1">
      <c r="A53" s="2" t="s">
        <v>50</v>
      </c>
      <c r="B53" s="36"/>
      <c r="C53" s="2"/>
      <c r="D53" s="2"/>
      <c r="E53" s="2"/>
      <c r="F53" s="2"/>
      <c r="G53" s="2"/>
    </row>
    <row r="54" spans="1:7" ht="15" customHeight="1">
      <c r="A54" s="2" t="s">
        <v>51</v>
      </c>
      <c r="B54" s="36"/>
      <c r="C54" s="2"/>
      <c r="D54" s="2"/>
      <c r="E54" s="2"/>
      <c r="F54" s="2"/>
      <c r="G54" s="2"/>
    </row>
    <row r="55" spans="1:7" ht="15" customHeight="1">
      <c r="A55" s="2" t="s">
        <v>52</v>
      </c>
      <c r="B55" s="36"/>
      <c r="C55" s="2"/>
      <c r="D55" s="2"/>
      <c r="E55" s="2"/>
      <c r="F55" s="2"/>
      <c r="G55" s="2"/>
    </row>
    <row r="56" spans="1:7" ht="15" customHeight="1">
      <c r="A56" s="2" t="s">
        <v>53</v>
      </c>
      <c r="B56" s="36"/>
      <c r="C56" s="2"/>
      <c r="D56" s="2"/>
      <c r="E56" s="2"/>
      <c r="F56" s="2"/>
      <c r="G56" s="2"/>
    </row>
    <row r="57" spans="1:7" ht="15" customHeight="1">
      <c r="A57" s="2"/>
      <c r="B57" s="2" t="s">
        <v>54</v>
      </c>
      <c r="C57" s="2"/>
      <c r="D57" s="2"/>
      <c r="E57" s="2"/>
      <c r="F57" s="2"/>
      <c r="G57" s="2"/>
    </row>
    <row r="58" spans="1:7" ht="15" customHeight="1">
      <c r="A58" s="2"/>
      <c r="B58" s="2" t="s">
        <v>55</v>
      </c>
      <c r="C58" s="2"/>
      <c r="D58" s="2"/>
      <c r="E58" s="2"/>
      <c r="F58" s="2"/>
      <c r="G58" s="2"/>
    </row>
    <row r="59" spans="1:7" ht="15" customHeight="1">
      <c r="A59" s="2" t="s">
        <v>56</v>
      </c>
      <c r="B59" s="36"/>
      <c r="C59" s="2"/>
      <c r="D59" s="2"/>
      <c r="E59" s="2"/>
      <c r="F59" s="2"/>
      <c r="G59" s="2"/>
    </row>
    <row r="60" spans="1:7" ht="15" customHeight="1">
      <c r="A60" s="2" t="s">
        <v>57</v>
      </c>
      <c r="B60" s="36"/>
      <c r="C60" s="2"/>
      <c r="D60" s="2"/>
      <c r="E60" s="2"/>
      <c r="F60" s="2"/>
      <c r="G60" s="2"/>
    </row>
    <row r="61" spans="1:7" ht="15" customHeight="1">
      <c r="A61" s="2" t="s">
        <v>58</v>
      </c>
      <c r="B61" s="36"/>
      <c r="C61" s="2"/>
      <c r="D61" s="2"/>
      <c r="E61" s="2"/>
      <c r="F61" s="2"/>
      <c r="G61" s="2"/>
    </row>
    <row r="62" spans="1:7" ht="15" customHeight="1">
      <c r="A62" s="2" t="s">
        <v>59</v>
      </c>
      <c r="B62" s="36"/>
      <c r="C62" s="2"/>
      <c r="D62" s="2"/>
      <c r="E62" s="2"/>
      <c r="F62" s="2"/>
      <c r="G62" s="2"/>
    </row>
    <row r="63" spans="1:7" ht="15" customHeight="1">
      <c r="A63" s="2" t="s">
        <v>60</v>
      </c>
      <c r="B63" s="36"/>
      <c r="C63" s="2"/>
      <c r="D63" s="2"/>
      <c r="E63" s="2"/>
      <c r="F63" s="2"/>
      <c r="G63" s="2"/>
    </row>
    <row r="64" spans="1:7" ht="15" customHeight="1">
      <c r="A64" s="2" t="s">
        <v>61</v>
      </c>
      <c r="B64" s="36"/>
      <c r="C64" s="2"/>
      <c r="D64" s="2"/>
      <c r="E64" s="2"/>
      <c r="F64" s="2"/>
      <c r="G64" s="2"/>
    </row>
    <row r="65" spans="1:7" ht="15" customHeight="1">
      <c r="A65" s="2" t="s">
        <v>62</v>
      </c>
      <c r="B65" s="36"/>
      <c r="C65" s="2"/>
      <c r="D65" s="2"/>
      <c r="E65" s="2"/>
      <c r="F65" s="2"/>
      <c r="G65" s="2"/>
    </row>
    <row r="66" spans="1:7" ht="15" customHeight="1">
      <c r="A66" s="2" t="s">
        <v>63</v>
      </c>
      <c r="B66" s="36"/>
      <c r="C66" s="2"/>
      <c r="D66" s="2"/>
      <c r="E66" s="2"/>
      <c r="F66" s="2"/>
      <c r="G66" s="2"/>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27"/>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topLeftCell="A29" zoomScaleNormal="100" zoomScaleSheetLayoutView="100" workbookViewId="0">
      <selection activeCell="A36" sqref="A36"/>
    </sheetView>
  </sheetViews>
  <sheetFormatPr defaultColWidth="8.25" defaultRowHeight="21" customHeight="1"/>
  <cols>
    <col min="1" max="1" width="2.58203125" style="1" customWidth="1"/>
    <col min="2" max="2" width="14.08203125" style="3" customWidth="1"/>
    <col min="3" max="3" width="6.58203125" style="1" customWidth="1"/>
    <col min="4" max="5" width="7.58203125" style="1" customWidth="1"/>
    <col min="6" max="36" width="2.58203125" style="1" customWidth="1"/>
    <col min="37" max="37" width="6.58203125" style="1" customWidth="1"/>
    <col min="38" max="39" width="7.58203125" style="1" customWidth="1"/>
    <col min="40" max="40" width="5.58203125" style="1" customWidth="1"/>
    <col min="41" max="16384" width="8.25" style="1"/>
  </cols>
  <sheetData>
    <row r="1" spans="1:40" ht="20.149999999999999" customHeight="1">
      <c r="A1" s="37" t="s">
        <v>1</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2</v>
      </c>
      <c r="AJ1" s="23"/>
      <c r="AK1" s="125" t="s">
        <v>142</v>
      </c>
      <c r="AL1" s="125"/>
      <c r="AM1" s="125"/>
      <c r="AN1" s="125"/>
    </row>
    <row r="2" spans="1:40" ht="18" customHeight="1">
      <c r="A2" s="4"/>
      <c r="B2" s="5"/>
      <c r="C2" s="5"/>
      <c r="D2" s="5"/>
      <c r="E2" s="5"/>
      <c r="F2" s="5"/>
      <c r="G2" s="5"/>
      <c r="H2" s="5"/>
      <c r="I2" s="5"/>
      <c r="J2" s="5"/>
      <c r="K2" s="5"/>
      <c r="L2" s="5"/>
      <c r="M2" s="126">
        <v>2026</v>
      </c>
      <c r="N2" s="126"/>
      <c r="O2" s="126"/>
      <c r="P2" s="126"/>
      <c r="Q2" s="127" t="s">
        <v>4</v>
      </c>
      <c r="R2" s="127"/>
      <c r="S2" s="126"/>
      <c r="T2" s="126"/>
      <c r="U2" s="127" t="s">
        <v>5</v>
      </c>
      <c r="V2" s="127"/>
      <c r="W2" s="5"/>
      <c r="X2" s="5"/>
      <c r="Y2" s="5"/>
      <c r="Z2" s="4"/>
      <c r="AA2" s="4"/>
      <c r="AC2" s="23"/>
      <c r="AD2" s="5"/>
      <c r="AE2" s="5"/>
      <c r="AF2" s="5"/>
      <c r="AG2" s="5"/>
      <c r="AH2" s="5"/>
      <c r="AI2" s="23" t="s">
        <v>6</v>
      </c>
      <c r="AJ2" s="23"/>
      <c r="AK2" s="128"/>
      <c r="AL2" s="128"/>
      <c r="AM2" s="128"/>
      <c r="AN2" s="128"/>
    </row>
    <row r="3" spans="1:40" ht="18" customHeight="1">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7</v>
      </c>
      <c r="AJ3" s="23"/>
      <c r="AK3" s="129" t="s">
        <v>65</v>
      </c>
      <c r="AL3" s="129"/>
      <c r="AM3" s="129"/>
      <c r="AN3" s="129"/>
    </row>
    <row r="4" spans="1:40" ht="18" customHeight="1">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8</v>
      </c>
      <c r="AJ4" s="23"/>
      <c r="AK4" s="129"/>
      <c r="AL4" s="129"/>
      <c r="AM4" s="129"/>
      <c r="AN4" s="129"/>
    </row>
    <row r="5" spans="1:40" ht="18" customHeight="1">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9</v>
      </c>
      <c r="AH5" s="130"/>
      <c r="AI5" s="130"/>
      <c r="AJ5" s="130"/>
      <c r="AK5" s="30" t="s">
        <v>10</v>
      </c>
      <c r="AL5" s="41"/>
      <c r="AM5" s="30" t="s">
        <v>11</v>
      </c>
      <c r="AN5" s="4"/>
    </row>
    <row r="6" spans="1:40" ht="10" customHeight="1">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c r="A7" s="113" t="s">
        <v>12</v>
      </c>
      <c r="B7" s="121" t="s">
        <v>13</v>
      </c>
      <c r="C7" s="116" t="s">
        <v>14</v>
      </c>
      <c r="D7" s="100" t="s">
        <v>15</v>
      </c>
      <c r="E7" s="111" t="s">
        <v>16</v>
      </c>
      <c r="F7" s="119" t="s">
        <v>17</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0" t="s">
        <v>18</v>
      </c>
      <c r="AL7" s="101" t="s">
        <v>19</v>
      </c>
      <c r="AM7" s="115" t="s">
        <v>20</v>
      </c>
      <c r="AN7" s="115"/>
    </row>
    <row r="8" spans="1:40" ht="15" customHeight="1">
      <c r="A8" s="113"/>
      <c r="B8" s="122"/>
      <c r="C8" s="117"/>
      <c r="D8" s="100"/>
      <c r="E8" s="111"/>
      <c r="F8" s="100" t="s">
        <v>21</v>
      </c>
      <c r="G8" s="100"/>
      <c r="H8" s="100"/>
      <c r="I8" s="100"/>
      <c r="J8" s="100"/>
      <c r="K8" s="100"/>
      <c r="L8" s="100"/>
      <c r="M8" s="100" t="s">
        <v>22</v>
      </c>
      <c r="N8" s="100"/>
      <c r="O8" s="100"/>
      <c r="P8" s="100"/>
      <c r="Q8" s="100"/>
      <c r="R8" s="100"/>
      <c r="S8" s="100"/>
      <c r="T8" s="100" t="s">
        <v>23</v>
      </c>
      <c r="U8" s="100"/>
      <c r="V8" s="100"/>
      <c r="W8" s="100"/>
      <c r="X8" s="100"/>
      <c r="Y8" s="100"/>
      <c r="Z8" s="100"/>
      <c r="AA8" s="100" t="s">
        <v>24</v>
      </c>
      <c r="AB8" s="100"/>
      <c r="AC8" s="100"/>
      <c r="AD8" s="100"/>
      <c r="AE8" s="100"/>
      <c r="AF8" s="100"/>
      <c r="AG8" s="100"/>
      <c r="AH8" s="100" t="s">
        <v>25</v>
      </c>
      <c r="AI8" s="100"/>
      <c r="AJ8" s="100"/>
      <c r="AK8" s="120"/>
      <c r="AL8" s="101"/>
      <c r="AM8" s="115"/>
      <c r="AN8" s="115"/>
    </row>
    <row r="9" spans="1:40" ht="15" customHeight="1">
      <c r="A9" s="113"/>
      <c r="B9" s="123" t="s">
        <v>66</v>
      </c>
      <c r="C9" s="117"/>
      <c r="D9" s="100"/>
      <c r="E9" s="111"/>
      <c r="F9" s="6">
        <f>DATE($M$2,$S$2,1)</f>
        <v>45992</v>
      </c>
      <c r="G9" s="6">
        <f>DATE($M$2,$S$2,2)</f>
        <v>45993</v>
      </c>
      <c r="H9" s="6">
        <f>DATE($M$2,$S$2,3)</f>
        <v>45994</v>
      </c>
      <c r="I9" s="6">
        <f>DATE($M$2,$S$2,4)</f>
        <v>45995</v>
      </c>
      <c r="J9" s="6">
        <f>DATE($M$2,$S$2,5)</f>
        <v>45996</v>
      </c>
      <c r="K9" s="6">
        <f>DATE($M$2,$S$2,6)</f>
        <v>45997</v>
      </c>
      <c r="L9" s="6">
        <f>DATE($M$2,$S$2,7)</f>
        <v>45998</v>
      </c>
      <c r="M9" s="6">
        <f>DATE($M$2,$S$2,8)</f>
        <v>45999</v>
      </c>
      <c r="N9" s="6">
        <f>DATE($M$2,$S$2,9)</f>
        <v>46000</v>
      </c>
      <c r="O9" s="6">
        <f>DATE($M$2,$S$2,10)</f>
        <v>46001</v>
      </c>
      <c r="P9" s="6">
        <f>DATE($M$2,$S$2,11)</f>
        <v>46002</v>
      </c>
      <c r="Q9" s="6">
        <f>DATE($M$2,$S$2,12)</f>
        <v>46003</v>
      </c>
      <c r="R9" s="6">
        <f>DATE($M$2,$S$2,13)</f>
        <v>46004</v>
      </c>
      <c r="S9" s="6">
        <f>DATE($M$2,$S$2,14)</f>
        <v>46005</v>
      </c>
      <c r="T9" s="6">
        <f>DATE($M$2,$S$2,15)</f>
        <v>46006</v>
      </c>
      <c r="U9" s="6">
        <f>DATE($M$2,$S$2,16)</f>
        <v>46007</v>
      </c>
      <c r="V9" s="6">
        <f>DATE($M$2,$S$2,17)</f>
        <v>46008</v>
      </c>
      <c r="W9" s="6">
        <f>DATE($M$2,$S$2,18)</f>
        <v>46009</v>
      </c>
      <c r="X9" s="6">
        <f>DATE($M$2,$S$2,19)</f>
        <v>46010</v>
      </c>
      <c r="Y9" s="6">
        <f>DATE($M$2,$S$2,20)</f>
        <v>46011</v>
      </c>
      <c r="Z9" s="6">
        <f>DATE($M$2,$S$2,21)</f>
        <v>46012</v>
      </c>
      <c r="AA9" s="6">
        <f>DATE($M$2,$S$2,22)</f>
        <v>46013</v>
      </c>
      <c r="AB9" s="6">
        <f>DATE($M$2,$S$2,23)</f>
        <v>46014</v>
      </c>
      <c r="AC9" s="6">
        <f>DATE($M$2,$S$2,24)</f>
        <v>46015</v>
      </c>
      <c r="AD9" s="6">
        <f>DATE($M$2,$S$2,25)</f>
        <v>46016</v>
      </c>
      <c r="AE9" s="6">
        <f>DATE($M$2,$S$2,26)</f>
        <v>46017</v>
      </c>
      <c r="AF9" s="6">
        <f>DATE($M$2,$S$2,27)</f>
        <v>46018</v>
      </c>
      <c r="AG9" s="6">
        <f>DATE($M$2,$S$2,28)</f>
        <v>46019</v>
      </c>
      <c r="AH9" s="6">
        <f>IF(DAY(EOMONTH(F9,0))&lt;29,"",DATE($M$2,$S$2,29))</f>
        <v>46020</v>
      </c>
      <c r="AI9" s="6">
        <f>IF(DAY(EOMONTH(F9,0))&lt;30,"",DATE($M$2,$S$2,30))</f>
        <v>46021</v>
      </c>
      <c r="AJ9" s="6">
        <f>IF(DAY(EOMONTH(F9,0))&lt;31,"",DATE($M$2,$S$2,31))</f>
        <v>46022</v>
      </c>
      <c r="AK9" s="120"/>
      <c r="AL9" s="101"/>
      <c r="AM9" s="115"/>
      <c r="AN9" s="115"/>
    </row>
    <row r="10" spans="1:40" ht="15" customHeight="1">
      <c r="A10" s="113"/>
      <c r="B10" s="124"/>
      <c r="C10" s="118"/>
      <c r="D10" s="100"/>
      <c r="E10" s="111"/>
      <c r="F10" s="7">
        <f>DATE($M$2,$S$2,1)</f>
        <v>45992</v>
      </c>
      <c r="G10" s="7">
        <f>DATE($M$2,$S$2,2)</f>
        <v>45993</v>
      </c>
      <c r="H10" s="7">
        <f>DATE($M$2,$S$2,3)</f>
        <v>45994</v>
      </c>
      <c r="I10" s="7">
        <f>DATE($M$2,$S$2,4)</f>
        <v>45995</v>
      </c>
      <c r="J10" s="7">
        <f>DATE($M$2,$S$2,5)</f>
        <v>45996</v>
      </c>
      <c r="K10" s="7">
        <f>DATE($M$2,$S$2,6)</f>
        <v>45997</v>
      </c>
      <c r="L10" s="7">
        <f>DATE($M$2,$S$2,7)</f>
        <v>45998</v>
      </c>
      <c r="M10" s="7">
        <f>DATE($M$2,$S$2,8)</f>
        <v>45999</v>
      </c>
      <c r="N10" s="7">
        <f>DATE($M$2,$S$2,9)</f>
        <v>46000</v>
      </c>
      <c r="O10" s="7">
        <f>DATE($M$2,$S$2,10)</f>
        <v>46001</v>
      </c>
      <c r="P10" s="7">
        <f>DATE($M$2,$S$2,11)</f>
        <v>46002</v>
      </c>
      <c r="Q10" s="7">
        <f>DATE($M$2,$S$2,12)</f>
        <v>46003</v>
      </c>
      <c r="R10" s="7">
        <f>DATE($M$2,$S$2,13)</f>
        <v>46004</v>
      </c>
      <c r="S10" s="7">
        <f>DATE($M$2,$S$2,14)</f>
        <v>46005</v>
      </c>
      <c r="T10" s="7">
        <f>DATE($M$2,$S$2,15)</f>
        <v>46006</v>
      </c>
      <c r="U10" s="7">
        <f>DATE($M$2,$S$2,16)</f>
        <v>46007</v>
      </c>
      <c r="V10" s="7">
        <f>DATE($M$2,$S$2,17)</f>
        <v>46008</v>
      </c>
      <c r="W10" s="7">
        <f>DATE($M$2,$S$2,18)</f>
        <v>46009</v>
      </c>
      <c r="X10" s="7">
        <f>DATE($M$2,$S$2,19)</f>
        <v>46010</v>
      </c>
      <c r="Y10" s="7">
        <f>DATE($M$2,$S$2,20)</f>
        <v>46011</v>
      </c>
      <c r="Z10" s="7">
        <f>DATE($M$2,$S$2,21)</f>
        <v>46012</v>
      </c>
      <c r="AA10" s="7">
        <f>DATE($M$2,$S$2,22)</f>
        <v>46013</v>
      </c>
      <c r="AB10" s="7">
        <f>DATE($M$2,$S$2,23)</f>
        <v>46014</v>
      </c>
      <c r="AC10" s="7">
        <f>DATE($M$2,$S$2,24)</f>
        <v>46015</v>
      </c>
      <c r="AD10" s="7">
        <f>DATE($M$2,$S$2,25)</f>
        <v>46016</v>
      </c>
      <c r="AE10" s="7">
        <f>DATE($M$2,$S$2,26)</f>
        <v>46017</v>
      </c>
      <c r="AF10" s="7">
        <f>DATE($M$2,$S$2,27)</f>
        <v>46018</v>
      </c>
      <c r="AG10" s="7">
        <f>DATE($M$2,$S$2,28)</f>
        <v>46019</v>
      </c>
      <c r="AH10" s="7">
        <f>IF(DAY(EOMONTH(F10,0))&lt;29,"",DATE($M$2,$S$2,29))</f>
        <v>46020</v>
      </c>
      <c r="AI10" s="7">
        <f>IF(DAY(EOMONTH(F10,0))&lt;30,"",DATE($M$2,$S$2,30))</f>
        <v>46021</v>
      </c>
      <c r="AJ10" s="7">
        <f>IF(DAY(EOMONTH(F10,0))&lt;31,"",DATE($M$2,$S$2,31))</f>
        <v>46022</v>
      </c>
      <c r="AK10" s="120"/>
      <c r="AL10" s="101"/>
      <c r="AM10" s="115"/>
      <c r="AN10" s="115"/>
    </row>
    <row r="11" spans="1:40" ht="18" customHeight="1">
      <c r="A11" s="16">
        <v>1</v>
      </c>
      <c r="B11" s="45" t="s">
        <v>67</v>
      </c>
      <c r="C11" s="25" t="s">
        <v>37</v>
      </c>
      <c r="D11" s="46"/>
      <c r="E11" s="47" t="s">
        <v>37</v>
      </c>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2">
        <f>+SUM(F11:AJ11)</f>
        <v>0</v>
      </c>
      <c r="AL11" s="13">
        <f>IF($AK$3="４週",AK11/4,AK11/(DAY(EOMONTH($F$9,0))/7))</f>
        <v>0</v>
      </c>
      <c r="AM11" s="110"/>
      <c r="AN11" s="110"/>
    </row>
    <row r="12" spans="1:40" ht="18" customHeight="1">
      <c r="A12" s="16">
        <v>2</v>
      </c>
      <c r="B12" s="45" t="s">
        <v>117</v>
      </c>
      <c r="C12" s="25" t="s">
        <v>39</v>
      </c>
      <c r="D12" s="46"/>
      <c r="E12" s="47" t="s">
        <v>39</v>
      </c>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2">
        <f t="shared" ref="AK12:AK31" si="0">+SUM(F12:AJ12)</f>
        <v>0</v>
      </c>
      <c r="AL12" s="13">
        <f t="shared" ref="AL12:AL30" si="1">IF($AK$3="４週",AK12/4,AK12/(DAY(EOMONTH($F$9,0))/7))</f>
        <v>0</v>
      </c>
      <c r="AM12" s="110"/>
      <c r="AN12" s="110"/>
    </row>
    <row r="13" spans="1:40" ht="18" customHeight="1">
      <c r="A13" s="16">
        <v>3</v>
      </c>
      <c r="B13" s="45" t="s">
        <v>117</v>
      </c>
      <c r="C13" s="25" t="s">
        <v>41</v>
      </c>
      <c r="D13" s="46"/>
      <c r="E13" s="47" t="s">
        <v>41</v>
      </c>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2">
        <f t="shared" si="0"/>
        <v>0</v>
      </c>
      <c r="AL13" s="13">
        <f t="shared" si="1"/>
        <v>0</v>
      </c>
      <c r="AM13" s="110"/>
      <c r="AN13" s="110"/>
    </row>
    <row r="14" spans="1:40" ht="18" customHeight="1">
      <c r="A14" s="16">
        <v>4</v>
      </c>
      <c r="B14" s="45" t="s">
        <v>119</v>
      </c>
      <c r="C14" s="25" t="s">
        <v>43</v>
      </c>
      <c r="D14" s="46"/>
      <c r="E14" s="47" t="s">
        <v>43</v>
      </c>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2">
        <f t="shared" si="0"/>
        <v>0</v>
      </c>
      <c r="AL14" s="13">
        <f t="shared" si="1"/>
        <v>0</v>
      </c>
      <c r="AM14" s="110"/>
      <c r="AN14" s="110"/>
    </row>
    <row r="15" spans="1:40" ht="18" customHeight="1">
      <c r="A15" s="16">
        <v>5</v>
      </c>
      <c r="B15" s="45" t="s">
        <v>143</v>
      </c>
      <c r="C15" s="25" t="s">
        <v>39</v>
      </c>
      <c r="D15" s="46"/>
      <c r="E15" s="47"/>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2">
        <f t="shared" si="0"/>
        <v>0</v>
      </c>
      <c r="AL15" s="13">
        <f t="shared" si="1"/>
        <v>0</v>
      </c>
      <c r="AM15" s="110"/>
      <c r="AN15" s="110"/>
    </row>
    <row r="16" spans="1:40" ht="18" customHeight="1">
      <c r="A16" s="16">
        <v>6</v>
      </c>
      <c r="B16" s="45"/>
      <c r="C16" s="25"/>
      <c r="D16" s="46"/>
      <c r="E16" s="47"/>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2">
        <f t="shared" si="0"/>
        <v>0</v>
      </c>
      <c r="AL16" s="13">
        <f t="shared" si="1"/>
        <v>0</v>
      </c>
      <c r="AM16" s="110"/>
      <c r="AN16" s="110"/>
    </row>
    <row r="17" spans="1:40" ht="18" customHeight="1">
      <c r="A17" s="16">
        <v>7</v>
      </c>
      <c r="B17" s="45"/>
      <c r="C17" s="25"/>
      <c r="D17" s="46"/>
      <c r="E17" s="47"/>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2">
        <f t="shared" si="0"/>
        <v>0</v>
      </c>
      <c r="AL17" s="13">
        <f t="shared" si="1"/>
        <v>0</v>
      </c>
      <c r="AM17" s="110"/>
      <c r="AN17" s="110"/>
    </row>
    <row r="18" spans="1:40" ht="18" customHeight="1">
      <c r="A18" s="16">
        <v>8</v>
      </c>
      <c r="B18" s="45"/>
      <c r="C18" s="25"/>
      <c r="D18" s="46"/>
      <c r="E18" s="47"/>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2">
        <f t="shared" si="0"/>
        <v>0</v>
      </c>
      <c r="AL18" s="13">
        <f t="shared" si="1"/>
        <v>0</v>
      </c>
      <c r="AM18" s="110"/>
      <c r="AN18" s="110"/>
    </row>
    <row r="19" spans="1:40" ht="18" customHeight="1">
      <c r="A19" s="16">
        <v>9</v>
      </c>
      <c r="B19" s="45"/>
      <c r="C19" s="25"/>
      <c r="D19" s="46"/>
      <c r="E19" s="47"/>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2">
        <f t="shared" si="0"/>
        <v>0</v>
      </c>
      <c r="AL19" s="13">
        <f t="shared" si="1"/>
        <v>0</v>
      </c>
      <c r="AM19" s="110"/>
      <c r="AN19" s="110"/>
    </row>
    <row r="20" spans="1:40" ht="18" customHeight="1">
      <c r="A20" s="16">
        <v>10</v>
      </c>
      <c r="B20" s="45"/>
      <c r="C20" s="25"/>
      <c r="D20" s="46"/>
      <c r="E20" s="47"/>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2">
        <f t="shared" si="0"/>
        <v>0</v>
      </c>
      <c r="AL20" s="13">
        <f t="shared" si="1"/>
        <v>0</v>
      </c>
      <c r="AM20" s="110"/>
      <c r="AN20" s="110"/>
    </row>
    <row r="21" spans="1:40" ht="18" customHeight="1">
      <c r="A21" s="16">
        <v>11</v>
      </c>
      <c r="B21" s="45"/>
      <c r="C21" s="25"/>
      <c r="D21" s="46"/>
      <c r="E21" s="47"/>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2">
        <f t="shared" si="0"/>
        <v>0</v>
      </c>
      <c r="AL21" s="13">
        <f t="shared" si="1"/>
        <v>0</v>
      </c>
      <c r="AM21" s="110"/>
      <c r="AN21" s="110"/>
    </row>
    <row r="22" spans="1:40" ht="18" customHeight="1">
      <c r="A22" s="16">
        <v>12</v>
      </c>
      <c r="B22" s="45"/>
      <c r="C22" s="25"/>
      <c r="D22" s="46"/>
      <c r="E22" s="47"/>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2">
        <f t="shared" si="0"/>
        <v>0</v>
      </c>
      <c r="AL22" s="13">
        <f t="shared" si="1"/>
        <v>0</v>
      </c>
      <c r="AM22" s="110"/>
      <c r="AN22" s="110"/>
    </row>
    <row r="23" spans="1:40" ht="18" customHeight="1">
      <c r="A23" s="16">
        <v>13</v>
      </c>
      <c r="B23" s="45"/>
      <c r="C23" s="25"/>
      <c r="D23" s="46"/>
      <c r="E23" s="47"/>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2">
        <f t="shared" si="0"/>
        <v>0</v>
      </c>
      <c r="AL23" s="13">
        <f t="shared" si="1"/>
        <v>0</v>
      </c>
      <c r="AM23" s="110"/>
      <c r="AN23" s="110"/>
    </row>
    <row r="24" spans="1:40" ht="18" customHeight="1">
      <c r="A24" s="16">
        <v>14</v>
      </c>
      <c r="B24" s="45"/>
      <c r="C24" s="25"/>
      <c r="D24" s="46"/>
      <c r="E24" s="47"/>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2">
        <f t="shared" si="0"/>
        <v>0</v>
      </c>
      <c r="AL24" s="13">
        <f t="shared" si="1"/>
        <v>0</v>
      </c>
      <c r="AM24" s="110"/>
      <c r="AN24" s="110"/>
    </row>
    <row r="25" spans="1:40" ht="18" customHeight="1">
      <c r="A25" s="16">
        <v>15</v>
      </c>
      <c r="B25" s="45"/>
      <c r="C25" s="25"/>
      <c r="D25" s="46"/>
      <c r="E25" s="47"/>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2">
        <f t="shared" si="0"/>
        <v>0</v>
      </c>
      <c r="AL25" s="13">
        <f t="shared" si="1"/>
        <v>0</v>
      </c>
      <c r="AM25" s="110"/>
      <c r="AN25" s="110"/>
    </row>
    <row r="26" spans="1:40" ht="18" customHeight="1">
      <c r="A26" s="16">
        <v>16</v>
      </c>
      <c r="B26" s="45"/>
      <c r="C26" s="25"/>
      <c r="D26" s="46"/>
      <c r="E26" s="47"/>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2">
        <f t="shared" si="0"/>
        <v>0</v>
      </c>
      <c r="AL26" s="13">
        <f t="shared" si="1"/>
        <v>0</v>
      </c>
      <c r="AM26" s="110"/>
      <c r="AN26" s="110"/>
    </row>
    <row r="27" spans="1:40" ht="18" customHeight="1">
      <c r="A27" s="16">
        <v>17</v>
      </c>
      <c r="B27" s="45"/>
      <c r="C27" s="25"/>
      <c r="D27" s="46"/>
      <c r="E27" s="47"/>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2">
        <f t="shared" si="0"/>
        <v>0</v>
      </c>
      <c r="AL27" s="13">
        <f t="shared" si="1"/>
        <v>0</v>
      </c>
      <c r="AM27" s="110"/>
      <c r="AN27" s="110"/>
    </row>
    <row r="28" spans="1:40" ht="18" customHeight="1">
      <c r="A28" s="16">
        <v>18</v>
      </c>
      <c r="B28" s="45"/>
      <c r="C28" s="25"/>
      <c r="D28" s="46"/>
      <c r="E28" s="47"/>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2">
        <f t="shared" si="0"/>
        <v>0</v>
      </c>
      <c r="AL28" s="13">
        <f t="shared" si="1"/>
        <v>0</v>
      </c>
      <c r="AM28" s="110"/>
      <c r="AN28" s="110"/>
    </row>
    <row r="29" spans="1:40" ht="18" customHeight="1">
      <c r="A29" s="16">
        <v>19</v>
      </c>
      <c r="B29" s="45"/>
      <c r="C29" s="25"/>
      <c r="D29" s="46"/>
      <c r="E29" s="47"/>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2">
        <f t="shared" si="0"/>
        <v>0</v>
      </c>
      <c r="AL29" s="13">
        <f t="shared" si="1"/>
        <v>0</v>
      </c>
      <c r="AM29" s="110"/>
      <c r="AN29" s="110"/>
    </row>
    <row r="30" spans="1:40" ht="18" customHeight="1">
      <c r="A30" s="16">
        <v>20</v>
      </c>
      <c r="B30" s="45"/>
      <c r="C30" s="25"/>
      <c r="D30" s="46"/>
      <c r="E30" s="47"/>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2">
        <f t="shared" si="0"/>
        <v>0</v>
      </c>
      <c r="AL30" s="13">
        <f t="shared" si="1"/>
        <v>0</v>
      </c>
      <c r="AM30" s="110"/>
      <c r="AN30" s="110"/>
    </row>
    <row r="31" spans="1:40" ht="18" customHeight="1">
      <c r="A31" s="111" t="s">
        <v>26</v>
      </c>
      <c r="B31" s="112"/>
      <c r="C31" s="112"/>
      <c r="D31" s="112"/>
      <c r="E31" s="112"/>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13"/>
      <c r="AN31" s="113"/>
    </row>
    <row r="32" spans="1:40" ht="18" customHeight="1">
      <c r="A32" s="112" t="s">
        <v>27</v>
      </c>
      <c r="B32" s="112"/>
      <c r="C32" s="112"/>
      <c r="D32" s="112"/>
      <c r="E32" s="114"/>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14"/>
      <c r="AL32" s="15"/>
      <c r="AM32" s="113"/>
      <c r="AN32" s="113"/>
    </row>
    <row r="33" spans="1:43" ht="15" customHeight="1">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3" ht="15" customHeight="1">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3" ht="15" customHeight="1">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43" ht="21" customHeight="1">
      <c r="A36" s="10" t="s">
        <v>276</v>
      </c>
      <c r="B36" s="9"/>
      <c r="C36" s="9"/>
      <c r="D36" s="9"/>
      <c r="E36" s="9"/>
      <c r="F36" s="9"/>
      <c r="G36" s="2"/>
      <c r="H36" s="2"/>
      <c r="I36" s="2"/>
      <c r="J36" s="2"/>
      <c r="K36" s="2"/>
      <c r="L36" s="2"/>
      <c r="M36" s="2"/>
      <c r="N36" s="2"/>
      <c r="O36" s="2"/>
      <c r="AM36" s="9"/>
      <c r="AN36" s="4"/>
    </row>
    <row r="37" spans="1:43" ht="25" customHeight="1">
      <c r="A37" s="100"/>
      <c r="B37" s="100"/>
      <c r="C37" s="100"/>
      <c r="D37" s="40">
        <v>4</v>
      </c>
      <c r="E37" s="40">
        <v>5</v>
      </c>
      <c r="F37" s="109">
        <v>6</v>
      </c>
      <c r="G37" s="109"/>
      <c r="H37" s="109"/>
      <c r="I37" s="109">
        <v>7</v>
      </c>
      <c r="J37" s="109"/>
      <c r="K37" s="109"/>
      <c r="L37" s="109">
        <v>8</v>
      </c>
      <c r="M37" s="109"/>
      <c r="N37" s="109"/>
      <c r="O37" s="109">
        <v>9</v>
      </c>
      <c r="P37" s="109"/>
      <c r="Q37" s="109"/>
      <c r="R37" s="109">
        <v>10</v>
      </c>
      <c r="S37" s="109"/>
      <c r="T37" s="109"/>
      <c r="U37" s="109">
        <v>11</v>
      </c>
      <c r="V37" s="109"/>
      <c r="W37" s="109"/>
      <c r="X37" s="109">
        <v>12</v>
      </c>
      <c r="Y37" s="109"/>
      <c r="Z37" s="109"/>
      <c r="AA37" s="109">
        <v>1</v>
      </c>
      <c r="AB37" s="109"/>
      <c r="AC37" s="109"/>
      <c r="AD37" s="109">
        <v>2</v>
      </c>
      <c r="AE37" s="109"/>
      <c r="AF37" s="109"/>
      <c r="AG37" s="109">
        <v>3</v>
      </c>
      <c r="AH37" s="109"/>
      <c r="AI37" s="109"/>
      <c r="AJ37" s="100" t="s">
        <v>120</v>
      </c>
      <c r="AK37" s="100"/>
      <c r="AL37" s="24" t="s">
        <v>121</v>
      </c>
      <c r="AM37"/>
      <c r="AN37"/>
      <c r="AO37"/>
      <c r="AP37"/>
      <c r="AQ37"/>
    </row>
    <row r="38" spans="1:43" ht="18" customHeight="1">
      <c r="A38" s="99" t="s">
        <v>122</v>
      </c>
      <c r="B38" s="99"/>
      <c r="C38" s="99"/>
      <c r="D38" s="11"/>
      <c r="E38" s="11"/>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1">
        <f>SUM(D38:AI38)</f>
        <v>0</v>
      </c>
      <c r="AK38" s="91"/>
      <c r="AL38" s="169" t="e">
        <f>ROUNDUP(AJ38/AJ39,1)</f>
        <v>#DIV/0!</v>
      </c>
      <c r="AM38"/>
      <c r="AN38"/>
      <c r="AO38"/>
      <c r="AP38"/>
      <c r="AQ38"/>
    </row>
    <row r="39" spans="1:43" ht="18" customHeight="1">
      <c r="A39" s="99" t="s">
        <v>123</v>
      </c>
      <c r="B39" s="99"/>
      <c r="C39" s="99"/>
      <c r="D39" s="11"/>
      <c r="E39" s="11"/>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1">
        <f>+SUM(D39:AI39)</f>
        <v>0</v>
      </c>
      <c r="AK39" s="91"/>
      <c r="AL39" s="170"/>
      <c r="AM39"/>
      <c r="AN39"/>
      <c r="AO39"/>
      <c r="AP39"/>
      <c r="AQ39"/>
    </row>
    <row r="40" spans="1:43" ht="5.15" customHeight="1">
      <c r="A40" s="28"/>
      <c r="B40" s="28"/>
      <c r="C40" s="28"/>
      <c r="D40"/>
      <c r="E40"/>
      <c r="F40"/>
      <c r="G40"/>
      <c r="H40"/>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48"/>
      <c r="AK40" s="2"/>
      <c r="AL40" s="9"/>
      <c r="AM40" s="9"/>
      <c r="AN40" s="4"/>
    </row>
    <row r="41" spans="1:43" ht="18" customHeight="1">
      <c r="A41" s="10" t="s">
        <v>76</v>
      </c>
      <c r="B41" s="2"/>
      <c r="D41" s="2"/>
      <c r="E41" s="2"/>
      <c r="F41" s="2"/>
      <c r="G41" s="2"/>
      <c r="H41" s="2"/>
      <c r="I41"/>
      <c r="J41"/>
      <c r="K41"/>
      <c r="L41"/>
      <c r="M41"/>
      <c r="N41"/>
      <c r="O41" s="2"/>
      <c r="P41" s="2"/>
      <c r="Q41" s="2"/>
      <c r="R41" s="2"/>
      <c r="S41" s="2"/>
      <c r="T41" s="2"/>
      <c r="U41" s="2"/>
      <c r="V41" s="2"/>
      <c r="W41" s="9"/>
      <c r="X41" s="2"/>
      <c r="Y41" s="2"/>
      <c r="Z41" s="2"/>
      <c r="AA41" s="2"/>
      <c r="AB41" s="2"/>
      <c r="AC41" s="2"/>
      <c r="AD41" s="2"/>
      <c r="AE41" s="2"/>
      <c r="AF41" s="2"/>
      <c r="AG41" s="2"/>
      <c r="AH41" s="2"/>
      <c r="AI41" s="2"/>
      <c r="AJ41" s="48"/>
      <c r="AK41" s="2"/>
      <c r="AL41" s="9"/>
      <c r="AM41" s="9"/>
      <c r="AN41" s="4"/>
    </row>
    <row r="42" spans="1:43" ht="45" customHeight="1">
      <c r="A42" s="100" t="s">
        <v>80</v>
      </c>
      <c r="B42" s="100"/>
      <c r="C42" s="100" t="s">
        <v>117</v>
      </c>
      <c r="D42" s="100"/>
      <c r="E42" s="101" t="s">
        <v>144</v>
      </c>
      <c r="F42" s="101"/>
      <c r="G42" s="101"/>
      <c r="H42" s="101"/>
      <c r="I42"/>
      <c r="J42"/>
      <c r="K42"/>
      <c r="L42"/>
      <c r="M42"/>
      <c r="N42"/>
      <c r="O42"/>
      <c r="P42"/>
      <c r="Q42"/>
      <c r="R42"/>
      <c r="S42"/>
      <c r="T42"/>
      <c r="U42"/>
      <c r="W42" s="9"/>
      <c r="X42" s="2"/>
      <c r="Y42" s="2"/>
      <c r="Z42" s="2"/>
      <c r="AA42" s="2"/>
      <c r="AB42" s="2"/>
      <c r="AC42" s="2"/>
      <c r="AD42" s="2"/>
      <c r="AE42" s="2"/>
      <c r="AF42" s="2"/>
      <c r="AG42" s="2"/>
      <c r="AH42" s="2"/>
      <c r="AI42" s="2"/>
      <c r="AJ42" s="48"/>
      <c r="AK42" s="2"/>
      <c r="AL42" s="9"/>
      <c r="AM42" s="9"/>
      <c r="AN42" s="4"/>
    </row>
    <row r="43" spans="1:43" ht="18" customHeight="1">
      <c r="A43" s="101" t="s">
        <v>82</v>
      </c>
      <c r="B43" s="101"/>
      <c r="C43" s="102" t="e">
        <f>ROUNDDOWN(IF(AL38&lt;=60,1,1+ROUNDUP((AL38-60)/40,0)),1)</f>
        <v>#DIV/0!</v>
      </c>
      <c r="D43" s="102"/>
      <c r="E43" s="102" t="e">
        <f>ROUNDDOWN(AL38/6,1)</f>
        <v>#DIV/0!</v>
      </c>
      <c r="F43" s="102"/>
      <c r="G43" s="102"/>
      <c r="H43" s="102"/>
      <c r="I43"/>
      <c r="J43"/>
      <c r="K43"/>
      <c r="L43"/>
      <c r="M43"/>
      <c r="N43"/>
      <c r="O43"/>
      <c r="P43"/>
      <c r="Q43"/>
      <c r="R43"/>
      <c r="S43"/>
      <c r="T43"/>
      <c r="U43"/>
      <c r="W43" s="9"/>
      <c r="X43" s="2"/>
      <c r="Y43" s="2"/>
      <c r="Z43" s="2"/>
      <c r="AA43" s="2"/>
      <c r="AB43" s="2"/>
      <c r="AC43" s="2"/>
      <c r="AD43" s="2"/>
      <c r="AE43" s="2"/>
      <c r="AF43" s="2"/>
      <c r="AG43" s="2"/>
      <c r="AH43" s="2"/>
      <c r="AI43" s="2"/>
      <c r="AJ43" s="48"/>
      <c r="AK43" s="2"/>
      <c r="AL43" s="9"/>
      <c r="AM43" s="9"/>
      <c r="AN43" s="4"/>
    </row>
    <row r="44" spans="1:43" ht="5.15" customHeight="1">
      <c r="A44" s="28"/>
      <c r="B44" s="28"/>
      <c r="C44" s="28"/>
      <c r="D44" s="28"/>
      <c r="E44" s="28"/>
      <c r="F44" s="28"/>
      <c r="G44" s="28"/>
      <c r="H44" s="28"/>
      <c r="I44" s="28"/>
      <c r="J44" s="2"/>
      <c r="K44" s="2"/>
      <c r="L44" s="2"/>
      <c r="M44" s="48"/>
      <c r="N44" s="2"/>
      <c r="O44" s="2"/>
      <c r="P44" s="2"/>
      <c r="Q44"/>
      <c r="W44" s="9"/>
      <c r="X44" s="2"/>
      <c r="Y44" s="2"/>
      <c r="Z44" s="2"/>
      <c r="AA44" s="2"/>
      <c r="AB44" s="2"/>
      <c r="AC44" s="2"/>
      <c r="AD44" s="2"/>
      <c r="AE44" s="2"/>
      <c r="AF44" s="2"/>
      <c r="AG44" s="2"/>
      <c r="AH44" s="2"/>
      <c r="AI44" s="2"/>
      <c r="AJ44" s="48"/>
      <c r="AK44" s="2"/>
      <c r="AL44" s="9"/>
      <c r="AM44" s="9"/>
      <c r="AN44" s="4"/>
    </row>
    <row r="45" spans="1:43" ht="21" customHeight="1">
      <c r="A45" s="10" t="s">
        <v>99</v>
      </c>
      <c r="B45" s="1"/>
      <c r="C45" s="5"/>
      <c r="D45" s="5"/>
      <c r="E45" s="5"/>
      <c r="F45" s="5"/>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5"/>
      <c r="AM45" s="5"/>
      <c r="AN45" s="4"/>
    </row>
    <row r="46" spans="1:43" ht="25" customHeight="1">
      <c r="A46" s="4"/>
      <c r="B46" s="9"/>
      <c r="C46" s="92" t="str">
        <f>IF(VLOOKUP($AK$1,変更禁止!$A$1:$J$32,C51,FALSE)=0,"-",VLOOKUP($AK$1,変更禁止!$A$1:$J$32,C51,FALSE))</f>
        <v>管理者</v>
      </c>
      <c r="D46" s="93"/>
      <c r="E46" s="94" t="str">
        <f>IF(VLOOKUP($AK$1,変更禁止!$A$1:$J$32,E51,FALSE)=0,"-",VLOOKUP($AK$1,変更禁止!$A$1:$J$32,E51,FALSE))</f>
        <v>サービス管理責任者</v>
      </c>
      <c r="F46" s="94"/>
      <c r="G46" s="94"/>
      <c r="H46" s="94"/>
      <c r="I46" s="92" t="str">
        <f>IF(VLOOKUP($AK$1,変更禁止!$A$1:$J$32,I51,FALSE)=0,"-",VLOOKUP($AK$1,変更禁止!$A$1:$J$32,I51,FALSE))</f>
        <v>看護職員</v>
      </c>
      <c r="J46" s="93"/>
      <c r="K46" s="93"/>
      <c r="L46" s="93"/>
      <c r="M46" s="93"/>
      <c r="N46" s="95"/>
      <c r="O46" s="92" t="str">
        <f>IF(VLOOKUP($AK$1,変更禁止!$A$1:$J$32,O51,FALSE)=0,"-",VLOOKUP($AK$1,変更禁止!$A$1:$J$32,O51,FALSE))</f>
        <v>理学療法士</v>
      </c>
      <c r="P46" s="93"/>
      <c r="Q46" s="93"/>
      <c r="R46" s="93"/>
      <c r="S46" s="93"/>
      <c r="T46" s="95"/>
      <c r="U46" s="92" t="str">
        <f>IF(VLOOKUP($AK$1,変更禁止!$A$1:$J$32,U51,FALSE)=0,"-",VLOOKUP($AK$1,変更禁止!$A$1:$J$32,U51,FALSE))</f>
        <v>作業療法士</v>
      </c>
      <c r="V46" s="93"/>
      <c r="W46" s="93"/>
      <c r="X46" s="93"/>
      <c r="Y46" s="93"/>
      <c r="Z46" s="95"/>
      <c r="AA46" s="92" t="str">
        <f>IF(VLOOKUP($AK$1,変更禁止!$A$1:$J$32,AA51,FALSE)=0,"-",VLOOKUP($AK$1,変更禁止!$A$1:$J$32,AA51,FALSE))</f>
        <v>言語聴覚士</v>
      </c>
      <c r="AB46" s="93"/>
      <c r="AC46" s="93"/>
      <c r="AD46" s="93"/>
      <c r="AE46" s="93"/>
      <c r="AF46" s="95"/>
      <c r="AG46" s="94" t="str">
        <f>IF(VLOOKUP($AK$1,変更禁止!$A$1:$J$32,AG51,FALSE)=0,"-",VLOOKUP($AK$1,変更禁止!$A$1:$J$32,AG51,FALSE))</f>
        <v>生活支援員</v>
      </c>
      <c r="AH46" s="94"/>
      <c r="AI46" s="94"/>
      <c r="AJ46" s="94"/>
      <c r="AK46" s="94"/>
      <c r="AL46" s="94" t="str">
        <f>IF(VLOOKUP($AK$1,変更禁止!$A$1:$J$32,AL51,FALSE)=0,"-",VLOOKUP($AK$1,変更禁止!$A$1:$J$32,AL51,FALSE))</f>
        <v>-</v>
      </c>
      <c r="AM46" s="94"/>
      <c r="AN46" s="4"/>
    </row>
    <row r="47" spans="1:43" ht="18" customHeight="1">
      <c r="A47" s="4"/>
      <c r="B47" s="9"/>
      <c r="C47" s="44" t="s">
        <v>100</v>
      </c>
      <c r="D47" s="44" t="s">
        <v>101</v>
      </c>
      <c r="E47" s="43" t="s">
        <v>100</v>
      </c>
      <c r="F47" s="108" t="s">
        <v>101</v>
      </c>
      <c r="G47" s="108"/>
      <c r="H47" s="108"/>
      <c r="I47" s="105" t="s">
        <v>100</v>
      </c>
      <c r="J47" s="106"/>
      <c r="K47" s="107"/>
      <c r="L47" s="105" t="s">
        <v>101</v>
      </c>
      <c r="M47" s="106"/>
      <c r="N47" s="107"/>
      <c r="O47" s="105" t="s">
        <v>100</v>
      </c>
      <c r="P47" s="106"/>
      <c r="Q47" s="107"/>
      <c r="R47" s="105" t="s">
        <v>101</v>
      </c>
      <c r="S47" s="106"/>
      <c r="T47" s="107"/>
      <c r="U47" s="105" t="s">
        <v>100</v>
      </c>
      <c r="V47" s="106"/>
      <c r="W47" s="107"/>
      <c r="X47" s="105" t="s">
        <v>101</v>
      </c>
      <c r="Y47" s="106"/>
      <c r="Z47" s="107"/>
      <c r="AA47" s="105" t="s">
        <v>100</v>
      </c>
      <c r="AB47" s="106"/>
      <c r="AC47" s="107"/>
      <c r="AD47" s="105" t="s">
        <v>101</v>
      </c>
      <c r="AE47" s="106"/>
      <c r="AF47" s="107"/>
      <c r="AG47" s="105" t="s">
        <v>100</v>
      </c>
      <c r="AH47" s="106"/>
      <c r="AI47" s="107"/>
      <c r="AJ47" s="105" t="s">
        <v>101</v>
      </c>
      <c r="AK47" s="107"/>
      <c r="AL47" s="43" t="s">
        <v>0</v>
      </c>
      <c r="AM47" s="43" t="s">
        <v>125</v>
      </c>
      <c r="AN47" s="4"/>
    </row>
    <row r="48" spans="1:43" ht="18" customHeight="1">
      <c r="A48" s="4"/>
      <c r="B48" s="17" t="s">
        <v>102</v>
      </c>
      <c r="C48" s="43">
        <f>COUNTIFS($B$11:$B$30,C$46,$C$11:$C$30,"A",$E$11:$E$30,"*")</f>
        <v>1</v>
      </c>
      <c r="D48" s="43">
        <f>COUNTIFS($B$11:$B$30,C$46,$C$11:$C$30,"B",$E$11:$E$30,"*")</f>
        <v>0</v>
      </c>
      <c r="E48" s="43">
        <f>COUNTIFS($B$11:$B$30,E$46,$C$11:$C$30,"A",$E$11:$E$30,"*")</f>
        <v>0</v>
      </c>
      <c r="F48" s="105">
        <f>COUNTIFS($B$11:$B$30,E$46,$C$11:$C$30,"B",$E$11:$E$30,"*")</f>
        <v>1</v>
      </c>
      <c r="G48" s="106"/>
      <c r="H48" s="107"/>
      <c r="I48" s="105">
        <f>COUNTIFS($B$11:$B$30,I$46,$C$11:$C$30,"A",$E$11:$E$30,"*")</f>
        <v>0</v>
      </c>
      <c r="J48" s="106"/>
      <c r="K48" s="107"/>
      <c r="L48" s="105">
        <f>COUNTIFS($B$11:$B$30,I$46,$C$11:$C$30,"B",$E$11:$E$30,"*")</f>
        <v>0</v>
      </c>
      <c r="M48" s="106"/>
      <c r="N48" s="107"/>
      <c r="O48" s="105">
        <f>COUNTIFS($B$11:$B$30,O$46,$C$11:$C$30,"A",$E$11:$E$30,"*")</f>
        <v>0</v>
      </c>
      <c r="P48" s="106"/>
      <c r="Q48" s="107"/>
      <c r="R48" s="105">
        <f>COUNTIFS($B$11:$B$30,O$46,$C$11:$C$30,"B",$E$11:$E$30,"*")</f>
        <v>0</v>
      </c>
      <c r="S48" s="106"/>
      <c r="T48" s="107"/>
      <c r="U48" s="105">
        <f>COUNTIFS($B$11:$B$30,U$46,$C$11:$C$30,"A",$E$11:$E$30,"*")</f>
        <v>0</v>
      </c>
      <c r="V48" s="106"/>
      <c r="W48" s="107"/>
      <c r="X48" s="105">
        <f>COUNTIFS($B$11:$B$30,U$46,$C$11:$C$30,"B",$E$11:$E$30,"*")</f>
        <v>0</v>
      </c>
      <c r="Y48" s="106"/>
      <c r="Z48" s="107"/>
      <c r="AA48" s="105">
        <f>COUNTIFS($B$11:$B$30,AA$46,$C$11:$C$30,"A",$E$11:$E$30,"*")</f>
        <v>0</v>
      </c>
      <c r="AB48" s="106"/>
      <c r="AC48" s="107"/>
      <c r="AD48" s="105">
        <f>COUNTIFS($B$11:$B$30,AA$46,$C$11:$C$30,"B",$E$11:$E$30,"*")</f>
        <v>0</v>
      </c>
      <c r="AE48" s="106"/>
      <c r="AF48" s="107"/>
      <c r="AG48" s="105">
        <f>COUNTIFS($B$11:$B$30,AG$46,$C$11:$C$30,"A",$E$11:$E$30,"*")</f>
        <v>0</v>
      </c>
      <c r="AH48" s="106"/>
      <c r="AI48" s="107"/>
      <c r="AJ48" s="105">
        <f>COUNTIFS($B$11:$B$30,AG$46,$C$11:$C$30,"B",$E$11:$E$30,"*")</f>
        <v>0</v>
      </c>
      <c r="AK48" s="107"/>
      <c r="AL48" s="43">
        <f>COUNTIFS($B$11:$B$30,AL$46,$C$11:$C$30,"A",$E$11:$E$30,"*")</f>
        <v>0</v>
      </c>
      <c r="AM48" s="43">
        <f>COUNTIFS($B$11:$B$30,AL$46,$C$11:$C$30,"B",$E$11:$E$30,"*")</f>
        <v>0</v>
      </c>
      <c r="AN48" s="4"/>
    </row>
    <row r="49" spans="1:40" ht="18" customHeight="1">
      <c r="A49" s="4"/>
      <c r="B49" s="24" t="s">
        <v>103</v>
      </c>
      <c r="C49" s="43">
        <f>COUNTIFS($B$11:$B$30,C$46,$C$11:$C$30,"C",$E$11:$E$30,"*")</f>
        <v>0</v>
      </c>
      <c r="D49" s="43">
        <f>COUNTIFS($B$11:$B$30,C$46,$C$11:$C$30,"D",$E$11:$E$30,"*")</f>
        <v>0</v>
      </c>
      <c r="E49" s="43">
        <f>COUNTIFS($B$11:$B$30,E$46,$C$11:$C$30,"C",$E$11:$E$30,"*")</f>
        <v>1</v>
      </c>
      <c r="F49" s="105">
        <f>COUNTIFS($B$11:$B$30,E$46,$C$11:$C$30,"D",$E$11:$E$30,"*")</f>
        <v>0</v>
      </c>
      <c r="G49" s="106"/>
      <c r="H49" s="107"/>
      <c r="I49" s="105">
        <f>COUNTIFS($B$11:$B$30,I$46,$C$11:$C$30,"C",$E$11:$E$30,"*")</f>
        <v>0</v>
      </c>
      <c r="J49" s="106"/>
      <c r="K49" s="107"/>
      <c r="L49" s="105">
        <f>COUNTIFS($B$11:$B$30,I$46,$C$11:$C$30,"D",$E$11:$E$30,"*")</f>
        <v>1</v>
      </c>
      <c r="M49" s="106"/>
      <c r="N49" s="107"/>
      <c r="O49" s="105">
        <f>COUNTIFS($B$11:$B$30,O$46,$C$11:$C$30,"C",$E$11:$E$30,"*")</f>
        <v>0</v>
      </c>
      <c r="P49" s="106"/>
      <c r="Q49" s="107"/>
      <c r="R49" s="105">
        <f>COUNTIFS($B$11:$B$30,O$46,$C$11:$C$30,"D",$E$11:$E$30,"*")</f>
        <v>0</v>
      </c>
      <c r="S49" s="106"/>
      <c r="T49" s="107"/>
      <c r="U49" s="105">
        <f>COUNTIFS($B$11:$B$30,U$46,$C$11:$C$30,"C",$E$11:$E$30,"*")</f>
        <v>0</v>
      </c>
      <c r="V49" s="106"/>
      <c r="W49" s="107"/>
      <c r="X49" s="105">
        <f>COUNTIFS($B$11:$B$30,U$46,$C$11:$C$30,"D",$E$11:$E$30,"*")</f>
        <v>0</v>
      </c>
      <c r="Y49" s="106"/>
      <c r="Z49" s="107"/>
      <c r="AA49" s="105">
        <f>COUNTIFS($B$11:$B$30,AA$46,$C$11:$C$30,"C",$E$11:$E$30,"*")</f>
        <v>0</v>
      </c>
      <c r="AB49" s="106"/>
      <c r="AC49" s="107"/>
      <c r="AD49" s="105">
        <f>COUNTIFS($B$11:$B$30,AA$46,$C$11:$C$30,"D",$E$11:$E$30,"*")</f>
        <v>0</v>
      </c>
      <c r="AE49" s="106"/>
      <c r="AF49" s="107"/>
      <c r="AG49" s="105">
        <f>COUNTIFS($B$11:$B$30,AG$46,$C$11:$C$30,"C",$E$11:$E$30,"*")</f>
        <v>0</v>
      </c>
      <c r="AH49" s="106"/>
      <c r="AI49" s="107"/>
      <c r="AJ49" s="105">
        <f>COUNTIFS($B$11:$B$30,AG$46,$C$11:$C$30,"D",$E$11:$E$30,"*")</f>
        <v>0</v>
      </c>
      <c r="AK49" s="107"/>
      <c r="AL49" s="43">
        <f>COUNTIFS($B$11:$B$30,AL$46,$C$11:$C$30,"C",$E$11:$E$30,"*")</f>
        <v>0</v>
      </c>
      <c r="AM49" s="43">
        <f>COUNTIFS($B$11:$B$30,AL$46,$C$11:$C$30,"D",$E$11:$E$30,"*")</f>
        <v>0</v>
      </c>
      <c r="AN49" s="4"/>
    </row>
    <row r="50" spans="1:40" ht="25" customHeight="1">
      <c r="A50" s="4"/>
      <c r="B50" s="24" t="s">
        <v>104</v>
      </c>
      <c r="C50" s="92" t="e">
        <f>IF($AK$3="４週",SUMIFS($AK$11:$AK$30,$B$11:$B$30,C46)/4/$AH$5,IF($AK$3="歴月",SUMIFS($AK$11:$AK$30,$B$11:$B$30,C46)/$AL$5,"記載する期間を選択してください"))</f>
        <v>#DIV/0!</v>
      </c>
      <c r="D50" s="95"/>
      <c r="E50" s="92" t="e">
        <f>IF($AK$3="４週",SUMIFS($AK$11:$AK$30,$B$11:$B$30,E46)/4/$AH$5,IF($AK$3="歴月",SUMIFS($AK$11:$AK$30,$B$11:$B$30,E46)/$AL$5,"記載する期間を選択してください"))</f>
        <v>#DIV/0!</v>
      </c>
      <c r="F50" s="93"/>
      <c r="G50" s="93"/>
      <c r="H50" s="95"/>
      <c r="I50" s="92" t="e">
        <f>IF($AK$3="４週",SUMIFS($AK$11:$AK$30,$B$11:$B$30,I46)/4/$AH$5,IF($AK$3="歴月",SUMIFS($AK$11:$AK$30,$B$11:$B$30,I46)/$AL$5,"記載する期間を選択してください"))</f>
        <v>#DIV/0!</v>
      </c>
      <c r="J50" s="93"/>
      <c r="K50" s="93"/>
      <c r="L50" s="93"/>
      <c r="M50" s="93"/>
      <c r="N50" s="95"/>
      <c r="O50" s="92" t="e">
        <f>IF($AK$3="４週",SUMIFS($AK$11:$AK$30,$B$11:$B$30,O46)/4/$AH$5,IF($AK$3="歴月",SUMIFS($AK$11:$AK$30,$B$11:$B$30,O46)/$AL$5,"記載する期間を選択してください"))</f>
        <v>#DIV/0!</v>
      </c>
      <c r="P50" s="93"/>
      <c r="Q50" s="93"/>
      <c r="R50" s="93"/>
      <c r="S50" s="93"/>
      <c r="T50" s="95"/>
      <c r="U50" s="92" t="e">
        <f>IF($AK$3="４週",SUMIFS($AK$11:$AK$30,$B$11:$B$30,U46)/4/$AH$5,IF($AK$3="歴月",SUMIFS($AK$11:$AK$30,$B$11:$B$30,U46)/$AL$5,"記載する期間を選択してください"))</f>
        <v>#DIV/0!</v>
      </c>
      <c r="V50" s="93"/>
      <c r="W50" s="93"/>
      <c r="X50" s="93"/>
      <c r="Y50" s="93"/>
      <c r="Z50" s="95"/>
      <c r="AA50" s="92" t="e">
        <f>IF($AK$3="４週",SUMIFS($AK$11:$AK$30,$B$11:$B$30,AA46)/4/$AH$5,IF($AK$3="歴月",SUMIFS($AK$11:$AK$30,$B$11:$B$30,AA46)/$AL$5,"記載する期間を選択してください"))</f>
        <v>#DIV/0!</v>
      </c>
      <c r="AB50" s="93"/>
      <c r="AC50" s="93"/>
      <c r="AD50" s="93"/>
      <c r="AE50" s="93"/>
      <c r="AF50" s="95"/>
      <c r="AG50" s="92" t="e">
        <f>IF($AK$3="４週",SUMIFS($AK$11:$AK$30,$B$11:$B$30,AG46)/4/$AH$5,IF($AK$3="歴月",SUMIFS($AK$11:$AK$30,$B$11:$B$30,AG46)/$AL$5,"記載する期間を選択してください"))</f>
        <v>#DIV/0!</v>
      </c>
      <c r="AH50" s="93"/>
      <c r="AI50" s="93"/>
      <c r="AJ50" s="93"/>
      <c r="AK50" s="95"/>
      <c r="AL50" s="92" t="e">
        <f>IF($AK$3="４週",SUMIFS($AK$11:$AK$30,$B$11:$B$30,AL46)/4/$AH$5,IF($AK$3="歴月",SUMIFS($AK$11:$AK$30,$B$11:$B$30,AL46)/$AL$5,"記載する期間を選択してください"))</f>
        <v>#DIV/0!</v>
      </c>
      <c r="AM50" s="95"/>
      <c r="AN50" s="4"/>
    </row>
    <row r="51" spans="1:40" ht="5.15" customHeight="1">
      <c r="A51" s="4"/>
      <c r="B51" s="1"/>
      <c r="C51" s="20">
        <v>2</v>
      </c>
      <c r="D51" s="20"/>
      <c r="E51" s="20">
        <v>3</v>
      </c>
      <c r="F51" s="20"/>
      <c r="G51" s="20"/>
      <c r="H51" s="20"/>
      <c r="I51" s="20">
        <v>4</v>
      </c>
      <c r="J51" s="20"/>
      <c r="K51" s="20"/>
      <c r="L51" s="20"/>
      <c r="M51" s="20"/>
      <c r="N51" s="20"/>
      <c r="O51" s="20">
        <v>5</v>
      </c>
      <c r="P51" s="20"/>
      <c r="Q51" s="20"/>
      <c r="R51" s="20"/>
      <c r="S51" s="20"/>
      <c r="T51" s="20"/>
      <c r="U51" s="20">
        <v>6</v>
      </c>
      <c r="V51" s="20"/>
      <c r="W51" s="20"/>
      <c r="X51" s="20"/>
      <c r="Y51" s="20"/>
      <c r="Z51" s="20"/>
      <c r="AA51" s="20">
        <v>7</v>
      </c>
      <c r="AB51" s="20"/>
      <c r="AC51" s="20"/>
      <c r="AD51" s="20"/>
      <c r="AE51" s="20"/>
      <c r="AF51" s="20"/>
      <c r="AG51" s="20">
        <v>8</v>
      </c>
      <c r="AH51" s="20"/>
      <c r="AI51" s="20"/>
      <c r="AJ51" s="20"/>
      <c r="AK51" s="20"/>
      <c r="AL51" s="20">
        <v>9</v>
      </c>
      <c r="AM51" s="42"/>
      <c r="AN51" s="4"/>
    </row>
    <row r="52" spans="1:40" ht="15" customHeight="1">
      <c r="A52" s="2" t="s">
        <v>28</v>
      </c>
      <c r="B52" s="33"/>
      <c r="C52" s="34"/>
      <c r="D52" s="34"/>
      <c r="E52" s="34"/>
      <c r="F52" s="35"/>
      <c r="G52" s="34"/>
      <c r="H52" s="20"/>
      <c r="I52" s="20"/>
      <c r="J52" s="20"/>
      <c r="K52" s="20"/>
      <c r="L52" s="20"/>
      <c r="M52" s="20"/>
      <c r="N52" s="20"/>
      <c r="O52" s="20"/>
      <c r="P52" s="20"/>
      <c r="Q52" s="20"/>
      <c r="R52" s="20">
        <v>6</v>
      </c>
      <c r="S52" s="20"/>
      <c r="T52" s="20"/>
      <c r="U52" s="20"/>
      <c r="V52" s="20"/>
      <c r="W52" s="20"/>
      <c r="X52" s="20">
        <v>7</v>
      </c>
      <c r="Y52" s="20"/>
      <c r="Z52" s="20"/>
      <c r="AA52" s="20"/>
      <c r="AB52" s="20"/>
      <c r="AC52" s="20"/>
      <c r="AD52" s="20">
        <v>8</v>
      </c>
      <c r="AE52" s="20"/>
      <c r="AF52" s="20"/>
      <c r="AG52" s="21"/>
      <c r="AH52" s="21"/>
      <c r="AI52" s="21"/>
      <c r="AJ52" s="21">
        <v>9</v>
      </c>
      <c r="AK52" s="19"/>
      <c r="AL52" s="19"/>
      <c r="AM52" s="4"/>
    </row>
    <row r="53" spans="1:40" s="2" customFormat="1" ht="15" customHeight="1">
      <c r="A53" s="2" t="s">
        <v>29</v>
      </c>
      <c r="B53" s="28"/>
      <c r="C53" s="28"/>
      <c r="D53" s="28"/>
      <c r="E53" s="28"/>
      <c r="F53" s="28"/>
      <c r="G53" s="28"/>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row>
    <row r="54" spans="1:40" s="2" customFormat="1" ht="15" customHeight="1">
      <c r="A54" s="2" t="s">
        <v>30</v>
      </c>
      <c r="B54" s="28"/>
      <c r="C54" s="28"/>
      <c r="D54" s="28"/>
      <c r="E54" s="28"/>
      <c r="F54" s="28"/>
      <c r="G54" s="28"/>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row>
    <row r="55" spans="1:40" s="2" customFormat="1" ht="15" customHeight="1">
      <c r="A55" s="2" t="s">
        <v>31</v>
      </c>
      <c r="B55" s="28"/>
      <c r="C55" s="28"/>
      <c r="D55" s="28"/>
      <c r="E55" s="28"/>
      <c r="F55" s="28"/>
      <c r="G55" s="28"/>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row>
    <row r="56" spans="1:40" s="2" customFormat="1" ht="15" customHeight="1">
      <c r="A56" s="2" t="s">
        <v>32</v>
      </c>
      <c r="B56" s="28"/>
      <c r="C56" s="28"/>
      <c r="D56" s="28"/>
      <c r="E56" s="28"/>
      <c r="F56" s="28"/>
      <c r="G56" s="28"/>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row>
    <row r="57" spans="1:40" ht="15" customHeight="1">
      <c r="A57" s="2" t="s">
        <v>33</v>
      </c>
      <c r="B57" s="36"/>
      <c r="C57" s="2"/>
      <c r="D57" s="2"/>
      <c r="E57" s="2"/>
      <c r="F57" s="2"/>
      <c r="G57" s="2"/>
    </row>
    <row r="58" spans="1:40" ht="15" customHeight="1">
      <c r="A58" s="2" t="s">
        <v>34</v>
      </c>
      <c r="B58" s="36"/>
      <c r="C58" s="2"/>
      <c r="D58" s="2"/>
      <c r="E58" s="2"/>
      <c r="F58" s="2"/>
      <c r="G58" s="2"/>
    </row>
    <row r="59" spans="1:40" ht="15" customHeight="1">
      <c r="A59" s="2"/>
      <c r="B59" s="17" t="s">
        <v>35</v>
      </c>
      <c r="C59" s="100" t="s">
        <v>36</v>
      </c>
      <c r="D59" s="100"/>
      <c r="E59" s="100"/>
      <c r="F59" s="2"/>
      <c r="G59" s="2"/>
    </row>
    <row r="60" spans="1:40" ht="15" customHeight="1">
      <c r="A60" s="2"/>
      <c r="B60" s="39" t="s">
        <v>37</v>
      </c>
      <c r="C60" s="91" t="s">
        <v>38</v>
      </c>
      <c r="D60" s="91"/>
      <c r="E60" s="91"/>
      <c r="F60" s="2"/>
      <c r="G60" s="2"/>
    </row>
    <row r="61" spans="1:40" ht="15" customHeight="1">
      <c r="A61" s="2"/>
      <c r="B61" s="39" t="s">
        <v>39</v>
      </c>
      <c r="C61" s="91" t="s">
        <v>40</v>
      </c>
      <c r="D61" s="91"/>
      <c r="E61" s="91"/>
      <c r="F61" s="2"/>
      <c r="G61" s="2"/>
    </row>
    <row r="62" spans="1:40" ht="15" customHeight="1">
      <c r="A62" s="2"/>
      <c r="B62" s="39" t="s">
        <v>41</v>
      </c>
      <c r="C62" s="91" t="s">
        <v>42</v>
      </c>
      <c r="D62" s="91"/>
      <c r="E62" s="91"/>
      <c r="F62" s="2"/>
      <c r="G62" s="2"/>
    </row>
    <row r="63" spans="1:40" ht="15" customHeight="1">
      <c r="A63" s="2"/>
      <c r="B63" s="39" t="s">
        <v>43</v>
      </c>
      <c r="C63" s="91" t="s">
        <v>44</v>
      </c>
      <c r="D63" s="91"/>
      <c r="E63" s="91"/>
      <c r="F63" s="2"/>
      <c r="G63" s="2"/>
    </row>
    <row r="64" spans="1:40" ht="15" customHeight="1">
      <c r="A64" s="2"/>
      <c r="B64" s="2" t="s">
        <v>45</v>
      </c>
      <c r="C64" s="2"/>
      <c r="D64" s="2"/>
      <c r="E64" s="2"/>
      <c r="F64" s="2"/>
      <c r="G64" s="2"/>
    </row>
    <row r="65" spans="1:7" ht="15" customHeight="1">
      <c r="A65" s="2"/>
      <c r="B65" s="2" t="s">
        <v>46</v>
      </c>
      <c r="C65" s="2"/>
      <c r="D65" s="2"/>
      <c r="E65" s="2"/>
      <c r="F65" s="2"/>
      <c r="G65" s="2"/>
    </row>
    <row r="66" spans="1:7" ht="15" customHeight="1">
      <c r="A66" s="2"/>
      <c r="B66" s="2" t="s">
        <v>47</v>
      </c>
      <c r="C66" s="2"/>
      <c r="D66" s="2"/>
      <c r="E66" s="2"/>
      <c r="F66" s="2"/>
      <c r="G66" s="2"/>
    </row>
    <row r="67" spans="1:7" ht="15" customHeight="1">
      <c r="A67" s="2" t="s">
        <v>48</v>
      </c>
      <c r="B67" s="36"/>
      <c r="C67" s="2"/>
      <c r="D67" s="2"/>
      <c r="E67" s="2"/>
      <c r="F67" s="2"/>
      <c r="G67" s="2"/>
    </row>
    <row r="68" spans="1:7" ht="15" customHeight="1">
      <c r="A68" s="2" t="s">
        <v>49</v>
      </c>
      <c r="B68" s="36"/>
      <c r="C68" s="2"/>
      <c r="D68" s="2"/>
      <c r="E68" s="2"/>
      <c r="F68" s="2"/>
      <c r="G68" s="2"/>
    </row>
    <row r="69" spans="1:7" ht="15" customHeight="1">
      <c r="A69" s="2" t="s">
        <v>50</v>
      </c>
      <c r="B69" s="36"/>
      <c r="C69" s="2"/>
      <c r="D69" s="2"/>
      <c r="E69" s="2"/>
      <c r="F69" s="2"/>
      <c r="G69" s="2"/>
    </row>
    <row r="70" spans="1:7" ht="15" customHeight="1">
      <c r="A70" s="2" t="s">
        <v>51</v>
      </c>
      <c r="B70" s="36"/>
      <c r="C70" s="2"/>
      <c r="D70" s="2"/>
      <c r="E70" s="2"/>
      <c r="F70" s="2"/>
      <c r="G70" s="2"/>
    </row>
    <row r="71" spans="1:7" ht="15" customHeight="1">
      <c r="A71" s="2" t="s">
        <v>52</v>
      </c>
      <c r="B71" s="36"/>
      <c r="C71" s="2"/>
      <c r="D71" s="2"/>
      <c r="E71" s="2"/>
      <c r="F71" s="2"/>
      <c r="G71" s="2"/>
    </row>
    <row r="72" spans="1:7" ht="15" customHeight="1">
      <c r="A72" s="2" t="s">
        <v>53</v>
      </c>
      <c r="B72" s="36"/>
      <c r="C72" s="2"/>
      <c r="D72" s="2"/>
      <c r="E72" s="2"/>
      <c r="F72" s="2"/>
      <c r="G72" s="2"/>
    </row>
    <row r="73" spans="1:7" ht="15" customHeight="1">
      <c r="A73" s="2"/>
      <c r="B73" s="2" t="s">
        <v>54</v>
      </c>
      <c r="C73" s="2"/>
      <c r="D73" s="2"/>
      <c r="E73" s="2"/>
      <c r="F73" s="2"/>
      <c r="G73" s="2"/>
    </row>
    <row r="74" spans="1:7" ht="15" customHeight="1">
      <c r="A74" s="2"/>
      <c r="B74" s="2" t="s">
        <v>55</v>
      </c>
      <c r="C74" s="2"/>
      <c r="D74" s="2"/>
      <c r="E74" s="2"/>
      <c r="F74" s="2"/>
      <c r="G74" s="2"/>
    </row>
    <row r="75" spans="1:7" ht="15" customHeight="1">
      <c r="A75" s="2" t="s">
        <v>56</v>
      </c>
      <c r="B75" s="36"/>
      <c r="C75" s="2"/>
      <c r="D75" s="2"/>
      <c r="E75" s="2"/>
      <c r="F75" s="2"/>
      <c r="G75" s="2"/>
    </row>
    <row r="76" spans="1:7" ht="15" customHeight="1">
      <c r="A76" s="2" t="s">
        <v>57</v>
      </c>
      <c r="B76" s="36"/>
      <c r="C76" s="2"/>
      <c r="D76" s="2"/>
      <c r="E76" s="2"/>
      <c r="F76" s="2"/>
      <c r="G76" s="2"/>
    </row>
    <row r="77" spans="1:7" ht="15" customHeight="1">
      <c r="A77" s="2" t="s">
        <v>58</v>
      </c>
      <c r="B77" s="36"/>
      <c r="C77" s="2"/>
      <c r="D77" s="2"/>
      <c r="E77" s="2"/>
      <c r="F77" s="2"/>
      <c r="G77" s="2"/>
    </row>
    <row r="78" spans="1:7" ht="15" customHeight="1">
      <c r="A78" s="2" t="s">
        <v>59</v>
      </c>
      <c r="B78" s="36"/>
      <c r="C78" s="2"/>
      <c r="D78" s="2"/>
      <c r="E78" s="2"/>
      <c r="F78" s="2"/>
      <c r="G78" s="2"/>
    </row>
    <row r="79" spans="1:7" ht="15" customHeight="1">
      <c r="A79" s="2" t="s">
        <v>60</v>
      </c>
      <c r="B79" s="36"/>
      <c r="C79" s="2"/>
      <c r="D79" s="2"/>
      <c r="E79" s="2"/>
      <c r="F79" s="2"/>
      <c r="G79" s="2"/>
    </row>
    <row r="80" spans="1:7" ht="15" customHeight="1">
      <c r="A80" s="2" t="s">
        <v>61</v>
      </c>
      <c r="B80" s="36"/>
      <c r="C80" s="2"/>
      <c r="D80" s="2"/>
      <c r="E80" s="2"/>
      <c r="F80" s="2"/>
      <c r="G80" s="2"/>
    </row>
    <row r="81" spans="1:7" ht="15" customHeight="1">
      <c r="A81" s="2" t="s">
        <v>62</v>
      </c>
      <c r="B81" s="36"/>
      <c r="C81" s="2"/>
      <c r="D81" s="2"/>
      <c r="E81" s="2"/>
      <c r="F81" s="2"/>
      <c r="G81" s="2"/>
    </row>
    <row r="82" spans="1:7" ht="15" customHeight="1">
      <c r="A82" s="2" t="s">
        <v>63</v>
      </c>
      <c r="B82" s="36"/>
      <c r="C82" s="2"/>
      <c r="D82" s="2"/>
      <c r="E82" s="2"/>
      <c r="F82" s="2"/>
      <c r="G82" s="2"/>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D38:F39 I38:I39 L38:L39 O38:O39 R38:R39 U38:U39 X38:X39 AA38:AA39 AD38:AD39 AG38:AG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topLeftCell="A26" zoomScaleNormal="100" zoomScaleSheetLayoutView="100" workbookViewId="0">
      <selection activeCell="A36" sqref="A36"/>
    </sheetView>
  </sheetViews>
  <sheetFormatPr defaultColWidth="8.25" defaultRowHeight="21" customHeight="1"/>
  <cols>
    <col min="1" max="1" width="2.58203125" style="1" customWidth="1"/>
    <col min="2" max="2" width="14.75" style="3" customWidth="1"/>
    <col min="3" max="3" width="6.58203125" style="1" customWidth="1"/>
    <col min="4" max="5" width="7.58203125" style="1" customWidth="1"/>
    <col min="6" max="36" width="2.58203125" style="1" customWidth="1"/>
    <col min="37" max="37" width="6.58203125" style="1" customWidth="1"/>
    <col min="38" max="38" width="7.5" style="1" customWidth="1"/>
    <col min="39" max="39" width="7.58203125" style="1" customWidth="1"/>
    <col min="40" max="40" width="5.58203125" style="1" customWidth="1"/>
    <col min="41" max="16384" width="8.25" style="1"/>
  </cols>
  <sheetData>
    <row r="1" spans="1:40" ht="20.149999999999999" customHeight="1">
      <c r="A1" s="37" t="s">
        <v>1</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2</v>
      </c>
      <c r="AJ1" s="23"/>
      <c r="AK1" s="125" t="s">
        <v>145</v>
      </c>
      <c r="AL1" s="125"/>
      <c r="AM1" s="125"/>
      <c r="AN1" s="125"/>
    </row>
    <row r="2" spans="1:40" ht="18" customHeight="1">
      <c r="A2" s="4"/>
      <c r="B2" s="5"/>
      <c r="C2" s="5"/>
      <c r="D2" s="5"/>
      <c r="E2" s="5"/>
      <c r="F2" s="5"/>
      <c r="G2" s="5"/>
      <c r="H2" s="5"/>
      <c r="I2" s="5"/>
      <c r="J2" s="5"/>
      <c r="K2" s="5"/>
      <c r="L2" s="5"/>
      <c r="M2" s="126">
        <v>2026</v>
      </c>
      <c r="N2" s="126"/>
      <c r="O2" s="126"/>
      <c r="P2" s="126"/>
      <c r="Q2" s="127" t="s">
        <v>4</v>
      </c>
      <c r="R2" s="127"/>
      <c r="S2" s="126"/>
      <c r="T2" s="126"/>
      <c r="U2" s="127" t="s">
        <v>5</v>
      </c>
      <c r="V2" s="127"/>
      <c r="W2" s="5"/>
      <c r="X2" s="5"/>
      <c r="Y2" s="5"/>
      <c r="Z2" s="4"/>
      <c r="AA2" s="4"/>
      <c r="AC2" s="23"/>
      <c r="AD2" s="5"/>
      <c r="AE2" s="5"/>
      <c r="AF2" s="5"/>
      <c r="AG2" s="5"/>
      <c r="AH2" s="5"/>
      <c r="AI2" s="23" t="s">
        <v>6</v>
      </c>
      <c r="AJ2" s="23"/>
      <c r="AK2" s="128"/>
      <c r="AL2" s="128"/>
      <c r="AM2" s="128"/>
      <c r="AN2" s="128"/>
    </row>
    <row r="3" spans="1:40" ht="18" customHeight="1">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7</v>
      </c>
      <c r="AJ3" s="23"/>
      <c r="AK3" s="129" t="s">
        <v>65</v>
      </c>
      <c r="AL3" s="129"/>
      <c r="AM3" s="129"/>
      <c r="AN3" s="129"/>
    </row>
    <row r="4" spans="1:40" ht="18" customHeight="1">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8</v>
      </c>
      <c r="AJ4" s="23"/>
      <c r="AK4" s="129"/>
      <c r="AL4" s="129"/>
      <c r="AM4" s="129"/>
      <c r="AN4" s="129"/>
    </row>
    <row r="5" spans="1:40" ht="18" customHeight="1">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9</v>
      </c>
      <c r="AH5" s="130"/>
      <c r="AI5" s="130"/>
      <c r="AJ5" s="130"/>
      <c r="AK5" s="30" t="s">
        <v>10</v>
      </c>
      <c r="AL5" s="41"/>
      <c r="AM5" s="30" t="s">
        <v>11</v>
      </c>
      <c r="AN5" s="4"/>
    </row>
    <row r="6" spans="1:40" ht="10" customHeight="1">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c r="A7" s="113" t="s">
        <v>12</v>
      </c>
      <c r="B7" s="121" t="s">
        <v>13</v>
      </c>
      <c r="C7" s="116" t="s">
        <v>14</v>
      </c>
      <c r="D7" s="100" t="s">
        <v>15</v>
      </c>
      <c r="E7" s="111" t="s">
        <v>16</v>
      </c>
      <c r="F7" s="119" t="s">
        <v>17</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0" t="s">
        <v>18</v>
      </c>
      <c r="AL7" s="101" t="s">
        <v>19</v>
      </c>
      <c r="AM7" s="115" t="s">
        <v>20</v>
      </c>
      <c r="AN7" s="115"/>
    </row>
    <row r="8" spans="1:40" ht="15" customHeight="1">
      <c r="A8" s="113"/>
      <c r="B8" s="122"/>
      <c r="C8" s="117"/>
      <c r="D8" s="100"/>
      <c r="E8" s="111"/>
      <c r="F8" s="100" t="s">
        <v>21</v>
      </c>
      <c r="G8" s="100"/>
      <c r="H8" s="100"/>
      <c r="I8" s="100"/>
      <c r="J8" s="100"/>
      <c r="K8" s="100"/>
      <c r="L8" s="100"/>
      <c r="M8" s="100" t="s">
        <v>22</v>
      </c>
      <c r="N8" s="100"/>
      <c r="O8" s="100"/>
      <c r="P8" s="100"/>
      <c r="Q8" s="100"/>
      <c r="R8" s="100"/>
      <c r="S8" s="100"/>
      <c r="T8" s="100" t="s">
        <v>23</v>
      </c>
      <c r="U8" s="100"/>
      <c r="V8" s="100"/>
      <c r="W8" s="100"/>
      <c r="X8" s="100"/>
      <c r="Y8" s="100"/>
      <c r="Z8" s="100"/>
      <c r="AA8" s="100" t="s">
        <v>24</v>
      </c>
      <c r="AB8" s="100"/>
      <c r="AC8" s="100"/>
      <c r="AD8" s="100"/>
      <c r="AE8" s="100"/>
      <c r="AF8" s="100"/>
      <c r="AG8" s="100"/>
      <c r="AH8" s="100" t="s">
        <v>25</v>
      </c>
      <c r="AI8" s="100"/>
      <c r="AJ8" s="100"/>
      <c r="AK8" s="120"/>
      <c r="AL8" s="101"/>
      <c r="AM8" s="115"/>
      <c r="AN8" s="115"/>
    </row>
    <row r="9" spans="1:40" ht="15" customHeight="1">
      <c r="A9" s="113"/>
      <c r="B9" s="123" t="s">
        <v>66</v>
      </c>
      <c r="C9" s="117"/>
      <c r="D9" s="100"/>
      <c r="E9" s="111"/>
      <c r="F9" s="6">
        <f>DATE($M$2,$S$2,1)</f>
        <v>45992</v>
      </c>
      <c r="G9" s="6">
        <f>DATE($M$2,$S$2,2)</f>
        <v>45993</v>
      </c>
      <c r="H9" s="6">
        <f>DATE($M$2,$S$2,3)</f>
        <v>45994</v>
      </c>
      <c r="I9" s="6">
        <f>DATE($M$2,$S$2,4)</f>
        <v>45995</v>
      </c>
      <c r="J9" s="6">
        <f>DATE($M$2,$S$2,5)</f>
        <v>45996</v>
      </c>
      <c r="K9" s="6">
        <f>DATE($M$2,$S$2,6)</f>
        <v>45997</v>
      </c>
      <c r="L9" s="6">
        <f>DATE($M$2,$S$2,7)</f>
        <v>45998</v>
      </c>
      <c r="M9" s="6">
        <f>DATE($M$2,$S$2,8)</f>
        <v>45999</v>
      </c>
      <c r="N9" s="6">
        <f>DATE($M$2,$S$2,9)</f>
        <v>46000</v>
      </c>
      <c r="O9" s="6">
        <f>DATE($M$2,$S$2,10)</f>
        <v>46001</v>
      </c>
      <c r="P9" s="6">
        <f>DATE($M$2,$S$2,11)</f>
        <v>46002</v>
      </c>
      <c r="Q9" s="6">
        <f>DATE($M$2,$S$2,12)</f>
        <v>46003</v>
      </c>
      <c r="R9" s="6">
        <f>DATE($M$2,$S$2,13)</f>
        <v>46004</v>
      </c>
      <c r="S9" s="6">
        <f>DATE($M$2,$S$2,14)</f>
        <v>46005</v>
      </c>
      <c r="T9" s="6">
        <f>DATE($M$2,$S$2,15)</f>
        <v>46006</v>
      </c>
      <c r="U9" s="6">
        <f>DATE($M$2,$S$2,16)</f>
        <v>46007</v>
      </c>
      <c r="V9" s="6">
        <f>DATE($M$2,$S$2,17)</f>
        <v>46008</v>
      </c>
      <c r="W9" s="6">
        <f>DATE($M$2,$S$2,18)</f>
        <v>46009</v>
      </c>
      <c r="X9" s="6">
        <f>DATE($M$2,$S$2,19)</f>
        <v>46010</v>
      </c>
      <c r="Y9" s="6">
        <f>DATE($M$2,$S$2,20)</f>
        <v>46011</v>
      </c>
      <c r="Z9" s="6">
        <f>DATE($M$2,$S$2,21)</f>
        <v>46012</v>
      </c>
      <c r="AA9" s="6">
        <f>DATE($M$2,$S$2,22)</f>
        <v>46013</v>
      </c>
      <c r="AB9" s="6">
        <f>DATE($M$2,$S$2,23)</f>
        <v>46014</v>
      </c>
      <c r="AC9" s="6">
        <f>DATE($M$2,$S$2,24)</f>
        <v>46015</v>
      </c>
      <c r="AD9" s="6">
        <f>DATE($M$2,$S$2,25)</f>
        <v>46016</v>
      </c>
      <c r="AE9" s="6">
        <f>DATE($M$2,$S$2,26)</f>
        <v>46017</v>
      </c>
      <c r="AF9" s="6">
        <f>DATE($M$2,$S$2,27)</f>
        <v>46018</v>
      </c>
      <c r="AG9" s="6">
        <f>DATE($M$2,$S$2,28)</f>
        <v>46019</v>
      </c>
      <c r="AH9" s="6">
        <f>IF(DAY(EOMONTH(F9,0))&lt;29,"",DATE($M$2,$S$2,29))</f>
        <v>46020</v>
      </c>
      <c r="AI9" s="6">
        <f>IF(DAY(EOMONTH(F9,0))&lt;30,"",DATE($M$2,$S$2,30))</f>
        <v>46021</v>
      </c>
      <c r="AJ9" s="6">
        <f>IF(DAY(EOMONTH(F9,0))&lt;31,"",DATE($M$2,$S$2,31))</f>
        <v>46022</v>
      </c>
      <c r="AK9" s="120"/>
      <c r="AL9" s="101"/>
      <c r="AM9" s="115"/>
      <c r="AN9" s="115"/>
    </row>
    <row r="10" spans="1:40" ht="15" customHeight="1">
      <c r="A10" s="113"/>
      <c r="B10" s="124"/>
      <c r="C10" s="118"/>
      <c r="D10" s="100"/>
      <c r="E10" s="111"/>
      <c r="F10" s="7">
        <f>DATE($M$2,$S$2,1)</f>
        <v>45992</v>
      </c>
      <c r="G10" s="7">
        <f>DATE($M$2,$S$2,2)</f>
        <v>45993</v>
      </c>
      <c r="H10" s="7">
        <f>DATE($M$2,$S$2,3)</f>
        <v>45994</v>
      </c>
      <c r="I10" s="7">
        <f>DATE($M$2,$S$2,4)</f>
        <v>45995</v>
      </c>
      <c r="J10" s="7">
        <f>DATE($M$2,$S$2,5)</f>
        <v>45996</v>
      </c>
      <c r="K10" s="7">
        <f>DATE($M$2,$S$2,6)</f>
        <v>45997</v>
      </c>
      <c r="L10" s="7">
        <f>DATE($M$2,$S$2,7)</f>
        <v>45998</v>
      </c>
      <c r="M10" s="7">
        <f>DATE($M$2,$S$2,8)</f>
        <v>45999</v>
      </c>
      <c r="N10" s="7">
        <f>DATE($M$2,$S$2,9)</f>
        <v>46000</v>
      </c>
      <c r="O10" s="7">
        <f>DATE($M$2,$S$2,10)</f>
        <v>46001</v>
      </c>
      <c r="P10" s="7">
        <f>DATE($M$2,$S$2,11)</f>
        <v>46002</v>
      </c>
      <c r="Q10" s="7">
        <f>DATE($M$2,$S$2,12)</f>
        <v>46003</v>
      </c>
      <c r="R10" s="7">
        <f>DATE($M$2,$S$2,13)</f>
        <v>46004</v>
      </c>
      <c r="S10" s="7">
        <f>DATE($M$2,$S$2,14)</f>
        <v>46005</v>
      </c>
      <c r="T10" s="7">
        <f>DATE($M$2,$S$2,15)</f>
        <v>46006</v>
      </c>
      <c r="U10" s="7">
        <f>DATE($M$2,$S$2,16)</f>
        <v>46007</v>
      </c>
      <c r="V10" s="7">
        <f>DATE($M$2,$S$2,17)</f>
        <v>46008</v>
      </c>
      <c r="W10" s="7">
        <f>DATE($M$2,$S$2,18)</f>
        <v>46009</v>
      </c>
      <c r="X10" s="7">
        <f>DATE($M$2,$S$2,19)</f>
        <v>46010</v>
      </c>
      <c r="Y10" s="7">
        <f>DATE($M$2,$S$2,20)</f>
        <v>46011</v>
      </c>
      <c r="Z10" s="7">
        <f>DATE($M$2,$S$2,21)</f>
        <v>46012</v>
      </c>
      <c r="AA10" s="7">
        <f>DATE($M$2,$S$2,22)</f>
        <v>46013</v>
      </c>
      <c r="AB10" s="7">
        <f>DATE($M$2,$S$2,23)</f>
        <v>46014</v>
      </c>
      <c r="AC10" s="7">
        <f>DATE($M$2,$S$2,24)</f>
        <v>46015</v>
      </c>
      <c r="AD10" s="7">
        <f>DATE($M$2,$S$2,25)</f>
        <v>46016</v>
      </c>
      <c r="AE10" s="7">
        <f>DATE($M$2,$S$2,26)</f>
        <v>46017</v>
      </c>
      <c r="AF10" s="7">
        <f>DATE($M$2,$S$2,27)</f>
        <v>46018</v>
      </c>
      <c r="AG10" s="7">
        <f>DATE($M$2,$S$2,28)</f>
        <v>46019</v>
      </c>
      <c r="AH10" s="7">
        <f>IF(DAY(EOMONTH(F10,0))&lt;29,"",DATE($M$2,$S$2,29))</f>
        <v>46020</v>
      </c>
      <c r="AI10" s="7">
        <f>IF(DAY(EOMONTH(F10,0))&lt;30,"",DATE($M$2,$S$2,30))</f>
        <v>46021</v>
      </c>
      <c r="AJ10" s="7">
        <f>IF(DAY(EOMONTH(F10,0))&lt;31,"",DATE($M$2,$S$2,31))</f>
        <v>46022</v>
      </c>
      <c r="AK10" s="120"/>
      <c r="AL10" s="101"/>
      <c r="AM10" s="115"/>
      <c r="AN10" s="115"/>
    </row>
    <row r="11" spans="1:40" ht="18" customHeight="1">
      <c r="A11" s="16">
        <v>1</v>
      </c>
      <c r="B11" s="45" t="s">
        <v>67</v>
      </c>
      <c r="C11" s="25" t="s">
        <v>37</v>
      </c>
      <c r="D11" s="46"/>
      <c r="E11" s="47" t="s">
        <v>37</v>
      </c>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2">
        <f>+SUM(F11:AJ11)</f>
        <v>0</v>
      </c>
      <c r="AL11" s="13">
        <f>IF($AK$3="４週",AK11/4,AK11/(DAY(EOMONTH($F$9,0))/7))</f>
        <v>0</v>
      </c>
      <c r="AM11" s="110"/>
      <c r="AN11" s="110"/>
    </row>
    <row r="12" spans="1:40" ht="18" customHeight="1">
      <c r="A12" s="16">
        <v>2</v>
      </c>
      <c r="B12" s="45" t="s">
        <v>117</v>
      </c>
      <c r="C12" s="25" t="s">
        <v>39</v>
      </c>
      <c r="D12" s="46"/>
      <c r="E12" s="47" t="s">
        <v>39</v>
      </c>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2">
        <f t="shared" ref="AK12:AK31" si="0">+SUM(F12:AJ12)</f>
        <v>0</v>
      </c>
      <c r="AL12" s="13">
        <f t="shared" ref="AL12:AL30" si="1">IF($AK$3="４週",AK12/4,AK12/(DAY(EOMONTH($F$9,0))/7))</f>
        <v>0</v>
      </c>
      <c r="AM12" s="110"/>
      <c r="AN12" s="110"/>
    </row>
    <row r="13" spans="1:40" ht="18" customHeight="1">
      <c r="A13" s="16">
        <v>3</v>
      </c>
      <c r="B13" s="45" t="s">
        <v>146</v>
      </c>
      <c r="C13" s="25" t="s">
        <v>41</v>
      </c>
      <c r="D13" s="46"/>
      <c r="E13" s="47" t="s">
        <v>41</v>
      </c>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2">
        <f t="shared" si="0"/>
        <v>0</v>
      </c>
      <c r="AL13" s="13">
        <f t="shared" si="1"/>
        <v>0</v>
      </c>
      <c r="AM13" s="110"/>
      <c r="AN13" s="110"/>
    </row>
    <row r="14" spans="1:40" ht="18" customHeight="1">
      <c r="A14" s="16">
        <v>4</v>
      </c>
      <c r="B14" s="45" t="s">
        <v>124</v>
      </c>
      <c r="C14" s="25" t="s">
        <v>43</v>
      </c>
      <c r="D14" s="46"/>
      <c r="E14" s="47" t="s">
        <v>43</v>
      </c>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2">
        <f t="shared" si="0"/>
        <v>0</v>
      </c>
      <c r="AL14" s="13">
        <f t="shared" si="1"/>
        <v>0</v>
      </c>
      <c r="AM14" s="110"/>
      <c r="AN14" s="110"/>
    </row>
    <row r="15" spans="1:40" ht="18" customHeight="1">
      <c r="A15" s="16">
        <v>5</v>
      </c>
      <c r="B15" s="45"/>
      <c r="C15" s="25"/>
      <c r="D15" s="46"/>
      <c r="E15" s="47"/>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2">
        <f t="shared" si="0"/>
        <v>0</v>
      </c>
      <c r="AL15" s="13">
        <f t="shared" si="1"/>
        <v>0</v>
      </c>
      <c r="AM15" s="110"/>
      <c r="AN15" s="110"/>
    </row>
    <row r="16" spans="1:40" ht="18" customHeight="1">
      <c r="A16" s="16">
        <v>6</v>
      </c>
      <c r="B16" s="45"/>
      <c r="C16" s="25"/>
      <c r="D16" s="46"/>
      <c r="E16" s="47"/>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2">
        <f t="shared" si="0"/>
        <v>0</v>
      </c>
      <c r="AL16" s="13">
        <f t="shared" si="1"/>
        <v>0</v>
      </c>
      <c r="AM16" s="110"/>
      <c r="AN16" s="110"/>
    </row>
    <row r="17" spans="1:40" ht="18" customHeight="1">
      <c r="A17" s="16">
        <v>7</v>
      </c>
      <c r="B17" s="45"/>
      <c r="C17" s="25"/>
      <c r="D17" s="46"/>
      <c r="E17" s="47"/>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2">
        <f t="shared" si="0"/>
        <v>0</v>
      </c>
      <c r="AL17" s="13">
        <f t="shared" si="1"/>
        <v>0</v>
      </c>
      <c r="AM17" s="110"/>
      <c r="AN17" s="110"/>
    </row>
    <row r="18" spans="1:40" ht="18" customHeight="1">
      <c r="A18" s="16">
        <v>8</v>
      </c>
      <c r="B18" s="45"/>
      <c r="C18" s="25"/>
      <c r="D18" s="46"/>
      <c r="E18" s="47"/>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2">
        <f t="shared" si="0"/>
        <v>0</v>
      </c>
      <c r="AL18" s="13">
        <f t="shared" si="1"/>
        <v>0</v>
      </c>
      <c r="AM18" s="110"/>
      <c r="AN18" s="110"/>
    </row>
    <row r="19" spans="1:40" ht="18" customHeight="1">
      <c r="A19" s="16">
        <v>9</v>
      </c>
      <c r="B19" s="45"/>
      <c r="C19" s="25"/>
      <c r="D19" s="46"/>
      <c r="E19" s="47"/>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2">
        <f t="shared" si="0"/>
        <v>0</v>
      </c>
      <c r="AL19" s="13">
        <f t="shared" si="1"/>
        <v>0</v>
      </c>
      <c r="AM19" s="110"/>
      <c r="AN19" s="110"/>
    </row>
    <row r="20" spans="1:40" ht="18" customHeight="1">
      <c r="A20" s="16">
        <v>10</v>
      </c>
      <c r="B20" s="45"/>
      <c r="C20" s="25"/>
      <c r="D20" s="46"/>
      <c r="E20" s="47"/>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2">
        <f t="shared" si="0"/>
        <v>0</v>
      </c>
      <c r="AL20" s="13">
        <f t="shared" si="1"/>
        <v>0</v>
      </c>
      <c r="AM20" s="110"/>
      <c r="AN20" s="110"/>
    </row>
    <row r="21" spans="1:40" ht="18" customHeight="1">
      <c r="A21" s="16">
        <v>11</v>
      </c>
      <c r="B21" s="45"/>
      <c r="C21" s="25"/>
      <c r="D21" s="46"/>
      <c r="E21" s="47"/>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2">
        <f t="shared" si="0"/>
        <v>0</v>
      </c>
      <c r="AL21" s="13">
        <f t="shared" si="1"/>
        <v>0</v>
      </c>
      <c r="AM21" s="110"/>
      <c r="AN21" s="110"/>
    </row>
    <row r="22" spans="1:40" ht="18" customHeight="1">
      <c r="A22" s="16">
        <v>12</v>
      </c>
      <c r="B22" s="45"/>
      <c r="C22" s="25"/>
      <c r="D22" s="46"/>
      <c r="E22" s="47"/>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2">
        <f t="shared" si="0"/>
        <v>0</v>
      </c>
      <c r="AL22" s="13">
        <f t="shared" si="1"/>
        <v>0</v>
      </c>
      <c r="AM22" s="110"/>
      <c r="AN22" s="110"/>
    </row>
    <row r="23" spans="1:40" ht="18" customHeight="1">
      <c r="A23" s="16">
        <v>13</v>
      </c>
      <c r="B23" s="45"/>
      <c r="C23" s="25"/>
      <c r="D23" s="46"/>
      <c r="E23" s="47"/>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2">
        <f t="shared" si="0"/>
        <v>0</v>
      </c>
      <c r="AL23" s="13">
        <f t="shared" si="1"/>
        <v>0</v>
      </c>
      <c r="AM23" s="110"/>
      <c r="AN23" s="110"/>
    </row>
    <row r="24" spans="1:40" ht="18" customHeight="1">
      <c r="A24" s="16">
        <v>14</v>
      </c>
      <c r="B24" s="45"/>
      <c r="C24" s="25"/>
      <c r="D24" s="46"/>
      <c r="E24" s="47"/>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2">
        <f t="shared" si="0"/>
        <v>0</v>
      </c>
      <c r="AL24" s="13">
        <f t="shared" si="1"/>
        <v>0</v>
      </c>
      <c r="AM24" s="110"/>
      <c r="AN24" s="110"/>
    </row>
    <row r="25" spans="1:40" ht="18" customHeight="1">
      <c r="A25" s="16">
        <v>15</v>
      </c>
      <c r="B25" s="45"/>
      <c r="C25" s="25"/>
      <c r="D25" s="46"/>
      <c r="E25" s="47"/>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2">
        <f t="shared" si="0"/>
        <v>0</v>
      </c>
      <c r="AL25" s="13">
        <f t="shared" si="1"/>
        <v>0</v>
      </c>
      <c r="AM25" s="110"/>
      <c r="AN25" s="110"/>
    </row>
    <row r="26" spans="1:40" ht="18" customHeight="1">
      <c r="A26" s="16">
        <v>16</v>
      </c>
      <c r="B26" s="45"/>
      <c r="C26" s="25"/>
      <c r="D26" s="46"/>
      <c r="E26" s="47"/>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2">
        <f t="shared" si="0"/>
        <v>0</v>
      </c>
      <c r="AL26" s="13">
        <f t="shared" si="1"/>
        <v>0</v>
      </c>
      <c r="AM26" s="110"/>
      <c r="AN26" s="110"/>
    </row>
    <row r="27" spans="1:40" ht="18" customHeight="1">
      <c r="A27" s="16">
        <v>17</v>
      </c>
      <c r="B27" s="45"/>
      <c r="C27" s="25"/>
      <c r="D27" s="46"/>
      <c r="E27" s="47"/>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2">
        <f t="shared" si="0"/>
        <v>0</v>
      </c>
      <c r="AL27" s="13">
        <f t="shared" si="1"/>
        <v>0</v>
      </c>
      <c r="AM27" s="110"/>
      <c r="AN27" s="110"/>
    </row>
    <row r="28" spans="1:40" ht="18" customHeight="1">
      <c r="A28" s="16">
        <v>18</v>
      </c>
      <c r="B28" s="45"/>
      <c r="C28" s="25"/>
      <c r="D28" s="46"/>
      <c r="E28" s="47"/>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2">
        <f t="shared" si="0"/>
        <v>0</v>
      </c>
      <c r="AL28" s="13">
        <f t="shared" si="1"/>
        <v>0</v>
      </c>
      <c r="AM28" s="110"/>
      <c r="AN28" s="110"/>
    </row>
    <row r="29" spans="1:40" ht="18" customHeight="1">
      <c r="A29" s="16">
        <v>19</v>
      </c>
      <c r="B29" s="45"/>
      <c r="C29" s="25"/>
      <c r="D29" s="46"/>
      <c r="E29" s="47"/>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2">
        <f t="shared" si="0"/>
        <v>0</v>
      </c>
      <c r="AL29" s="13">
        <f t="shared" si="1"/>
        <v>0</v>
      </c>
      <c r="AM29" s="110"/>
      <c r="AN29" s="110"/>
    </row>
    <row r="30" spans="1:40" ht="18" customHeight="1">
      <c r="A30" s="16">
        <v>20</v>
      </c>
      <c r="B30" s="45"/>
      <c r="C30" s="25"/>
      <c r="D30" s="46"/>
      <c r="E30" s="47"/>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2">
        <f t="shared" si="0"/>
        <v>0</v>
      </c>
      <c r="AL30" s="13">
        <f t="shared" si="1"/>
        <v>0</v>
      </c>
      <c r="AM30" s="110"/>
      <c r="AN30" s="110"/>
    </row>
    <row r="31" spans="1:40" ht="18" customHeight="1">
      <c r="A31" s="111" t="s">
        <v>26</v>
      </c>
      <c r="B31" s="112"/>
      <c r="C31" s="112"/>
      <c r="D31" s="112"/>
      <c r="E31" s="112"/>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13"/>
      <c r="AN31" s="113"/>
    </row>
    <row r="32" spans="1:40" ht="18" customHeight="1">
      <c r="A32" s="112" t="s">
        <v>27</v>
      </c>
      <c r="B32" s="112"/>
      <c r="C32" s="112"/>
      <c r="D32" s="112"/>
      <c r="E32" s="114"/>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14"/>
      <c r="AL32" s="15"/>
      <c r="AM32" s="113"/>
      <c r="AN32" s="113"/>
    </row>
    <row r="33" spans="1:43" ht="15" customHeight="1">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3" ht="15" customHeight="1">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3" ht="15" customHeight="1">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43" ht="21" customHeight="1">
      <c r="A36" s="10" t="s">
        <v>276</v>
      </c>
      <c r="B36" s="9"/>
      <c r="C36" s="9"/>
      <c r="D36" s="9"/>
      <c r="E36" s="9"/>
      <c r="F36" s="9"/>
      <c r="G36" s="2"/>
      <c r="H36" s="2"/>
      <c r="I36" s="2"/>
      <c r="J36" s="2"/>
      <c r="K36" s="2"/>
      <c r="L36" s="2"/>
      <c r="M36" s="2"/>
      <c r="N36" s="2"/>
      <c r="O36" s="2"/>
      <c r="AM36" s="9"/>
      <c r="AN36" s="4"/>
    </row>
    <row r="37" spans="1:43" ht="25" customHeight="1">
      <c r="A37" s="100"/>
      <c r="B37" s="100"/>
      <c r="C37" s="100"/>
      <c r="D37" s="40">
        <v>4</v>
      </c>
      <c r="E37" s="40">
        <v>5</v>
      </c>
      <c r="F37" s="109">
        <v>6</v>
      </c>
      <c r="G37" s="109"/>
      <c r="H37" s="109"/>
      <c r="I37" s="109">
        <v>7</v>
      </c>
      <c r="J37" s="109"/>
      <c r="K37" s="109"/>
      <c r="L37" s="109">
        <v>8</v>
      </c>
      <c r="M37" s="109"/>
      <c r="N37" s="109"/>
      <c r="O37" s="109">
        <v>9</v>
      </c>
      <c r="P37" s="109"/>
      <c r="Q37" s="109"/>
      <c r="R37" s="109">
        <v>10</v>
      </c>
      <c r="S37" s="109"/>
      <c r="T37" s="109"/>
      <c r="U37" s="109">
        <v>11</v>
      </c>
      <c r="V37" s="109"/>
      <c r="W37" s="109"/>
      <c r="X37" s="109">
        <v>12</v>
      </c>
      <c r="Y37" s="109"/>
      <c r="Z37" s="109"/>
      <c r="AA37" s="109">
        <v>1</v>
      </c>
      <c r="AB37" s="109"/>
      <c r="AC37" s="109"/>
      <c r="AD37" s="109">
        <v>2</v>
      </c>
      <c r="AE37" s="109"/>
      <c r="AF37" s="109"/>
      <c r="AG37" s="109">
        <v>3</v>
      </c>
      <c r="AH37" s="109"/>
      <c r="AI37" s="109"/>
      <c r="AJ37" s="100" t="s">
        <v>120</v>
      </c>
      <c r="AK37" s="100"/>
      <c r="AL37" s="24" t="s">
        <v>121</v>
      </c>
      <c r="AM37"/>
      <c r="AN37"/>
      <c r="AO37"/>
      <c r="AP37"/>
      <c r="AQ37"/>
    </row>
    <row r="38" spans="1:43" ht="25" customHeight="1">
      <c r="A38" s="99" t="s">
        <v>122</v>
      </c>
      <c r="B38" s="99"/>
      <c r="C38" s="99"/>
      <c r="D38" s="14">
        <f>SUM(D39:D40)</f>
        <v>0</v>
      </c>
      <c r="E38" s="14">
        <f>SUM(E39:E40)</f>
        <v>0</v>
      </c>
      <c r="F38" s="102">
        <f>SUM(F39:H40)</f>
        <v>0</v>
      </c>
      <c r="G38" s="102"/>
      <c r="H38" s="102"/>
      <c r="I38" s="102">
        <f>SUM(I39:K40)</f>
        <v>0</v>
      </c>
      <c r="J38" s="102"/>
      <c r="K38" s="102"/>
      <c r="L38" s="102">
        <f>SUM(L39:N40)</f>
        <v>0</v>
      </c>
      <c r="M38" s="102"/>
      <c r="N38" s="102"/>
      <c r="O38" s="102">
        <f>SUM(O39:Q40)</f>
        <v>0</v>
      </c>
      <c r="P38" s="102"/>
      <c r="Q38" s="102"/>
      <c r="R38" s="102">
        <f>SUM(R39:T40)</f>
        <v>0</v>
      </c>
      <c r="S38" s="102"/>
      <c r="T38" s="102"/>
      <c r="U38" s="102">
        <f>SUM(U39:W40)</f>
        <v>0</v>
      </c>
      <c r="V38" s="102"/>
      <c r="W38" s="102"/>
      <c r="X38" s="102">
        <f>SUM(X39:Z40)</f>
        <v>0</v>
      </c>
      <c r="Y38" s="102"/>
      <c r="Z38" s="102"/>
      <c r="AA38" s="102">
        <f>SUM(AA39:AC40)</f>
        <v>0</v>
      </c>
      <c r="AB38" s="102"/>
      <c r="AC38" s="102"/>
      <c r="AD38" s="102">
        <f>SUM(AD39:AF40)</f>
        <v>0</v>
      </c>
      <c r="AE38" s="102"/>
      <c r="AF38" s="102"/>
      <c r="AG38" s="102">
        <f>SUM(AG39:AI40)</f>
        <v>0</v>
      </c>
      <c r="AH38" s="102"/>
      <c r="AI38" s="102"/>
      <c r="AJ38" s="91">
        <f>SUM(D38:AI38)</f>
        <v>0</v>
      </c>
      <c r="AK38" s="91"/>
      <c r="AL38" s="50" t="e">
        <f>ROUNDUP(AJ38/AJ41,1)</f>
        <v>#DIV/0!</v>
      </c>
      <c r="AM38"/>
      <c r="AN38"/>
      <c r="AO38"/>
      <c r="AP38"/>
      <c r="AQ38"/>
    </row>
    <row r="39" spans="1:43" ht="25" customHeight="1">
      <c r="A39" s="177" t="s">
        <v>147</v>
      </c>
      <c r="B39" s="177"/>
      <c r="C39" s="177"/>
      <c r="D39" s="11"/>
      <c r="E39" s="11"/>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1">
        <f>SUM(D39:AI39)</f>
        <v>0</v>
      </c>
      <c r="AK39" s="91"/>
      <c r="AL39" s="50" t="e">
        <f>ROUNDUP(AJ39/AJ41,1)</f>
        <v>#DIV/0!</v>
      </c>
      <c r="AM39"/>
      <c r="AN39"/>
      <c r="AO39"/>
      <c r="AP39"/>
      <c r="AQ39"/>
    </row>
    <row r="40" spans="1:43" ht="25" customHeight="1">
      <c r="A40" s="177" t="s">
        <v>148</v>
      </c>
      <c r="B40" s="177"/>
      <c r="C40" s="177"/>
      <c r="D40" s="11"/>
      <c r="E40" s="11"/>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1">
        <f>SUM(D40:AI40)</f>
        <v>0</v>
      </c>
      <c r="AK40" s="91"/>
      <c r="AL40" s="50" t="e">
        <f>ROUNDUP(AJ40/AJ41,1)</f>
        <v>#DIV/0!</v>
      </c>
      <c r="AM40"/>
      <c r="AN40"/>
      <c r="AO40"/>
      <c r="AP40"/>
      <c r="AQ40"/>
    </row>
    <row r="41" spans="1:43" ht="25" customHeight="1">
      <c r="A41" s="99" t="s">
        <v>123</v>
      </c>
      <c r="B41" s="99"/>
      <c r="C41" s="99"/>
      <c r="D41" s="11"/>
      <c r="E41" s="11"/>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1">
        <f>+SUM(D41:AI41)</f>
        <v>0</v>
      </c>
      <c r="AK41" s="91"/>
      <c r="AL41" s="49"/>
      <c r="AM41"/>
      <c r="AN41"/>
      <c r="AO41"/>
      <c r="AP41"/>
      <c r="AQ41"/>
    </row>
    <row r="42" spans="1:43" ht="5.15" customHeight="1">
      <c r="A42" s="28"/>
      <c r="B42" s="28"/>
      <c r="C42" s="28"/>
      <c r="D42"/>
      <c r="E42"/>
      <c r="F42"/>
      <c r="G42"/>
      <c r="H4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48"/>
      <c r="AK42" s="2"/>
      <c r="AL42" s="9"/>
      <c r="AM42" s="9"/>
      <c r="AN42" s="4"/>
    </row>
    <row r="43" spans="1:43" ht="18" customHeight="1">
      <c r="A43" s="10" t="s">
        <v>76</v>
      </c>
      <c r="B43" s="2"/>
      <c r="D43" s="2"/>
      <c r="E43" s="2"/>
      <c r="F43" s="2"/>
      <c r="G43" s="2"/>
      <c r="H43" s="2"/>
      <c r="I43"/>
      <c r="J43"/>
      <c r="K43"/>
      <c r="L43"/>
      <c r="M43"/>
      <c r="N43"/>
      <c r="O43" s="2"/>
      <c r="P43" s="2"/>
      <c r="Q43" s="2"/>
      <c r="R43" s="2"/>
      <c r="S43" s="2"/>
      <c r="T43" s="2"/>
      <c r="U43" s="2"/>
      <c r="V43" s="2"/>
      <c r="W43" s="9"/>
      <c r="X43" s="2"/>
      <c r="Y43" s="2"/>
      <c r="Z43" s="2"/>
      <c r="AA43" s="2"/>
      <c r="AB43" s="2"/>
      <c r="AC43" s="2"/>
      <c r="AD43" s="2"/>
      <c r="AE43" s="2"/>
      <c r="AF43" s="2"/>
      <c r="AG43" s="2"/>
      <c r="AH43" s="2"/>
      <c r="AI43" s="2"/>
      <c r="AJ43" s="48"/>
      <c r="AK43" s="2"/>
      <c r="AL43" s="9"/>
      <c r="AM43" s="9"/>
      <c r="AN43" s="4"/>
    </row>
    <row r="44" spans="1:43" ht="18" customHeight="1">
      <c r="A44" s="100" t="s">
        <v>80</v>
      </c>
      <c r="B44" s="100"/>
      <c r="C44" s="100" t="s">
        <v>117</v>
      </c>
      <c r="D44" s="100"/>
      <c r="E44" s="101" t="s">
        <v>124</v>
      </c>
      <c r="F44" s="101"/>
      <c r="G44" s="101"/>
      <c r="H44" s="101"/>
      <c r="I44"/>
      <c r="J44"/>
      <c r="K44"/>
      <c r="L44"/>
      <c r="M44"/>
      <c r="N44"/>
      <c r="O44"/>
      <c r="P44"/>
      <c r="Q44"/>
      <c r="R44"/>
      <c r="S44"/>
      <c r="T44"/>
      <c r="U44"/>
      <c r="W44" s="9"/>
      <c r="X44" s="2"/>
      <c r="Y44" s="2"/>
      <c r="Z44" s="2"/>
      <c r="AA44" s="2"/>
      <c r="AB44" s="2"/>
      <c r="AC44" s="2"/>
      <c r="AD44" s="2"/>
      <c r="AE44" s="2"/>
      <c r="AF44" s="2"/>
      <c r="AG44" s="2"/>
      <c r="AH44" s="2"/>
      <c r="AI44" s="2"/>
      <c r="AJ44" s="48"/>
      <c r="AK44" s="2"/>
      <c r="AL44" s="9"/>
      <c r="AM44" s="9"/>
      <c r="AN44" s="4"/>
    </row>
    <row r="45" spans="1:43" ht="18" customHeight="1">
      <c r="A45" s="101" t="s">
        <v>82</v>
      </c>
      <c r="B45" s="101"/>
      <c r="C45" s="102" t="e">
        <f>ROUNDDOWN(IF(AL38&lt;=60,1,1+ROUNDUP((AL38-60)/40,0)),1)</f>
        <v>#DIV/0!</v>
      </c>
      <c r="D45" s="102"/>
      <c r="E45" s="102" t="e">
        <f>ROUNDDOWN(AL39/6+AL40/10,1)</f>
        <v>#DIV/0!</v>
      </c>
      <c r="F45" s="102"/>
      <c r="G45" s="102"/>
      <c r="H45" s="102"/>
      <c r="I45"/>
      <c r="J45"/>
      <c r="K45"/>
      <c r="L45"/>
      <c r="M45"/>
      <c r="N45"/>
      <c r="O45"/>
      <c r="P45"/>
      <c r="Q45"/>
      <c r="R45"/>
      <c r="S45"/>
      <c r="T45"/>
      <c r="U45"/>
      <c r="W45" s="9"/>
      <c r="X45" s="2"/>
      <c r="Y45" s="2"/>
      <c r="Z45" s="2"/>
      <c r="AA45" s="2"/>
      <c r="AB45" s="2"/>
      <c r="AC45" s="2"/>
      <c r="AD45" s="2"/>
      <c r="AE45" s="2"/>
      <c r="AF45" s="2"/>
      <c r="AG45" s="2"/>
      <c r="AH45" s="2"/>
      <c r="AI45" s="2"/>
      <c r="AJ45" s="48"/>
      <c r="AK45" s="2"/>
      <c r="AL45" s="9"/>
      <c r="AM45" s="9"/>
      <c r="AN45" s="4"/>
    </row>
    <row r="46" spans="1:43" ht="5.15" customHeight="1">
      <c r="A46" s="28"/>
      <c r="B46" s="28"/>
      <c r="C46" s="28"/>
      <c r="D46" s="28"/>
      <c r="E46" s="28"/>
      <c r="F46" s="28"/>
      <c r="G46" s="28"/>
      <c r="H46" s="28"/>
      <c r="I46" s="28"/>
      <c r="J46" s="2"/>
      <c r="K46" s="2"/>
      <c r="L46" s="2"/>
      <c r="M46" s="48"/>
      <c r="N46" s="2"/>
      <c r="O46" s="2"/>
      <c r="P46" s="2"/>
      <c r="Q46"/>
      <c r="W46" s="9"/>
      <c r="X46" s="2"/>
      <c r="Y46" s="2"/>
      <c r="Z46" s="2"/>
      <c r="AA46" s="2"/>
      <c r="AB46" s="2"/>
      <c r="AC46" s="2"/>
      <c r="AD46" s="2"/>
      <c r="AE46" s="2"/>
      <c r="AF46" s="2"/>
      <c r="AG46" s="2"/>
      <c r="AH46" s="2"/>
      <c r="AI46" s="2"/>
      <c r="AJ46" s="48"/>
      <c r="AK46" s="2"/>
      <c r="AL46" s="9"/>
      <c r="AM46" s="9"/>
      <c r="AN46" s="4"/>
    </row>
    <row r="47" spans="1:43" ht="21" customHeight="1">
      <c r="A47" s="10" t="s">
        <v>99</v>
      </c>
      <c r="B47" s="1"/>
      <c r="C47" s="5"/>
      <c r="D47" s="5"/>
      <c r="E47" s="5"/>
      <c r="F47" s="5"/>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5"/>
      <c r="AM47" s="5"/>
      <c r="AN47" s="4"/>
    </row>
    <row r="48" spans="1:43" ht="25" customHeight="1">
      <c r="A48" s="4"/>
      <c r="B48" s="9"/>
      <c r="C48" s="92" t="str">
        <f>IF(VLOOKUP($AK$1,変更禁止!$A$1:$J$32,C53,FALSE)=0,"-",VLOOKUP($AK$1,変更禁止!$A$1:$J$32,C53,FALSE))</f>
        <v>管理者</v>
      </c>
      <c r="D48" s="93"/>
      <c r="E48" s="94" t="str">
        <f>IF(VLOOKUP($AK$1,変更禁止!$A$1:$J$32,E53,FALSE)=0,"-",VLOOKUP($AK$1,変更禁止!$A$1:$J$32,E53,FALSE))</f>
        <v>サービス管理責任者</v>
      </c>
      <c r="F48" s="94"/>
      <c r="G48" s="94"/>
      <c r="H48" s="94"/>
      <c r="I48" s="92" t="str">
        <f>IF(VLOOKUP($AK$1,変更禁止!$A$1:$J$32,I53,FALSE)=0,"-",VLOOKUP($AK$1,変更禁止!$A$1:$J$32,I53,FALSE))</f>
        <v>地域移行支援員</v>
      </c>
      <c r="J48" s="93"/>
      <c r="K48" s="93"/>
      <c r="L48" s="93"/>
      <c r="M48" s="93"/>
      <c r="N48" s="95"/>
      <c r="O48" s="92" t="str">
        <f>IF(VLOOKUP($AK$1,変更禁止!$A$1:$J$32,O53,FALSE)=0,"-",VLOOKUP($AK$1,変更禁止!$A$1:$J$32,O53,FALSE))</f>
        <v>生活支援員</v>
      </c>
      <c r="P48" s="93"/>
      <c r="Q48" s="93"/>
      <c r="R48" s="93"/>
      <c r="S48" s="93"/>
      <c r="T48" s="95"/>
      <c r="U48" s="92" t="str">
        <f>IF(VLOOKUP($AK$1,変更禁止!$A$1:$J$32,U53,FALSE)=0,"-",VLOOKUP($AK$1,変更禁止!$A$1:$J$32,U53,FALSE))</f>
        <v>-</v>
      </c>
      <c r="V48" s="93"/>
      <c r="W48" s="93"/>
      <c r="X48" s="93"/>
      <c r="Y48" s="93"/>
      <c r="Z48" s="95"/>
      <c r="AA48" s="92" t="str">
        <f>IF(VLOOKUP($AK$1,変更禁止!$A$1:$J$32,AA53,FALSE)=0,"-",VLOOKUP($AK$1,変更禁止!$A$1:$J$32,AA53,FALSE))</f>
        <v>-</v>
      </c>
      <c r="AB48" s="93"/>
      <c r="AC48" s="93"/>
      <c r="AD48" s="93"/>
      <c r="AE48" s="93"/>
      <c r="AF48" s="95"/>
      <c r="AG48" s="94" t="str">
        <f>IF(VLOOKUP($AK$1,変更禁止!$A$1:$J$32,AG53,FALSE)=0,"-",VLOOKUP($AK$1,変更禁止!$A$1:$J$32,AG53,FALSE))</f>
        <v>-</v>
      </c>
      <c r="AH48" s="94"/>
      <c r="AI48" s="94"/>
      <c r="AJ48" s="94"/>
      <c r="AK48" s="94"/>
      <c r="AL48" s="94" t="str">
        <f>IF(VLOOKUP($AK$1,変更禁止!$A$1:$J$32,AL53,FALSE)=0,"-",VLOOKUP($AK$1,変更禁止!$A$1:$J$32,AL53,FALSE))</f>
        <v>-</v>
      </c>
      <c r="AM48" s="94"/>
      <c r="AN48" s="4"/>
    </row>
    <row r="49" spans="1:40" ht="18" customHeight="1">
      <c r="A49" s="4"/>
      <c r="B49" s="9"/>
      <c r="C49" s="44" t="s">
        <v>100</v>
      </c>
      <c r="D49" s="44" t="s">
        <v>101</v>
      </c>
      <c r="E49" s="43" t="s">
        <v>100</v>
      </c>
      <c r="F49" s="108" t="s">
        <v>101</v>
      </c>
      <c r="G49" s="108"/>
      <c r="H49" s="108"/>
      <c r="I49" s="105" t="s">
        <v>100</v>
      </c>
      <c r="J49" s="106"/>
      <c r="K49" s="107"/>
      <c r="L49" s="105" t="s">
        <v>101</v>
      </c>
      <c r="M49" s="106"/>
      <c r="N49" s="107"/>
      <c r="O49" s="105" t="s">
        <v>100</v>
      </c>
      <c r="P49" s="106"/>
      <c r="Q49" s="107"/>
      <c r="R49" s="105" t="s">
        <v>101</v>
      </c>
      <c r="S49" s="106"/>
      <c r="T49" s="107"/>
      <c r="U49" s="105" t="s">
        <v>100</v>
      </c>
      <c r="V49" s="106"/>
      <c r="W49" s="107"/>
      <c r="X49" s="105" t="s">
        <v>101</v>
      </c>
      <c r="Y49" s="106"/>
      <c r="Z49" s="107"/>
      <c r="AA49" s="105" t="s">
        <v>100</v>
      </c>
      <c r="AB49" s="106"/>
      <c r="AC49" s="107"/>
      <c r="AD49" s="105" t="s">
        <v>101</v>
      </c>
      <c r="AE49" s="106"/>
      <c r="AF49" s="107"/>
      <c r="AG49" s="105" t="s">
        <v>100</v>
      </c>
      <c r="AH49" s="106"/>
      <c r="AI49" s="107"/>
      <c r="AJ49" s="105" t="s">
        <v>101</v>
      </c>
      <c r="AK49" s="107"/>
      <c r="AL49" s="43" t="s">
        <v>0</v>
      </c>
      <c r="AM49" s="43" t="s">
        <v>125</v>
      </c>
      <c r="AN49" s="4"/>
    </row>
    <row r="50" spans="1:40" ht="18" customHeight="1">
      <c r="A50" s="4"/>
      <c r="B50" s="17" t="s">
        <v>102</v>
      </c>
      <c r="C50" s="43">
        <f>COUNTIFS($B$11:$B$30,C$48,$C$11:$C$30,"A",$E$11:$E$30,"*")</f>
        <v>1</v>
      </c>
      <c r="D50" s="43">
        <f>COUNTIFS($B$11:$B$30,C$48,$C$11:$C$30,"B",$E$11:$E$30,"*")</f>
        <v>0</v>
      </c>
      <c r="E50" s="43">
        <f>COUNTIFS($B$11:$B$30,E$48,$C$11:$C$30,"A",$E$11:$E$30,"*")</f>
        <v>0</v>
      </c>
      <c r="F50" s="105">
        <f>COUNTIFS($B$11:$B$30,E$48,$C$11:$C$30,"B",$E$11:$E$30,"*")</f>
        <v>1</v>
      </c>
      <c r="G50" s="106"/>
      <c r="H50" s="107"/>
      <c r="I50" s="105">
        <f>COUNTIFS($B$11:$B$30,I$48,$C$11:$C$30,"A",$E$11:$E$30,"*")</f>
        <v>0</v>
      </c>
      <c r="J50" s="106"/>
      <c r="K50" s="107"/>
      <c r="L50" s="105">
        <f>COUNTIFS($B$11:$B$30,I$48,$C$11:$C$30,"B",$E$11:$E$30,"*")</f>
        <v>0</v>
      </c>
      <c r="M50" s="106"/>
      <c r="N50" s="107"/>
      <c r="O50" s="105">
        <f>COUNTIFS($B$11:$B$30,O$48,$C$11:$C$30,"A",$E$11:$E$30,"*")</f>
        <v>0</v>
      </c>
      <c r="P50" s="106"/>
      <c r="Q50" s="107"/>
      <c r="R50" s="105">
        <f>COUNTIFS($B$11:$B$30,O$48,$C$11:$C$30,"B",$E$11:$E$30,"*")</f>
        <v>0</v>
      </c>
      <c r="S50" s="106"/>
      <c r="T50" s="107"/>
      <c r="U50" s="105">
        <f>COUNTIFS($B$11:$B$30,U$48,$C$11:$C$30,"A",$E$11:$E$30,"*")</f>
        <v>0</v>
      </c>
      <c r="V50" s="106"/>
      <c r="W50" s="107"/>
      <c r="X50" s="105">
        <f>COUNTIFS($B$11:$B$30,U$48,$C$11:$C$30,"B",$E$11:$E$30,"*")</f>
        <v>0</v>
      </c>
      <c r="Y50" s="106"/>
      <c r="Z50" s="107"/>
      <c r="AA50" s="105">
        <f>COUNTIFS($B$11:$B$30,AA$48,$C$11:$C$30,"A",$E$11:$E$30,"*")</f>
        <v>0</v>
      </c>
      <c r="AB50" s="106"/>
      <c r="AC50" s="107"/>
      <c r="AD50" s="105">
        <f>COUNTIFS($B$11:$B$30,AA$48,$C$11:$C$30,"B",$E$11:$E$30,"*")</f>
        <v>0</v>
      </c>
      <c r="AE50" s="106"/>
      <c r="AF50" s="107"/>
      <c r="AG50" s="105">
        <f>COUNTIFS($B$11:$B$30,AG$48,$C$11:$C$30,"A",$E$11:$E$30,"*")</f>
        <v>0</v>
      </c>
      <c r="AH50" s="106"/>
      <c r="AI50" s="107"/>
      <c r="AJ50" s="105">
        <f>COUNTIFS($B$11:$B$30,AG$48,$C$11:$C$30,"B",$E$11:$E$30,"*")</f>
        <v>0</v>
      </c>
      <c r="AK50" s="107"/>
      <c r="AL50" s="43">
        <f>COUNTIFS($B$11:$B$30,AL$48,$C$11:$C$30,"A",$E$11:$E$30,"*")</f>
        <v>0</v>
      </c>
      <c r="AM50" s="43">
        <f>COUNTIFS($B$11:$B$30,AL$48,$C$11:$C$30,"B",$E$11:$E$30,"*")</f>
        <v>0</v>
      </c>
      <c r="AN50" s="4"/>
    </row>
    <row r="51" spans="1:40" ht="18" customHeight="1">
      <c r="A51" s="4"/>
      <c r="B51" s="24" t="s">
        <v>103</v>
      </c>
      <c r="C51" s="43">
        <f>COUNTIFS($B$11:$B$30,C$48,$C$11:$C$30,"C",$E$11:$E$30,"*")</f>
        <v>0</v>
      </c>
      <c r="D51" s="43">
        <f>COUNTIFS($B$11:$B$30,C$48,$C$11:$C$30,"D",$E$11:$E$30,"*")</f>
        <v>0</v>
      </c>
      <c r="E51" s="43">
        <f>COUNTIFS($B$11:$B$30,E$48,$C$11:$C$30,"C",$E$11:$E$30,"*")</f>
        <v>0</v>
      </c>
      <c r="F51" s="105">
        <f>COUNTIFS($B$11:$B$30,E$48,$C$11:$C$30,"D",$E$11:$E$30,"*")</f>
        <v>0</v>
      </c>
      <c r="G51" s="106"/>
      <c r="H51" s="107"/>
      <c r="I51" s="105">
        <f>COUNTIFS($B$11:$B$30,I$48,$C$11:$C$30,"C",$E$11:$E$30,"*")</f>
        <v>1</v>
      </c>
      <c r="J51" s="106"/>
      <c r="K51" s="107"/>
      <c r="L51" s="105">
        <f>COUNTIFS($B$11:$B$30,I$48,$C$11:$C$30,"D",$E$11:$E$30,"*")</f>
        <v>0</v>
      </c>
      <c r="M51" s="106"/>
      <c r="N51" s="107"/>
      <c r="O51" s="105">
        <f>COUNTIFS($B$11:$B$30,O$48,$C$11:$C$30,"C",$E$11:$E$30,"*")</f>
        <v>0</v>
      </c>
      <c r="P51" s="106"/>
      <c r="Q51" s="107"/>
      <c r="R51" s="105">
        <f>COUNTIFS($B$11:$B$30,O$48,$C$11:$C$30,"D",$E$11:$E$30,"*")</f>
        <v>1</v>
      </c>
      <c r="S51" s="106"/>
      <c r="T51" s="107"/>
      <c r="U51" s="105">
        <f>COUNTIFS($B$11:$B$30,U$48,$C$11:$C$30,"C",$E$11:$E$30,"*")</f>
        <v>0</v>
      </c>
      <c r="V51" s="106"/>
      <c r="W51" s="107"/>
      <c r="X51" s="105">
        <f>COUNTIFS($B$11:$B$30,U$48,$C$11:$C$30,"D",$E$11:$E$30,"*")</f>
        <v>0</v>
      </c>
      <c r="Y51" s="106"/>
      <c r="Z51" s="107"/>
      <c r="AA51" s="105">
        <f>COUNTIFS($B$11:$B$30,AA$48,$C$11:$C$30,"C",$E$11:$E$30,"*")</f>
        <v>0</v>
      </c>
      <c r="AB51" s="106"/>
      <c r="AC51" s="107"/>
      <c r="AD51" s="105">
        <f>COUNTIFS($B$11:$B$30,AA$48,$C$11:$C$30,"D",$E$11:$E$30,"*")</f>
        <v>0</v>
      </c>
      <c r="AE51" s="106"/>
      <c r="AF51" s="107"/>
      <c r="AG51" s="105">
        <f>COUNTIFS($B$11:$B$30,AG$48,$C$11:$C$30,"C",$E$11:$E$30,"*")</f>
        <v>0</v>
      </c>
      <c r="AH51" s="106"/>
      <c r="AI51" s="107"/>
      <c r="AJ51" s="105">
        <f>COUNTIFS($B$11:$B$30,AG$48,$C$11:$C$30,"D",$E$11:$E$30,"*")</f>
        <v>0</v>
      </c>
      <c r="AK51" s="107"/>
      <c r="AL51" s="43">
        <f>COUNTIFS($B$11:$B$30,AL$48,$C$11:$C$30,"C",$E$11:$E$30,"*")</f>
        <v>0</v>
      </c>
      <c r="AM51" s="43">
        <f>COUNTIFS($B$11:$B$30,AL$48,$C$11:$C$30,"D",$E$11:$E$30,"*")</f>
        <v>0</v>
      </c>
      <c r="AN51" s="4"/>
    </row>
    <row r="52" spans="1:40" ht="25" customHeight="1">
      <c r="A52" s="4"/>
      <c r="B52" s="24" t="s">
        <v>104</v>
      </c>
      <c r="C52" s="92" t="e">
        <f>IF($AK$3="４週",SUMIFS($AK$11:$AK$30,$B$11:$B$30,C48)/4/$AH$5,IF($AK$3="歴月",SUMIFS($AK$11:$AK$30,$B$11:$B$30,C48)/$AL$5,"記載する期間を選択してください"))</f>
        <v>#DIV/0!</v>
      </c>
      <c r="D52" s="95"/>
      <c r="E52" s="92" t="e">
        <f>IF($AK$3="４週",SUMIFS($AK$11:$AK$30,$B$11:$B$30,E48)/4/$AH$5,IF($AK$3="歴月",SUMIFS($AK$11:$AK$30,$B$11:$B$30,E48)/$AL$5,"記載する期間を選択してください"))</f>
        <v>#DIV/0!</v>
      </c>
      <c r="F52" s="93"/>
      <c r="G52" s="93"/>
      <c r="H52" s="95"/>
      <c r="I52" s="92" t="e">
        <f>IF($AK$3="４週",SUMIFS($AK$11:$AK$30,$B$11:$B$30,I48)/4/$AH$5,IF($AK$3="歴月",SUMIFS($AK$11:$AK$30,$B$11:$B$30,I48)/$AL$5,"記載する期間を選択してください"))</f>
        <v>#DIV/0!</v>
      </c>
      <c r="J52" s="93"/>
      <c r="K52" s="93"/>
      <c r="L52" s="93"/>
      <c r="M52" s="93"/>
      <c r="N52" s="95"/>
      <c r="O52" s="92" t="e">
        <f>IF($AK$3="４週",SUMIFS($AK$11:$AK$30,$B$11:$B$30,O48)/4/$AH$5,IF($AK$3="歴月",SUMIFS($AK$11:$AK$30,$B$11:$B$30,O48)/$AL$5,"記載する期間を選択してください"))</f>
        <v>#DIV/0!</v>
      </c>
      <c r="P52" s="93"/>
      <c r="Q52" s="93"/>
      <c r="R52" s="93"/>
      <c r="S52" s="93"/>
      <c r="T52" s="95"/>
      <c r="U52" s="92" t="e">
        <f>IF($AK$3="４週",SUMIFS($AK$11:$AK$30,$B$11:$B$30,U48)/4/$AH$5,IF($AK$3="歴月",SUMIFS($AK$11:$AK$30,$B$11:$B$30,U48)/$AL$5,"記載する期間を選択してください"))</f>
        <v>#DIV/0!</v>
      </c>
      <c r="V52" s="93"/>
      <c r="W52" s="93"/>
      <c r="X52" s="93"/>
      <c r="Y52" s="93"/>
      <c r="Z52" s="95"/>
      <c r="AA52" s="92" t="e">
        <f>IF($AK$3="４週",SUMIFS($AK$11:$AK$30,$B$11:$B$30,AA48)/4/$AH$5,IF($AK$3="歴月",SUMIFS($AK$11:$AK$30,$B$11:$B$30,AA48)/$AL$5,"記載する期間を選択してください"))</f>
        <v>#DIV/0!</v>
      </c>
      <c r="AB52" s="93"/>
      <c r="AC52" s="93"/>
      <c r="AD52" s="93"/>
      <c r="AE52" s="93"/>
      <c r="AF52" s="95"/>
      <c r="AG52" s="92" t="e">
        <f>IF($AK$3="４週",SUMIFS($AK$11:$AK$30,$B$11:$B$30,AG48)/4/$AH$5,IF($AK$3="歴月",SUMIFS($AK$11:$AK$30,$B$11:$B$30,AG48)/$AL$5,"記載する期間を選択してください"))</f>
        <v>#DIV/0!</v>
      </c>
      <c r="AH52" s="93"/>
      <c r="AI52" s="93"/>
      <c r="AJ52" s="93"/>
      <c r="AK52" s="95"/>
      <c r="AL52" s="92" t="e">
        <f>IF($AK$3="４週",SUMIFS($AK$11:$AK$30,$B$11:$B$30,AL48)/4/$AH$5,IF($AK$3="歴月",SUMIFS($AK$11:$AK$30,$B$11:$B$30,AL48)/$AL$5,"記載する期間を選択してください"))</f>
        <v>#DIV/0!</v>
      </c>
      <c r="AM52" s="95"/>
      <c r="AN52" s="4"/>
    </row>
    <row r="53" spans="1:40" ht="5.15" customHeight="1">
      <c r="A53" s="4"/>
      <c r="B53" s="1"/>
      <c r="C53" s="20">
        <v>2</v>
      </c>
      <c r="D53" s="20"/>
      <c r="E53" s="20">
        <v>3</v>
      </c>
      <c r="F53" s="20"/>
      <c r="G53" s="20"/>
      <c r="H53" s="20"/>
      <c r="I53" s="20">
        <v>4</v>
      </c>
      <c r="J53" s="20"/>
      <c r="K53" s="20"/>
      <c r="L53" s="20"/>
      <c r="M53" s="20"/>
      <c r="N53" s="20"/>
      <c r="O53" s="20">
        <v>5</v>
      </c>
      <c r="P53" s="20"/>
      <c r="Q53" s="20"/>
      <c r="R53" s="20"/>
      <c r="S53" s="20"/>
      <c r="T53" s="20"/>
      <c r="U53" s="20">
        <v>6</v>
      </c>
      <c r="V53" s="20"/>
      <c r="W53" s="20"/>
      <c r="X53" s="20"/>
      <c r="Y53" s="20"/>
      <c r="Z53" s="20"/>
      <c r="AA53" s="20">
        <v>7</v>
      </c>
      <c r="AB53" s="20"/>
      <c r="AC53" s="20"/>
      <c r="AD53" s="20"/>
      <c r="AE53" s="20"/>
      <c r="AF53" s="20"/>
      <c r="AG53" s="20">
        <v>8</v>
      </c>
      <c r="AH53" s="20"/>
      <c r="AI53" s="20"/>
      <c r="AJ53" s="20"/>
      <c r="AK53" s="20"/>
      <c r="AL53" s="20">
        <v>9</v>
      </c>
      <c r="AM53" s="42"/>
      <c r="AN53" s="4"/>
    </row>
    <row r="54" spans="1:40" ht="15" customHeight="1">
      <c r="A54" s="2" t="s">
        <v>28</v>
      </c>
      <c r="B54" s="33"/>
      <c r="C54" s="34"/>
      <c r="D54" s="34"/>
      <c r="E54" s="34"/>
      <c r="F54" s="35"/>
      <c r="G54" s="34"/>
      <c r="H54" s="20"/>
      <c r="I54" s="20"/>
      <c r="J54" s="20"/>
      <c r="K54" s="20"/>
      <c r="L54" s="20"/>
      <c r="M54" s="20"/>
      <c r="N54" s="20"/>
      <c r="O54" s="20"/>
      <c r="P54" s="20"/>
      <c r="Q54" s="20"/>
      <c r="R54" s="20">
        <v>6</v>
      </c>
      <c r="S54" s="20"/>
      <c r="T54" s="20"/>
      <c r="U54" s="20"/>
      <c r="V54" s="20"/>
      <c r="W54" s="20"/>
      <c r="X54" s="20">
        <v>7</v>
      </c>
      <c r="Y54" s="20"/>
      <c r="Z54" s="20"/>
      <c r="AA54" s="20"/>
      <c r="AB54" s="20"/>
      <c r="AC54" s="20"/>
      <c r="AD54" s="20">
        <v>8</v>
      </c>
      <c r="AE54" s="20"/>
      <c r="AF54" s="20"/>
      <c r="AG54" s="21"/>
      <c r="AH54" s="21"/>
      <c r="AI54" s="21"/>
      <c r="AJ54" s="21">
        <v>9</v>
      </c>
      <c r="AK54" s="19"/>
      <c r="AL54" s="19"/>
      <c r="AM54" s="4"/>
    </row>
    <row r="55" spans="1:40" s="2" customFormat="1" ht="15" customHeight="1">
      <c r="A55" s="2" t="s">
        <v>29</v>
      </c>
      <c r="B55" s="28"/>
      <c r="C55" s="28"/>
      <c r="D55" s="28"/>
      <c r="E55" s="28"/>
      <c r="F55" s="28"/>
      <c r="G55" s="28"/>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row>
    <row r="56" spans="1:40" s="2" customFormat="1" ht="15" customHeight="1">
      <c r="A56" s="2" t="s">
        <v>30</v>
      </c>
      <c r="B56" s="28"/>
      <c r="C56" s="28"/>
      <c r="D56" s="28"/>
      <c r="E56" s="28"/>
      <c r="F56" s="28"/>
      <c r="G56" s="28"/>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row>
    <row r="57" spans="1:40" s="2" customFormat="1" ht="15" customHeight="1">
      <c r="A57" s="2" t="s">
        <v>31</v>
      </c>
      <c r="B57" s="28"/>
      <c r="C57" s="28"/>
      <c r="D57" s="28"/>
      <c r="E57" s="28"/>
      <c r="F57" s="28"/>
      <c r="G57" s="28"/>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row>
    <row r="58" spans="1:40" s="2" customFormat="1" ht="15" customHeight="1">
      <c r="A58" s="2" t="s">
        <v>32</v>
      </c>
      <c r="B58" s="28"/>
      <c r="C58" s="28"/>
      <c r="D58" s="28"/>
      <c r="E58" s="28"/>
      <c r="F58" s="28"/>
      <c r="G58" s="28"/>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row>
    <row r="59" spans="1:40" ht="15" customHeight="1">
      <c r="A59" s="2" t="s">
        <v>33</v>
      </c>
      <c r="B59" s="36"/>
      <c r="C59" s="2"/>
      <c r="D59" s="2"/>
      <c r="E59" s="2"/>
      <c r="F59" s="2"/>
      <c r="G59" s="2"/>
    </row>
    <row r="60" spans="1:40" ht="15" customHeight="1">
      <c r="A60" s="2" t="s">
        <v>34</v>
      </c>
      <c r="B60" s="36"/>
      <c r="C60" s="2"/>
      <c r="D60" s="2"/>
      <c r="E60" s="2"/>
      <c r="F60" s="2"/>
      <c r="G60" s="2"/>
    </row>
    <row r="61" spans="1:40" ht="15" customHeight="1">
      <c r="A61" s="2"/>
      <c r="B61" s="17" t="s">
        <v>35</v>
      </c>
      <c r="C61" s="100" t="s">
        <v>36</v>
      </c>
      <c r="D61" s="100"/>
      <c r="E61" s="100"/>
      <c r="F61" s="2"/>
      <c r="G61" s="2"/>
    </row>
    <row r="62" spans="1:40" ht="15" customHeight="1">
      <c r="A62" s="2"/>
      <c r="B62" s="39" t="s">
        <v>37</v>
      </c>
      <c r="C62" s="91" t="s">
        <v>38</v>
      </c>
      <c r="D62" s="91"/>
      <c r="E62" s="91"/>
      <c r="F62" s="2"/>
      <c r="G62" s="2"/>
    </row>
    <row r="63" spans="1:40" ht="15" customHeight="1">
      <c r="A63" s="2"/>
      <c r="B63" s="39" t="s">
        <v>39</v>
      </c>
      <c r="C63" s="91" t="s">
        <v>40</v>
      </c>
      <c r="D63" s="91"/>
      <c r="E63" s="91"/>
      <c r="F63" s="2"/>
      <c r="G63" s="2"/>
    </row>
    <row r="64" spans="1:40" ht="15" customHeight="1">
      <c r="A64" s="2"/>
      <c r="B64" s="39" t="s">
        <v>41</v>
      </c>
      <c r="C64" s="91" t="s">
        <v>42</v>
      </c>
      <c r="D64" s="91"/>
      <c r="E64" s="91"/>
      <c r="F64" s="2"/>
      <c r="G64" s="2"/>
    </row>
    <row r="65" spans="1:7" ht="15" customHeight="1">
      <c r="A65" s="2"/>
      <c r="B65" s="39" t="s">
        <v>43</v>
      </c>
      <c r="C65" s="91" t="s">
        <v>44</v>
      </c>
      <c r="D65" s="91"/>
      <c r="E65" s="91"/>
      <c r="F65" s="2"/>
      <c r="G65" s="2"/>
    </row>
    <row r="66" spans="1:7" ht="15" customHeight="1">
      <c r="A66" s="2"/>
      <c r="B66" s="2" t="s">
        <v>45</v>
      </c>
      <c r="C66" s="2"/>
      <c r="D66" s="2"/>
      <c r="E66" s="2"/>
      <c r="F66" s="2"/>
      <c r="G66" s="2"/>
    </row>
    <row r="67" spans="1:7" ht="15" customHeight="1">
      <c r="A67" s="2"/>
      <c r="B67" s="2" t="s">
        <v>46</v>
      </c>
      <c r="C67" s="2"/>
      <c r="D67" s="2"/>
      <c r="E67" s="2"/>
      <c r="F67" s="2"/>
      <c r="G67" s="2"/>
    </row>
    <row r="68" spans="1:7" ht="15" customHeight="1">
      <c r="A68" s="2"/>
      <c r="B68" s="2" t="s">
        <v>47</v>
      </c>
      <c r="C68" s="2"/>
      <c r="D68" s="2"/>
      <c r="E68" s="2"/>
      <c r="F68" s="2"/>
      <c r="G68" s="2"/>
    </row>
    <row r="69" spans="1:7" ht="15" customHeight="1">
      <c r="A69" s="2" t="s">
        <v>48</v>
      </c>
      <c r="B69" s="36"/>
      <c r="C69" s="2"/>
      <c r="D69" s="2"/>
      <c r="E69" s="2"/>
      <c r="F69" s="2"/>
      <c r="G69" s="2"/>
    </row>
    <row r="70" spans="1:7" ht="15" customHeight="1">
      <c r="A70" s="2" t="s">
        <v>149</v>
      </c>
      <c r="B70" s="36"/>
      <c r="C70" s="2"/>
      <c r="D70" s="2"/>
      <c r="E70" s="2"/>
      <c r="F70" s="2"/>
      <c r="G70" s="2"/>
    </row>
    <row r="71" spans="1:7" ht="15" customHeight="1">
      <c r="A71" s="2" t="s">
        <v>50</v>
      </c>
      <c r="B71" s="36"/>
      <c r="C71" s="2"/>
      <c r="D71" s="2"/>
      <c r="E71" s="2"/>
      <c r="F71" s="2"/>
      <c r="G71" s="2"/>
    </row>
    <row r="72" spans="1:7" ht="15" customHeight="1">
      <c r="A72" s="2" t="s">
        <v>51</v>
      </c>
      <c r="B72" s="36"/>
      <c r="C72" s="2"/>
      <c r="D72" s="2"/>
      <c r="E72" s="2"/>
      <c r="F72" s="2"/>
      <c r="G72" s="2"/>
    </row>
    <row r="73" spans="1:7" ht="15" customHeight="1">
      <c r="A73" s="2" t="s">
        <v>52</v>
      </c>
      <c r="B73" s="36"/>
      <c r="C73" s="2"/>
      <c r="D73" s="2"/>
      <c r="E73" s="2"/>
      <c r="F73" s="2"/>
      <c r="G73" s="2"/>
    </row>
    <row r="74" spans="1:7" ht="15" customHeight="1">
      <c r="A74" s="2" t="s">
        <v>53</v>
      </c>
      <c r="B74" s="36"/>
      <c r="C74" s="2"/>
      <c r="D74" s="2"/>
      <c r="E74" s="2"/>
      <c r="F74" s="2"/>
      <c r="G74" s="2"/>
    </row>
    <row r="75" spans="1:7" ht="15" customHeight="1">
      <c r="A75" s="2"/>
      <c r="B75" s="2" t="s">
        <v>54</v>
      </c>
      <c r="C75" s="2"/>
      <c r="D75" s="2"/>
      <c r="E75" s="2"/>
      <c r="F75" s="2"/>
      <c r="G75" s="2"/>
    </row>
    <row r="76" spans="1:7" ht="15" customHeight="1">
      <c r="A76" s="2"/>
      <c r="B76" s="2" t="s">
        <v>55</v>
      </c>
      <c r="C76" s="2"/>
      <c r="D76" s="2"/>
      <c r="E76" s="2"/>
      <c r="F76" s="2"/>
      <c r="G76" s="2"/>
    </row>
    <row r="77" spans="1:7" ht="15" customHeight="1">
      <c r="A77" s="2" t="s">
        <v>56</v>
      </c>
      <c r="B77" s="36"/>
      <c r="C77" s="2"/>
      <c r="D77" s="2"/>
      <c r="E77" s="2"/>
      <c r="F77" s="2"/>
      <c r="G77" s="2"/>
    </row>
    <row r="78" spans="1:7" ht="15" customHeight="1">
      <c r="A78" s="2" t="s">
        <v>57</v>
      </c>
      <c r="B78" s="36"/>
      <c r="C78" s="2"/>
      <c r="D78" s="2"/>
      <c r="E78" s="2"/>
      <c r="F78" s="2"/>
      <c r="G78" s="2"/>
    </row>
    <row r="79" spans="1:7" ht="15" customHeight="1">
      <c r="A79" s="2" t="s">
        <v>58</v>
      </c>
      <c r="B79" s="36"/>
      <c r="C79" s="2"/>
      <c r="D79" s="2"/>
      <c r="E79" s="2"/>
      <c r="F79" s="2"/>
      <c r="G79" s="2"/>
    </row>
    <row r="80" spans="1:7" ht="15" customHeight="1">
      <c r="A80" s="2" t="s">
        <v>59</v>
      </c>
      <c r="B80" s="36"/>
      <c r="C80" s="2"/>
      <c r="D80" s="2"/>
      <c r="E80" s="2"/>
      <c r="F80" s="2"/>
      <c r="G80" s="2"/>
    </row>
    <row r="81" spans="1:7" ht="15" customHeight="1">
      <c r="A81" s="2" t="s">
        <v>60</v>
      </c>
      <c r="B81" s="36"/>
      <c r="C81" s="2"/>
      <c r="D81" s="2"/>
      <c r="E81" s="2"/>
      <c r="F81" s="2"/>
      <c r="G81" s="2"/>
    </row>
    <row r="82" spans="1:7" ht="15" customHeight="1">
      <c r="A82" s="2" t="s">
        <v>61</v>
      </c>
      <c r="B82" s="36"/>
      <c r="C82" s="2"/>
      <c r="D82" s="2"/>
      <c r="E82" s="2"/>
      <c r="F82" s="2"/>
      <c r="G82" s="2"/>
    </row>
    <row r="83" spans="1:7" ht="15" customHeight="1">
      <c r="A83" s="2" t="s">
        <v>62</v>
      </c>
      <c r="B83" s="36"/>
      <c r="C83" s="2"/>
      <c r="D83" s="2"/>
      <c r="E83" s="2"/>
      <c r="F83" s="2"/>
      <c r="G83" s="2"/>
    </row>
    <row r="84" spans="1:7" ht="15" customHeight="1">
      <c r="A84" s="2" t="s">
        <v>63</v>
      </c>
      <c r="B84" s="36"/>
      <c r="C84" s="2"/>
      <c r="D84" s="2"/>
      <c r="E84" s="2"/>
      <c r="F84" s="2"/>
      <c r="G84" s="2"/>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topLeftCell="A29" zoomScaleNormal="100" zoomScaleSheetLayoutView="100" workbookViewId="0">
      <selection activeCell="A36" sqref="A36"/>
    </sheetView>
  </sheetViews>
  <sheetFormatPr defaultColWidth="8.25" defaultRowHeight="21" customHeight="1"/>
  <cols>
    <col min="1" max="1" width="2.58203125" style="1" customWidth="1"/>
    <col min="2" max="2" width="14.25" style="3" customWidth="1"/>
    <col min="3" max="3" width="6.58203125" style="1" customWidth="1"/>
    <col min="4" max="5" width="7.58203125" style="1" customWidth="1"/>
    <col min="6" max="36" width="2.58203125" style="1" customWidth="1"/>
    <col min="37" max="37" width="6.58203125" style="1" customWidth="1"/>
    <col min="38" max="39" width="7.58203125" style="1" customWidth="1"/>
    <col min="40" max="40" width="5.58203125" style="1" customWidth="1"/>
    <col min="41" max="42" width="8.25" style="1"/>
    <col min="43" max="44" width="49.5" style="1" customWidth="1"/>
    <col min="45" max="45" width="38.33203125" style="1" customWidth="1"/>
    <col min="46" max="16384" width="8.25" style="1"/>
  </cols>
  <sheetData>
    <row r="1" spans="1:40" ht="20.149999999999999" customHeight="1">
      <c r="A1" s="37" t="s">
        <v>1</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2</v>
      </c>
      <c r="AJ1" s="23"/>
      <c r="AK1" s="125" t="s">
        <v>150</v>
      </c>
      <c r="AL1" s="125"/>
      <c r="AM1" s="125"/>
      <c r="AN1" s="125"/>
    </row>
    <row r="2" spans="1:40" ht="18" customHeight="1">
      <c r="A2" s="4"/>
      <c r="B2" s="5"/>
      <c r="C2" s="5"/>
      <c r="D2" s="5"/>
      <c r="E2" s="5"/>
      <c r="F2" s="5"/>
      <c r="G2" s="5"/>
      <c r="H2" s="5"/>
      <c r="I2" s="5"/>
      <c r="J2" s="5"/>
      <c r="K2" s="5"/>
      <c r="L2" s="5"/>
      <c r="M2" s="126">
        <v>1016</v>
      </c>
      <c r="N2" s="126"/>
      <c r="O2" s="126"/>
      <c r="P2" s="126"/>
      <c r="Q2" s="127" t="s">
        <v>4</v>
      </c>
      <c r="R2" s="127"/>
      <c r="S2" s="126"/>
      <c r="T2" s="126"/>
      <c r="U2" s="127" t="s">
        <v>5</v>
      </c>
      <c r="V2" s="127"/>
      <c r="W2" s="5"/>
      <c r="X2" s="5"/>
      <c r="Y2" s="5"/>
      <c r="Z2" s="4"/>
      <c r="AA2" s="4"/>
      <c r="AC2" s="23"/>
      <c r="AD2" s="5"/>
      <c r="AE2" s="5"/>
      <c r="AF2" s="5"/>
      <c r="AG2" s="5"/>
      <c r="AH2" s="5"/>
      <c r="AI2" s="23" t="s">
        <v>6</v>
      </c>
      <c r="AJ2" s="23"/>
      <c r="AK2" s="128"/>
      <c r="AL2" s="128"/>
      <c r="AM2" s="128"/>
      <c r="AN2" s="128"/>
    </row>
    <row r="3" spans="1:40" ht="18" customHeight="1">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7</v>
      </c>
      <c r="AJ3" s="23"/>
      <c r="AK3" s="129" t="s">
        <v>65</v>
      </c>
      <c r="AL3" s="129"/>
      <c r="AM3" s="129"/>
      <c r="AN3" s="129"/>
    </row>
    <row r="4" spans="1:40" ht="18" customHeight="1">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8</v>
      </c>
      <c r="AJ4" s="23"/>
      <c r="AK4" s="129"/>
      <c r="AL4" s="129"/>
      <c r="AM4" s="129"/>
      <c r="AN4" s="129"/>
    </row>
    <row r="5" spans="1:40" ht="18" customHeight="1">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9</v>
      </c>
      <c r="AH5" s="130"/>
      <c r="AI5" s="130"/>
      <c r="AJ5" s="130"/>
      <c r="AK5" s="30" t="s">
        <v>10</v>
      </c>
      <c r="AL5" s="41"/>
      <c r="AM5" s="30" t="s">
        <v>11</v>
      </c>
      <c r="AN5" s="4"/>
    </row>
    <row r="6" spans="1:40" ht="10" customHeight="1">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c r="A7" s="113" t="s">
        <v>12</v>
      </c>
      <c r="B7" s="121" t="s">
        <v>13</v>
      </c>
      <c r="C7" s="116" t="s">
        <v>14</v>
      </c>
      <c r="D7" s="100" t="s">
        <v>15</v>
      </c>
      <c r="E7" s="111" t="s">
        <v>16</v>
      </c>
      <c r="F7" s="119" t="s">
        <v>17</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0" t="s">
        <v>18</v>
      </c>
      <c r="AL7" s="101" t="s">
        <v>19</v>
      </c>
      <c r="AM7" s="115" t="s">
        <v>20</v>
      </c>
      <c r="AN7" s="115"/>
    </row>
    <row r="8" spans="1:40" ht="15" customHeight="1">
      <c r="A8" s="113"/>
      <c r="B8" s="122"/>
      <c r="C8" s="117"/>
      <c r="D8" s="100"/>
      <c r="E8" s="111"/>
      <c r="F8" s="100" t="s">
        <v>21</v>
      </c>
      <c r="G8" s="100"/>
      <c r="H8" s="100"/>
      <c r="I8" s="100"/>
      <c r="J8" s="100"/>
      <c r="K8" s="100"/>
      <c r="L8" s="100"/>
      <c r="M8" s="100" t="s">
        <v>22</v>
      </c>
      <c r="N8" s="100"/>
      <c r="O8" s="100"/>
      <c r="P8" s="100"/>
      <c r="Q8" s="100"/>
      <c r="R8" s="100"/>
      <c r="S8" s="100"/>
      <c r="T8" s="100" t="s">
        <v>23</v>
      </c>
      <c r="U8" s="100"/>
      <c r="V8" s="100"/>
      <c r="W8" s="100"/>
      <c r="X8" s="100"/>
      <c r="Y8" s="100"/>
      <c r="Z8" s="100"/>
      <c r="AA8" s="100" t="s">
        <v>24</v>
      </c>
      <c r="AB8" s="100"/>
      <c r="AC8" s="100"/>
      <c r="AD8" s="100"/>
      <c r="AE8" s="100"/>
      <c r="AF8" s="100"/>
      <c r="AG8" s="100"/>
      <c r="AH8" s="100" t="s">
        <v>25</v>
      </c>
      <c r="AI8" s="100"/>
      <c r="AJ8" s="100"/>
      <c r="AK8" s="120"/>
      <c r="AL8" s="101"/>
      <c r="AM8" s="115"/>
      <c r="AN8" s="115"/>
    </row>
    <row r="9" spans="1:40" ht="15" customHeight="1">
      <c r="A9" s="113"/>
      <c r="B9" s="123" t="s">
        <v>66</v>
      </c>
      <c r="C9" s="117"/>
      <c r="D9" s="100"/>
      <c r="E9" s="111"/>
      <c r="F9" s="6">
        <f>DATE($M$2,$S$2,1)</f>
        <v>371057</v>
      </c>
      <c r="G9" s="6">
        <f>DATE($M$2,$S$2,2)</f>
        <v>371058</v>
      </c>
      <c r="H9" s="6">
        <f>DATE($M$2,$S$2,3)</f>
        <v>371059</v>
      </c>
      <c r="I9" s="6">
        <f>DATE($M$2,$S$2,4)</f>
        <v>371060</v>
      </c>
      <c r="J9" s="6">
        <f>DATE($M$2,$S$2,5)</f>
        <v>371061</v>
      </c>
      <c r="K9" s="6">
        <f>DATE($M$2,$S$2,6)</f>
        <v>371062</v>
      </c>
      <c r="L9" s="6">
        <f>DATE($M$2,$S$2,7)</f>
        <v>371063</v>
      </c>
      <c r="M9" s="6">
        <f>DATE($M$2,$S$2,8)</f>
        <v>371064</v>
      </c>
      <c r="N9" s="6">
        <f>DATE($M$2,$S$2,9)</f>
        <v>371065</v>
      </c>
      <c r="O9" s="6">
        <f>DATE($M$2,$S$2,10)</f>
        <v>371066</v>
      </c>
      <c r="P9" s="6">
        <f>DATE($M$2,$S$2,11)</f>
        <v>371067</v>
      </c>
      <c r="Q9" s="6">
        <f>DATE($M$2,$S$2,12)</f>
        <v>371068</v>
      </c>
      <c r="R9" s="6">
        <f>DATE($M$2,$S$2,13)</f>
        <v>371069</v>
      </c>
      <c r="S9" s="6">
        <f>DATE($M$2,$S$2,14)</f>
        <v>371070</v>
      </c>
      <c r="T9" s="6">
        <f>DATE($M$2,$S$2,15)</f>
        <v>371071</v>
      </c>
      <c r="U9" s="6">
        <f>DATE($M$2,$S$2,16)</f>
        <v>371072</v>
      </c>
      <c r="V9" s="6">
        <f>DATE($M$2,$S$2,17)</f>
        <v>371073</v>
      </c>
      <c r="W9" s="6">
        <f>DATE($M$2,$S$2,18)</f>
        <v>371074</v>
      </c>
      <c r="X9" s="6">
        <f>DATE($M$2,$S$2,19)</f>
        <v>371075</v>
      </c>
      <c r="Y9" s="6">
        <f>DATE($M$2,$S$2,20)</f>
        <v>371076</v>
      </c>
      <c r="Z9" s="6">
        <f>DATE($M$2,$S$2,21)</f>
        <v>371077</v>
      </c>
      <c r="AA9" s="6">
        <f>DATE($M$2,$S$2,22)</f>
        <v>371078</v>
      </c>
      <c r="AB9" s="6">
        <f>DATE($M$2,$S$2,23)</f>
        <v>371079</v>
      </c>
      <c r="AC9" s="6">
        <f>DATE($M$2,$S$2,24)</f>
        <v>371080</v>
      </c>
      <c r="AD9" s="6">
        <f>DATE($M$2,$S$2,25)</f>
        <v>371081</v>
      </c>
      <c r="AE9" s="6">
        <f>DATE($M$2,$S$2,26)</f>
        <v>371082</v>
      </c>
      <c r="AF9" s="6">
        <f>DATE($M$2,$S$2,27)</f>
        <v>371083</v>
      </c>
      <c r="AG9" s="6">
        <f>DATE($M$2,$S$2,28)</f>
        <v>371084</v>
      </c>
      <c r="AH9" s="6">
        <f>IF(DAY(EOMONTH(F9,0))&lt;29,"",DATE($M$2,$S$2,29))</f>
        <v>371085</v>
      </c>
      <c r="AI9" s="6">
        <f>IF(DAY(EOMONTH(F9,0))&lt;30,"",DATE($M$2,$S$2,30))</f>
        <v>371086</v>
      </c>
      <c r="AJ9" s="6">
        <f>IF(DAY(EOMONTH(F9,0))&lt;31,"",DATE($M$2,$S$2,31))</f>
        <v>371087</v>
      </c>
      <c r="AK9" s="120"/>
      <c r="AL9" s="101"/>
      <c r="AM9" s="115"/>
      <c r="AN9" s="115"/>
    </row>
    <row r="10" spans="1:40" ht="15" customHeight="1">
      <c r="A10" s="113"/>
      <c r="B10" s="124"/>
      <c r="C10" s="118"/>
      <c r="D10" s="100"/>
      <c r="E10" s="111"/>
      <c r="F10" s="7">
        <f>DATE($M$2,$S$2,1)</f>
        <v>371057</v>
      </c>
      <c r="G10" s="7">
        <f>DATE($M$2,$S$2,2)</f>
        <v>371058</v>
      </c>
      <c r="H10" s="7">
        <f>DATE($M$2,$S$2,3)</f>
        <v>371059</v>
      </c>
      <c r="I10" s="7">
        <f>DATE($M$2,$S$2,4)</f>
        <v>371060</v>
      </c>
      <c r="J10" s="7">
        <f>DATE($M$2,$S$2,5)</f>
        <v>371061</v>
      </c>
      <c r="K10" s="7">
        <f>DATE($M$2,$S$2,6)</f>
        <v>371062</v>
      </c>
      <c r="L10" s="7">
        <f>DATE($M$2,$S$2,7)</f>
        <v>371063</v>
      </c>
      <c r="M10" s="7">
        <f>DATE($M$2,$S$2,8)</f>
        <v>371064</v>
      </c>
      <c r="N10" s="7">
        <f>DATE($M$2,$S$2,9)</f>
        <v>371065</v>
      </c>
      <c r="O10" s="7">
        <f>DATE($M$2,$S$2,10)</f>
        <v>371066</v>
      </c>
      <c r="P10" s="7">
        <f>DATE($M$2,$S$2,11)</f>
        <v>371067</v>
      </c>
      <c r="Q10" s="7">
        <f>DATE($M$2,$S$2,12)</f>
        <v>371068</v>
      </c>
      <c r="R10" s="7">
        <f>DATE($M$2,$S$2,13)</f>
        <v>371069</v>
      </c>
      <c r="S10" s="7">
        <f>DATE($M$2,$S$2,14)</f>
        <v>371070</v>
      </c>
      <c r="T10" s="7">
        <f>DATE($M$2,$S$2,15)</f>
        <v>371071</v>
      </c>
      <c r="U10" s="7">
        <f>DATE($M$2,$S$2,16)</f>
        <v>371072</v>
      </c>
      <c r="V10" s="7">
        <f>DATE($M$2,$S$2,17)</f>
        <v>371073</v>
      </c>
      <c r="W10" s="7">
        <f>DATE($M$2,$S$2,18)</f>
        <v>371074</v>
      </c>
      <c r="X10" s="7">
        <f>DATE($M$2,$S$2,19)</f>
        <v>371075</v>
      </c>
      <c r="Y10" s="7">
        <f>DATE($M$2,$S$2,20)</f>
        <v>371076</v>
      </c>
      <c r="Z10" s="7">
        <f>DATE($M$2,$S$2,21)</f>
        <v>371077</v>
      </c>
      <c r="AA10" s="7">
        <f>DATE($M$2,$S$2,22)</f>
        <v>371078</v>
      </c>
      <c r="AB10" s="7">
        <f>DATE($M$2,$S$2,23)</f>
        <v>371079</v>
      </c>
      <c r="AC10" s="7">
        <f>DATE($M$2,$S$2,24)</f>
        <v>371080</v>
      </c>
      <c r="AD10" s="7">
        <f>DATE($M$2,$S$2,25)</f>
        <v>371081</v>
      </c>
      <c r="AE10" s="7">
        <f>DATE($M$2,$S$2,26)</f>
        <v>371082</v>
      </c>
      <c r="AF10" s="7">
        <f>DATE($M$2,$S$2,27)</f>
        <v>371083</v>
      </c>
      <c r="AG10" s="7">
        <f>DATE($M$2,$S$2,28)</f>
        <v>371084</v>
      </c>
      <c r="AH10" s="7">
        <f>IF(DAY(EOMONTH(F10,0))&lt;29,"",DATE($M$2,$S$2,29))</f>
        <v>371085</v>
      </c>
      <c r="AI10" s="7">
        <f>IF(DAY(EOMONTH(F10,0))&lt;30,"",DATE($M$2,$S$2,30))</f>
        <v>371086</v>
      </c>
      <c r="AJ10" s="7">
        <f>IF(DAY(EOMONTH(F10,0))&lt;31,"",DATE($M$2,$S$2,31))</f>
        <v>371087</v>
      </c>
      <c r="AK10" s="120"/>
      <c r="AL10" s="101"/>
      <c r="AM10" s="115"/>
      <c r="AN10" s="115"/>
    </row>
    <row r="11" spans="1:40" ht="18" customHeight="1">
      <c r="A11" s="16">
        <v>1</v>
      </c>
      <c r="B11" s="45" t="s">
        <v>67</v>
      </c>
      <c r="C11" s="25" t="s">
        <v>37</v>
      </c>
      <c r="D11" s="46"/>
      <c r="E11" s="47" t="s">
        <v>37</v>
      </c>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2">
        <f>+SUM(F11:AJ11)</f>
        <v>0</v>
      </c>
      <c r="AL11" s="13">
        <f>IF($AK$3="４週",AK11/4,AK11/(DAY(EOMONTH($F$9,0))/7))</f>
        <v>0</v>
      </c>
      <c r="AM11" s="110"/>
      <c r="AN11" s="110"/>
    </row>
    <row r="12" spans="1:40" ht="18" customHeight="1">
      <c r="A12" s="16">
        <v>2</v>
      </c>
      <c r="B12" s="45" t="s">
        <v>151</v>
      </c>
      <c r="C12" s="25" t="s">
        <v>39</v>
      </c>
      <c r="D12" s="46"/>
      <c r="E12" s="47" t="s">
        <v>39</v>
      </c>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2">
        <f t="shared" ref="AK12:AK31" si="0">+SUM(F12:AJ12)</f>
        <v>0</v>
      </c>
      <c r="AL12" s="13">
        <f t="shared" ref="AL12:AL30" si="1">IF($AK$3="４週",AK12/4,AK12/(DAY(EOMONTH($F$9,0))/7))</f>
        <v>0</v>
      </c>
      <c r="AM12" s="110"/>
      <c r="AN12" s="110"/>
    </row>
    <row r="13" spans="1:40" ht="18" customHeight="1">
      <c r="A13" s="16">
        <v>3</v>
      </c>
      <c r="B13" s="45" t="s">
        <v>151</v>
      </c>
      <c r="C13" s="25" t="s">
        <v>41</v>
      </c>
      <c r="D13" s="46"/>
      <c r="E13" s="47" t="s">
        <v>41</v>
      </c>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2">
        <f t="shared" si="0"/>
        <v>0</v>
      </c>
      <c r="AL13" s="13">
        <f t="shared" si="1"/>
        <v>0</v>
      </c>
      <c r="AM13" s="110"/>
      <c r="AN13" s="110"/>
    </row>
    <row r="14" spans="1:40" ht="18" customHeight="1">
      <c r="A14" s="16">
        <v>4</v>
      </c>
      <c r="B14" s="45" t="s">
        <v>151</v>
      </c>
      <c r="C14" s="25" t="s">
        <v>43</v>
      </c>
      <c r="D14" s="46"/>
      <c r="E14" s="47" t="s">
        <v>43</v>
      </c>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2">
        <f t="shared" si="0"/>
        <v>0</v>
      </c>
      <c r="AL14" s="13">
        <f t="shared" si="1"/>
        <v>0</v>
      </c>
      <c r="AM14" s="110"/>
      <c r="AN14" s="110"/>
    </row>
    <row r="15" spans="1:40" ht="18" customHeight="1">
      <c r="A15" s="16">
        <v>5</v>
      </c>
      <c r="B15" s="45"/>
      <c r="C15" s="25"/>
      <c r="D15" s="46"/>
      <c r="E15" s="47"/>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2">
        <f t="shared" si="0"/>
        <v>0</v>
      </c>
      <c r="AL15" s="13">
        <f t="shared" si="1"/>
        <v>0</v>
      </c>
      <c r="AM15" s="110"/>
      <c r="AN15" s="110"/>
    </row>
    <row r="16" spans="1:40" ht="18" customHeight="1">
      <c r="A16" s="16">
        <v>6</v>
      </c>
      <c r="B16" s="45"/>
      <c r="C16" s="25"/>
      <c r="D16" s="46"/>
      <c r="E16" s="47"/>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2">
        <f t="shared" si="0"/>
        <v>0</v>
      </c>
      <c r="AL16" s="13">
        <f t="shared" si="1"/>
        <v>0</v>
      </c>
      <c r="AM16" s="110"/>
      <c r="AN16" s="110"/>
    </row>
    <row r="17" spans="1:40" ht="18" customHeight="1">
      <c r="A17" s="16">
        <v>7</v>
      </c>
      <c r="B17" s="45"/>
      <c r="C17" s="25"/>
      <c r="D17" s="46"/>
      <c r="E17" s="47"/>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2">
        <f t="shared" si="0"/>
        <v>0</v>
      </c>
      <c r="AL17" s="13">
        <f t="shared" si="1"/>
        <v>0</v>
      </c>
      <c r="AM17" s="110"/>
      <c r="AN17" s="110"/>
    </row>
    <row r="18" spans="1:40" ht="18" customHeight="1">
      <c r="A18" s="16">
        <v>8</v>
      </c>
      <c r="B18" s="45"/>
      <c r="C18" s="25"/>
      <c r="D18" s="46"/>
      <c r="E18" s="47"/>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2">
        <f t="shared" si="0"/>
        <v>0</v>
      </c>
      <c r="AL18" s="13">
        <f t="shared" si="1"/>
        <v>0</v>
      </c>
      <c r="AM18" s="110"/>
      <c r="AN18" s="110"/>
    </row>
    <row r="19" spans="1:40" ht="18" customHeight="1">
      <c r="A19" s="16">
        <v>9</v>
      </c>
      <c r="B19" s="45"/>
      <c r="C19" s="25"/>
      <c r="D19" s="46"/>
      <c r="E19" s="47"/>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2">
        <f t="shared" si="0"/>
        <v>0</v>
      </c>
      <c r="AL19" s="13">
        <f t="shared" si="1"/>
        <v>0</v>
      </c>
      <c r="AM19" s="110"/>
      <c r="AN19" s="110"/>
    </row>
    <row r="20" spans="1:40" ht="18" customHeight="1">
      <c r="A20" s="16">
        <v>10</v>
      </c>
      <c r="B20" s="45"/>
      <c r="C20" s="25"/>
      <c r="D20" s="46"/>
      <c r="E20" s="47"/>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2">
        <f t="shared" si="0"/>
        <v>0</v>
      </c>
      <c r="AL20" s="13">
        <f t="shared" si="1"/>
        <v>0</v>
      </c>
      <c r="AM20" s="110"/>
      <c r="AN20" s="110"/>
    </row>
    <row r="21" spans="1:40" ht="18" customHeight="1">
      <c r="A21" s="16">
        <v>11</v>
      </c>
      <c r="B21" s="45"/>
      <c r="C21" s="25"/>
      <c r="D21" s="46"/>
      <c r="E21" s="47"/>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2">
        <f t="shared" si="0"/>
        <v>0</v>
      </c>
      <c r="AL21" s="13">
        <f t="shared" si="1"/>
        <v>0</v>
      </c>
      <c r="AM21" s="110"/>
      <c r="AN21" s="110"/>
    </row>
    <row r="22" spans="1:40" ht="18" customHeight="1">
      <c r="A22" s="16">
        <v>12</v>
      </c>
      <c r="B22" s="45"/>
      <c r="C22" s="25"/>
      <c r="D22" s="46"/>
      <c r="E22" s="47"/>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2">
        <f t="shared" si="0"/>
        <v>0</v>
      </c>
      <c r="AL22" s="13">
        <f t="shared" si="1"/>
        <v>0</v>
      </c>
      <c r="AM22" s="110"/>
      <c r="AN22" s="110"/>
    </row>
    <row r="23" spans="1:40" ht="18" customHeight="1">
      <c r="A23" s="16">
        <v>13</v>
      </c>
      <c r="B23" s="45"/>
      <c r="C23" s="25"/>
      <c r="D23" s="46"/>
      <c r="E23" s="47"/>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2">
        <f t="shared" si="0"/>
        <v>0</v>
      </c>
      <c r="AL23" s="13">
        <f t="shared" si="1"/>
        <v>0</v>
      </c>
      <c r="AM23" s="110"/>
      <c r="AN23" s="110"/>
    </row>
    <row r="24" spans="1:40" ht="18" customHeight="1">
      <c r="A24" s="16">
        <v>14</v>
      </c>
      <c r="B24" s="45"/>
      <c r="C24" s="25"/>
      <c r="D24" s="46"/>
      <c r="E24" s="47"/>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2">
        <f t="shared" si="0"/>
        <v>0</v>
      </c>
      <c r="AL24" s="13">
        <f t="shared" si="1"/>
        <v>0</v>
      </c>
      <c r="AM24" s="110"/>
      <c r="AN24" s="110"/>
    </row>
    <row r="25" spans="1:40" ht="18" customHeight="1">
      <c r="A25" s="16">
        <v>15</v>
      </c>
      <c r="B25" s="45"/>
      <c r="C25" s="25"/>
      <c r="D25" s="46"/>
      <c r="E25" s="47"/>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2">
        <f t="shared" si="0"/>
        <v>0</v>
      </c>
      <c r="AL25" s="13">
        <f t="shared" si="1"/>
        <v>0</v>
      </c>
      <c r="AM25" s="110"/>
      <c r="AN25" s="110"/>
    </row>
    <row r="26" spans="1:40" ht="18" customHeight="1">
      <c r="A26" s="16">
        <v>16</v>
      </c>
      <c r="B26" s="45"/>
      <c r="C26" s="25"/>
      <c r="D26" s="46"/>
      <c r="E26" s="47"/>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2">
        <f t="shared" si="0"/>
        <v>0</v>
      </c>
      <c r="AL26" s="13">
        <f t="shared" si="1"/>
        <v>0</v>
      </c>
      <c r="AM26" s="110"/>
      <c r="AN26" s="110"/>
    </row>
    <row r="27" spans="1:40" ht="18" customHeight="1">
      <c r="A27" s="16">
        <v>17</v>
      </c>
      <c r="B27" s="45"/>
      <c r="C27" s="25"/>
      <c r="D27" s="46"/>
      <c r="E27" s="47"/>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2">
        <f t="shared" si="0"/>
        <v>0</v>
      </c>
      <c r="AL27" s="13">
        <f t="shared" si="1"/>
        <v>0</v>
      </c>
      <c r="AM27" s="110"/>
      <c r="AN27" s="110"/>
    </row>
    <row r="28" spans="1:40" ht="18" customHeight="1">
      <c r="A28" s="16">
        <v>18</v>
      </c>
      <c r="B28" s="45"/>
      <c r="C28" s="25"/>
      <c r="D28" s="46"/>
      <c r="E28" s="47"/>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2">
        <f t="shared" si="0"/>
        <v>0</v>
      </c>
      <c r="AL28" s="13">
        <f t="shared" si="1"/>
        <v>0</v>
      </c>
      <c r="AM28" s="110"/>
      <c r="AN28" s="110"/>
    </row>
    <row r="29" spans="1:40" ht="18" customHeight="1">
      <c r="A29" s="16">
        <v>19</v>
      </c>
      <c r="B29" s="45"/>
      <c r="C29" s="25"/>
      <c r="D29" s="46"/>
      <c r="E29" s="47"/>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2">
        <f t="shared" si="0"/>
        <v>0</v>
      </c>
      <c r="AL29" s="13">
        <f t="shared" si="1"/>
        <v>0</v>
      </c>
      <c r="AM29" s="110"/>
      <c r="AN29" s="110"/>
    </row>
    <row r="30" spans="1:40" ht="18" customHeight="1">
      <c r="A30" s="16">
        <v>20</v>
      </c>
      <c r="B30" s="45"/>
      <c r="C30" s="25"/>
      <c r="D30" s="46"/>
      <c r="E30" s="47"/>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2">
        <f t="shared" si="0"/>
        <v>0</v>
      </c>
      <c r="AL30" s="13">
        <f t="shared" si="1"/>
        <v>0</v>
      </c>
      <c r="AM30" s="110"/>
      <c r="AN30" s="110"/>
    </row>
    <row r="31" spans="1:40" ht="18" customHeight="1">
      <c r="A31" s="111" t="s">
        <v>26</v>
      </c>
      <c r="B31" s="112"/>
      <c r="C31" s="112"/>
      <c r="D31" s="112"/>
      <c r="E31" s="112"/>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13"/>
      <c r="AN31" s="113"/>
    </row>
    <row r="32" spans="1:40" ht="18" customHeight="1">
      <c r="A32" s="112" t="s">
        <v>27</v>
      </c>
      <c r="B32" s="112"/>
      <c r="C32" s="112"/>
      <c r="D32" s="112"/>
      <c r="E32" s="114"/>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14"/>
      <c r="AL32" s="15"/>
      <c r="AM32" s="113"/>
      <c r="AN32" s="113"/>
    </row>
    <row r="33" spans="1:43" ht="15" customHeight="1">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3" ht="15" customHeight="1">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3" ht="15" customHeight="1">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43" ht="21" customHeight="1">
      <c r="A36" s="10" t="s">
        <v>276</v>
      </c>
      <c r="B36" s="9"/>
      <c r="C36" s="9"/>
      <c r="D36" s="9"/>
      <c r="E36" s="9"/>
      <c r="F36" s="9"/>
      <c r="G36" s="2"/>
      <c r="H36" s="2"/>
      <c r="I36" s="2"/>
      <c r="J36" s="2"/>
      <c r="K36" s="2"/>
      <c r="L36" s="2"/>
      <c r="M36" s="2"/>
      <c r="N36" s="2"/>
      <c r="O36" s="2"/>
      <c r="AM36" s="9"/>
      <c r="AN36" s="4"/>
    </row>
    <row r="37" spans="1:43" ht="25" customHeight="1">
      <c r="A37" s="100"/>
      <c r="B37" s="100"/>
      <c r="C37" s="100"/>
      <c r="D37" s="40">
        <v>4</v>
      </c>
      <c r="E37" s="40">
        <v>5</v>
      </c>
      <c r="F37" s="109">
        <v>6</v>
      </c>
      <c r="G37" s="109"/>
      <c r="H37" s="109"/>
      <c r="I37" s="109">
        <v>7</v>
      </c>
      <c r="J37" s="109"/>
      <c r="K37" s="109"/>
      <c r="L37" s="109">
        <v>8</v>
      </c>
      <c r="M37" s="109"/>
      <c r="N37" s="109"/>
      <c r="O37" s="109">
        <v>9</v>
      </c>
      <c r="P37" s="109"/>
      <c r="Q37" s="109"/>
      <c r="R37" s="109">
        <v>10</v>
      </c>
      <c r="S37" s="109"/>
      <c r="T37" s="109"/>
      <c r="U37" s="109">
        <v>11</v>
      </c>
      <c r="V37" s="109"/>
      <c r="W37" s="109"/>
      <c r="X37" s="109">
        <v>12</v>
      </c>
      <c r="Y37" s="109"/>
      <c r="Z37" s="109"/>
      <c r="AA37" s="109">
        <v>1</v>
      </c>
      <c r="AB37" s="109"/>
      <c r="AC37" s="109"/>
      <c r="AD37" s="109">
        <v>2</v>
      </c>
      <c r="AE37" s="109"/>
      <c r="AF37" s="109"/>
      <c r="AG37" s="109">
        <v>3</v>
      </c>
      <c r="AH37" s="109"/>
      <c r="AI37" s="109"/>
      <c r="AJ37" s="100" t="s">
        <v>120</v>
      </c>
      <c r="AK37" s="100"/>
      <c r="AL37" s="24" t="s">
        <v>121</v>
      </c>
      <c r="AM37"/>
      <c r="AN37"/>
      <c r="AO37"/>
      <c r="AP37"/>
      <c r="AQ37"/>
    </row>
    <row r="38" spans="1:43" ht="18" customHeight="1">
      <c r="A38" s="99" t="s">
        <v>122</v>
      </c>
      <c r="B38" s="99"/>
      <c r="C38" s="99"/>
      <c r="D38" s="11"/>
      <c r="E38" s="11"/>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1">
        <f>SUM(D38:AI38)</f>
        <v>0</v>
      </c>
      <c r="AK38" s="91"/>
      <c r="AL38" s="169" t="e">
        <f>ROUNDUP(AJ38/AJ39,1)</f>
        <v>#DIV/0!</v>
      </c>
      <c r="AM38"/>
      <c r="AN38"/>
      <c r="AO38"/>
      <c r="AP38"/>
      <c r="AQ38"/>
    </row>
    <row r="39" spans="1:43" ht="18" customHeight="1">
      <c r="A39" s="99" t="s">
        <v>123</v>
      </c>
      <c r="B39" s="99"/>
      <c r="C39" s="99"/>
      <c r="D39" s="11"/>
      <c r="E39" s="11"/>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1">
        <f>+SUM(D39:AI39)</f>
        <v>0</v>
      </c>
      <c r="AK39" s="91"/>
      <c r="AL39" s="170"/>
      <c r="AM39"/>
      <c r="AN39"/>
      <c r="AO39"/>
      <c r="AP39"/>
      <c r="AQ39"/>
    </row>
    <row r="40" spans="1:43" ht="5.15" customHeight="1">
      <c r="A40" s="28"/>
      <c r="B40" s="28"/>
      <c r="C40" s="28"/>
      <c r="D40"/>
      <c r="E40"/>
      <c r="F40"/>
      <c r="G40"/>
      <c r="H40"/>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48"/>
      <c r="AK40" s="2"/>
      <c r="AL40" s="9"/>
      <c r="AM40" s="9"/>
      <c r="AN40" s="4"/>
    </row>
    <row r="41" spans="1:43" ht="18" customHeight="1">
      <c r="A41" s="10" t="s">
        <v>76</v>
      </c>
      <c r="B41" s="2"/>
      <c r="D41" s="2"/>
      <c r="E41" s="2"/>
      <c r="F41" s="2"/>
      <c r="G41" s="2"/>
      <c r="H41" s="2"/>
      <c r="I41"/>
      <c r="J41"/>
      <c r="K41"/>
      <c r="L41"/>
      <c r="M41"/>
      <c r="N41"/>
      <c r="O41" s="2"/>
      <c r="P41" s="2"/>
      <c r="Q41" s="2"/>
      <c r="R41" s="2"/>
      <c r="S41" s="2"/>
      <c r="T41" s="2"/>
      <c r="U41" s="2"/>
      <c r="V41" s="2"/>
      <c r="W41" s="9"/>
      <c r="X41" s="2"/>
      <c r="Y41" s="2"/>
      <c r="Z41" s="2"/>
      <c r="AA41" s="2"/>
      <c r="AB41" s="2"/>
      <c r="AC41" s="2"/>
      <c r="AD41" s="2"/>
      <c r="AE41" s="2"/>
      <c r="AF41" s="2"/>
      <c r="AG41" s="2"/>
      <c r="AH41" s="2"/>
      <c r="AI41" s="2"/>
      <c r="AJ41" s="48"/>
      <c r="AK41" s="2"/>
      <c r="AL41" s="9"/>
      <c r="AM41" s="9"/>
      <c r="AN41" s="4"/>
    </row>
    <row r="42" spans="1:43" ht="25" customHeight="1">
      <c r="A42" s="100" t="s">
        <v>80</v>
      </c>
      <c r="B42" s="100"/>
      <c r="C42" s="111" t="s">
        <v>151</v>
      </c>
      <c r="D42" s="114"/>
      <c r="E42" s="178"/>
      <c r="F42" s="178"/>
      <c r="G42" s="178"/>
      <c r="H42" s="117"/>
      <c r="I42" s="155"/>
      <c r="J42" s="155"/>
      <c r="K42" s="155"/>
      <c r="L42" s="155"/>
      <c r="M42" s="155"/>
      <c r="N42" s="155"/>
      <c r="O42"/>
      <c r="P42"/>
      <c r="Q42"/>
      <c r="R42"/>
      <c r="S42"/>
      <c r="T42"/>
      <c r="U42"/>
      <c r="W42" s="9"/>
      <c r="X42" s="2"/>
      <c r="Y42" s="2"/>
      <c r="Z42" s="2"/>
      <c r="AA42" s="2"/>
      <c r="AB42" s="2"/>
      <c r="AC42" s="2"/>
      <c r="AD42" s="2"/>
      <c r="AE42" s="2"/>
      <c r="AF42" s="2"/>
      <c r="AG42" s="2"/>
      <c r="AH42" s="2"/>
      <c r="AI42" s="2"/>
      <c r="AJ42" s="48"/>
      <c r="AK42" s="2"/>
      <c r="AL42" s="9"/>
      <c r="AM42" s="9"/>
      <c r="AN42" s="4"/>
    </row>
    <row r="43" spans="1:43" ht="18" customHeight="1">
      <c r="A43" s="101" t="s">
        <v>82</v>
      </c>
      <c r="B43" s="101"/>
      <c r="C43" s="179" t="e">
        <f>ROUNDDOWN(AL38/15,1)</f>
        <v>#DIV/0!</v>
      </c>
      <c r="D43" s="180"/>
      <c r="E43" s="181"/>
      <c r="F43" s="181"/>
      <c r="G43" s="181"/>
      <c r="H43" s="182"/>
      <c r="I43" s="183"/>
      <c r="J43" s="181"/>
      <c r="K43" s="181"/>
      <c r="L43" s="181"/>
      <c r="M43" s="181"/>
      <c r="N43" s="182"/>
      <c r="O43"/>
      <c r="P43"/>
      <c r="Q43"/>
      <c r="R43"/>
      <c r="S43"/>
      <c r="T43"/>
      <c r="U43"/>
      <c r="W43" s="9"/>
      <c r="X43" s="2"/>
      <c r="Y43" s="2"/>
      <c r="Z43" s="2"/>
      <c r="AA43" s="2"/>
      <c r="AB43" s="2"/>
      <c r="AC43" s="2"/>
      <c r="AD43" s="2"/>
      <c r="AE43" s="2"/>
      <c r="AF43" s="2"/>
      <c r="AG43" s="2"/>
      <c r="AH43" s="2"/>
      <c r="AI43" s="2"/>
      <c r="AJ43" s="48"/>
      <c r="AK43" s="2"/>
      <c r="AL43" s="9"/>
      <c r="AM43" s="9"/>
      <c r="AN43" s="4"/>
    </row>
    <row r="44" spans="1:43" ht="5.15" customHeight="1">
      <c r="A44" s="28"/>
      <c r="B44" s="28"/>
      <c r="C44" s="28"/>
      <c r="D44" s="28"/>
      <c r="E44" s="28"/>
      <c r="F44" s="28"/>
      <c r="G44" s="28"/>
      <c r="H44" s="28"/>
      <c r="I44" s="28"/>
      <c r="J44" s="2"/>
      <c r="K44" s="2"/>
      <c r="L44" s="2"/>
      <c r="M44" s="48"/>
      <c r="N44" s="2"/>
      <c r="O44" s="2"/>
      <c r="P44" s="2"/>
      <c r="Q44"/>
      <c r="W44" s="9"/>
      <c r="X44" s="2"/>
      <c r="Y44" s="2"/>
      <c r="Z44" s="2"/>
      <c r="AA44" s="2"/>
      <c r="AB44" s="2"/>
      <c r="AC44" s="2"/>
      <c r="AD44" s="2"/>
      <c r="AE44" s="2"/>
      <c r="AF44" s="2"/>
      <c r="AG44" s="2"/>
      <c r="AH44" s="2"/>
      <c r="AI44" s="2"/>
      <c r="AJ44" s="48"/>
      <c r="AK44" s="2"/>
      <c r="AL44" s="9"/>
      <c r="AM44" s="9"/>
      <c r="AN44" s="4"/>
    </row>
    <row r="45" spans="1:43" ht="21" customHeight="1">
      <c r="A45" s="10" t="s">
        <v>99</v>
      </c>
      <c r="B45" s="1"/>
      <c r="C45" s="5"/>
      <c r="D45" s="5"/>
      <c r="E45" s="5"/>
      <c r="F45" s="5"/>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5"/>
      <c r="AM45" s="5"/>
      <c r="AN45" s="4"/>
    </row>
    <row r="46" spans="1:43" ht="25" customHeight="1">
      <c r="A46" s="4"/>
      <c r="B46" s="9"/>
      <c r="C46" s="92" t="s">
        <v>264</v>
      </c>
      <c r="D46" s="93"/>
      <c r="E46" s="94" t="s">
        <v>268</v>
      </c>
      <c r="F46" s="94"/>
      <c r="G46" s="94"/>
      <c r="H46" s="94"/>
      <c r="I46" s="92" t="s">
        <v>267</v>
      </c>
      <c r="J46" s="93"/>
      <c r="K46" s="93"/>
      <c r="L46" s="93"/>
      <c r="M46" s="93"/>
      <c r="N46" s="95"/>
      <c r="O46" s="92" t="s">
        <v>267</v>
      </c>
      <c r="P46" s="93"/>
      <c r="Q46" s="93"/>
      <c r="R46" s="93"/>
      <c r="S46" s="93"/>
      <c r="T46" s="95"/>
      <c r="U46" s="92" t="s">
        <v>267</v>
      </c>
      <c r="V46" s="93"/>
      <c r="W46" s="93"/>
      <c r="X46" s="93"/>
      <c r="Y46" s="93"/>
      <c r="Z46" s="95"/>
      <c r="AA46" s="92" t="s">
        <v>267</v>
      </c>
      <c r="AB46" s="93"/>
      <c r="AC46" s="93"/>
      <c r="AD46" s="93"/>
      <c r="AE46" s="93"/>
      <c r="AF46" s="95"/>
      <c r="AG46" s="94" t="s">
        <v>267</v>
      </c>
      <c r="AH46" s="94"/>
      <c r="AI46" s="94"/>
      <c r="AJ46" s="94"/>
      <c r="AK46" s="94"/>
      <c r="AL46" s="94" t="s">
        <v>267</v>
      </c>
      <c r="AM46" s="94"/>
      <c r="AN46" s="4"/>
    </row>
    <row r="47" spans="1:43" ht="18" customHeight="1">
      <c r="A47" s="4"/>
      <c r="B47" s="9"/>
      <c r="C47" s="44" t="s">
        <v>100</v>
      </c>
      <c r="D47" s="44" t="s">
        <v>101</v>
      </c>
      <c r="E47" s="43" t="s">
        <v>100</v>
      </c>
      <c r="F47" s="108" t="s">
        <v>101</v>
      </c>
      <c r="G47" s="108"/>
      <c r="H47" s="108"/>
      <c r="I47" s="105" t="s">
        <v>100</v>
      </c>
      <c r="J47" s="106"/>
      <c r="K47" s="107"/>
      <c r="L47" s="105" t="s">
        <v>101</v>
      </c>
      <c r="M47" s="106"/>
      <c r="N47" s="107"/>
      <c r="O47" s="105" t="s">
        <v>100</v>
      </c>
      <c r="P47" s="106"/>
      <c r="Q47" s="107"/>
      <c r="R47" s="105" t="s">
        <v>101</v>
      </c>
      <c r="S47" s="106"/>
      <c r="T47" s="107"/>
      <c r="U47" s="105" t="s">
        <v>100</v>
      </c>
      <c r="V47" s="106"/>
      <c r="W47" s="107"/>
      <c r="X47" s="105" t="s">
        <v>101</v>
      </c>
      <c r="Y47" s="106"/>
      <c r="Z47" s="107"/>
      <c r="AA47" s="105" t="s">
        <v>100</v>
      </c>
      <c r="AB47" s="106"/>
      <c r="AC47" s="107"/>
      <c r="AD47" s="105" t="s">
        <v>101</v>
      </c>
      <c r="AE47" s="106"/>
      <c r="AF47" s="107"/>
      <c r="AG47" s="105" t="s">
        <v>100</v>
      </c>
      <c r="AH47" s="106"/>
      <c r="AI47" s="107"/>
      <c r="AJ47" s="105" t="s">
        <v>101</v>
      </c>
      <c r="AK47" s="107"/>
      <c r="AL47" s="43" t="s">
        <v>0</v>
      </c>
      <c r="AM47" s="43" t="s">
        <v>125</v>
      </c>
      <c r="AN47" s="4"/>
    </row>
    <row r="48" spans="1:43" ht="18" customHeight="1">
      <c r="A48" s="4"/>
      <c r="B48" s="17" t="s">
        <v>102</v>
      </c>
      <c r="C48" s="43">
        <f>COUNTIFS($B$11:$B$30,C$46,$C$11:$C$30,"A",$E$11:$E$30,"*")</f>
        <v>1</v>
      </c>
      <c r="D48" s="43">
        <f>COUNTIFS($B$11:$B$30,C$46,$C$11:$C$30,"B",$E$11:$E$30,"*")</f>
        <v>0</v>
      </c>
      <c r="E48" s="43">
        <f>COUNTIFS($B$11:$B$30,E$46,$C$11:$C$30,"A",$E$11:$E$30,"*")</f>
        <v>0</v>
      </c>
      <c r="F48" s="105">
        <f>COUNTIFS($B$11:$B$30,E$46,$C$11:$C$30,"B",$E$11:$E$30,"*")</f>
        <v>1</v>
      </c>
      <c r="G48" s="106"/>
      <c r="H48" s="107"/>
      <c r="I48" s="105">
        <f>COUNTIFS($B$11:$B$30,I$46,$C$11:$C$30,"A",$E$11:$E$30,"*")</f>
        <v>0</v>
      </c>
      <c r="J48" s="106"/>
      <c r="K48" s="107"/>
      <c r="L48" s="105">
        <f>COUNTIFS($B$11:$B$30,I$46,$C$11:$C$30,"B",$E$11:$E$30,"*")</f>
        <v>0</v>
      </c>
      <c r="M48" s="106"/>
      <c r="N48" s="107"/>
      <c r="O48" s="105">
        <f>COUNTIFS($B$11:$B$30,O$46,$C$11:$C$30,"A",$E$11:$E$30,"*")</f>
        <v>0</v>
      </c>
      <c r="P48" s="106"/>
      <c r="Q48" s="107"/>
      <c r="R48" s="105">
        <f>COUNTIFS($B$11:$B$30,O$46,$C$11:$C$30,"B",$E$11:$E$30,"*")</f>
        <v>0</v>
      </c>
      <c r="S48" s="106"/>
      <c r="T48" s="107"/>
      <c r="U48" s="105">
        <f>COUNTIFS($B$11:$B$30,U$46,$C$11:$C$30,"A",$E$11:$E$30,"*")</f>
        <v>0</v>
      </c>
      <c r="V48" s="106"/>
      <c r="W48" s="107"/>
      <c r="X48" s="105">
        <f>COUNTIFS($B$11:$B$30,U$46,$C$11:$C$30,"B",$E$11:$E$30,"*")</f>
        <v>0</v>
      </c>
      <c r="Y48" s="106"/>
      <c r="Z48" s="107"/>
      <c r="AA48" s="105">
        <f>COUNTIFS($B$11:$B$30,AA$46,$C$11:$C$30,"A",$E$11:$E$30,"*")</f>
        <v>0</v>
      </c>
      <c r="AB48" s="106"/>
      <c r="AC48" s="107"/>
      <c r="AD48" s="105">
        <f>COUNTIFS($B$11:$B$30,AA$46,$C$11:$C$30,"B",$E$11:$E$30,"*")</f>
        <v>0</v>
      </c>
      <c r="AE48" s="106"/>
      <c r="AF48" s="107"/>
      <c r="AG48" s="105">
        <f>COUNTIFS($B$11:$B$30,AG$46,$C$11:$C$30,"A",$E$11:$E$30,"*")</f>
        <v>0</v>
      </c>
      <c r="AH48" s="106"/>
      <c r="AI48" s="107"/>
      <c r="AJ48" s="105">
        <f>COUNTIFS($B$11:$B$30,AG$46,$C$11:$C$30,"B",$E$11:$E$30,"*")</f>
        <v>0</v>
      </c>
      <c r="AK48" s="107"/>
      <c r="AL48" s="43">
        <f>COUNTIFS($B$11:$B$30,AL$46,$C$11:$C$30,"A",$E$11:$E$30,"*")</f>
        <v>0</v>
      </c>
      <c r="AM48" s="43">
        <f>COUNTIFS($B$11:$B$30,AL$46,$C$11:$C$30,"B",$E$11:$E$30,"*")</f>
        <v>0</v>
      </c>
      <c r="AN48" s="4"/>
    </row>
    <row r="49" spans="1:40" ht="18" customHeight="1">
      <c r="A49" s="4"/>
      <c r="B49" s="24" t="s">
        <v>103</v>
      </c>
      <c r="C49" s="43">
        <f>COUNTIFS($B$11:$B$30,C$46,$C$11:$C$30,"C",$E$11:$E$30,"*")</f>
        <v>0</v>
      </c>
      <c r="D49" s="43">
        <f>COUNTIFS($B$11:$B$30,C$46,$C$11:$C$30,"D",$E$11:$E$30,"*")</f>
        <v>0</v>
      </c>
      <c r="E49" s="43">
        <f>COUNTIFS($B$11:$B$30,E$46,$C$11:$C$30,"C",$E$11:$E$30,"*")</f>
        <v>1</v>
      </c>
      <c r="F49" s="105">
        <f>COUNTIFS($B$11:$B$30,E$46,$C$11:$C$30,"D",$E$11:$E$30,"*")</f>
        <v>1</v>
      </c>
      <c r="G49" s="106"/>
      <c r="H49" s="107"/>
      <c r="I49" s="105">
        <f>COUNTIFS($B$11:$B$30,I$46,$C$11:$C$30,"C",$E$11:$E$30,"*")</f>
        <v>0</v>
      </c>
      <c r="J49" s="106"/>
      <c r="K49" s="107"/>
      <c r="L49" s="105">
        <f>COUNTIFS($B$11:$B$30,I$46,$C$11:$C$30,"D",$E$11:$E$30,"*")</f>
        <v>0</v>
      </c>
      <c r="M49" s="106"/>
      <c r="N49" s="107"/>
      <c r="O49" s="105">
        <f>COUNTIFS($B$11:$B$30,O$46,$C$11:$C$30,"C",$E$11:$E$30,"*")</f>
        <v>0</v>
      </c>
      <c r="P49" s="106"/>
      <c r="Q49" s="107"/>
      <c r="R49" s="105">
        <f>COUNTIFS($B$11:$B$30,O$46,$C$11:$C$30,"D",$E$11:$E$30,"*")</f>
        <v>0</v>
      </c>
      <c r="S49" s="106"/>
      <c r="T49" s="107"/>
      <c r="U49" s="105">
        <f>COUNTIFS($B$11:$B$30,U$46,$C$11:$C$30,"C",$E$11:$E$30,"*")</f>
        <v>0</v>
      </c>
      <c r="V49" s="106"/>
      <c r="W49" s="107"/>
      <c r="X49" s="105">
        <f>COUNTIFS($B$11:$B$30,U$46,$C$11:$C$30,"D",$E$11:$E$30,"*")</f>
        <v>0</v>
      </c>
      <c r="Y49" s="106"/>
      <c r="Z49" s="107"/>
      <c r="AA49" s="105">
        <f>COUNTIFS($B$11:$B$30,AA$46,$C$11:$C$30,"C",$E$11:$E$30,"*")</f>
        <v>0</v>
      </c>
      <c r="AB49" s="106"/>
      <c r="AC49" s="107"/>
      <c r="AD49" s="105">
        <f>COUNTIFS($B$11:$B$30,AA$46,$C$11:$C$30,"D",$E$11:$E$30,"*")</f>
        <v>0</v>
      </c>
      <c r="AE49" s="106"/>
      <c r="AF49" s="107"/>
      <c r="AG49" s="105">
        <f>COUNTIFS($B$11:$B$30,AG$46,$C$11:$C$30,"C",$E$11:$E$30,"*")</f>
        <v>0</v>
      </c>
      <c r="AH49" s="106"/>
      <c r="AI49" s="107"/>
      <c r="AJ49" s="105">
        <f>COUNTIFS($B$11:$B$30,AG$46,$C$11:$C$30,"D",$E$11:$E$30,"*")</f>
        <v>0</v>
      </c>
      <c r="AK49" s="107"/>
      <c r="AL49" s="43">
        <f>COUNTIFS($B$11:$B$30,AL$46,$C$11:$C$30,"C",$E$11:$E$30,"*")</f>
        <v>0</v>
      </c>
      <c r="AM49" s="43">
        <f>COUNTIFS($B$11:$B$30,AL$46,$C$11:$C$30,"D",$E$11:$E$30,"*")</f>
        <v>0</v>
      </c>
      <c r="AN49" s="4"/>
    </row>
    <row r="50" spans="1:40" ht="25" customHeight="1">
      <c r="A50" s="4"/>
      <c r="B50" s="24" t="s">
        <v>104</v>
      </c>
      <c r="C50" s="92" t="e">
        <f>IF($AK$3="４週",SUMIFS($AK$11:$AK$30,$B$11:$B$30,C46)/4/$AH$5,IF($AK$3="歴月",SUMIFS($AK$11:$AK$30,$B$11:$B$30,C46)/$AL$5,"記載する期間を選択してください"))</f>
        <v>#DIV/0!</v>
      </c>
      <c r="D50" s="95"/>
      <c r="E50" s="92" t="e">
        <f>IF($AK$3="４週",SUMIFS($AK$11:$AK$30,$B$11:$B$30,E46)/4/$AH$5,IF($AK$3="歴月",SUMIFS($AK$11:$AK$30,$B$11:$B$30,E46)/$AL$5,"記載する期間を選択してください"))</f>
        <v>#DIV/0!</v>
      </c>
      <c r="F50" s="93"/>
      <c r="G50" s="93"/>
      <c r="H50" s="95"/>
      <c r="I50" s="92" t="e">
        <f>IF($AK$3="４週",SUMIFS($AK$11:$AK$30,$B$11:$B$30,I46)/4/$AH$5,IF($AK$3="歴月",SUMIFS($AK$11:$AK$30,$B$11:$B$30,I46)/$AL$5,"記載する期間を選択してください"))</f>
        <v>#DIV/0!</v>
      </c>
      <c r="J50" s="93"/>
      <c r="K50" s="93"/>
      <c r="L50" s="93"/>
      <c r="M50" s="93"/>
      <c r="N50" s="95"/>
      <c r="O50" s="92" t="e">
        <f>IF($AK$3="４週",SUMIFS($AK$11:$AK$30,$B$11:$B$30,O46)/4/$AH$5,IF($AK$3="歴月",SUMIFS($AK$11:$AK$30,$B$11:$B$30,O46)/$AL$5,"記載する期間を選択してください"))</f>
        <v>#DIV/0!</v>
      </c>
      <c r="P50" s="93"/>
      <c r="Q50" s="93"/>
      <c r="R50" s="93"/>
      <c r="S50" s="93"/>
      <c r="T50" s="95"/>
      <c r="U50" s="92" t="e">
        <f>IF($AK$3="４週",SUMIFS($AK$11:$AK$30,$B$11:$B$30,U46)/4/$AH$5,IF($AK$3="歴月",SUMIFS($AK$11:$AK$30,$B$11:$B$30,U46)/$AL$5,"記載する期間を選択してください"))</f>
        <v>#DIV/0!</v>
      </c>
      <c r="V50" s="93"/>
      <c r="W50" s="93"/>
      <c r="X50" s="93"/>
      <c r="Y50" s="93"/>
      <c r="Z50" s="95"/>
      <c r="AA50" s="92" t="e">
        <f>IF($AK$3="４週",SUMIFS($AK$11:$AK$30,$B$11:$B$30,AA46)/4/$AH$5,IF($AK$3="歴月",SUMIFS($AK$11:$AK$30,$B$11:$B$30,AA46)/$AL$5,"記載する期間を選択してください"))</f>
        <v>#DIV/0!</v>
      </c>
      <c r="AB50" s="93"/>
      <c r="AC50" s="93"/>
      <c r="AD50" s="93"/>
      <c r="AE50" s="93"/>
      <c r="AF50" s="95"/>
      <c r="AG50" s="92" t="e">
        <f>IF($AK$3="４週",SUMIFS($AK$11:$AK$30,$B$11:$B$30,AG46)/4/$AH$5,IF($AK$3="歴月",SUMIFS($AK$11:$AK$30,$B$11:$B$30,AG46)/$AL$5,"記載する期間を選択してください"))</f>
        <v>#DIV/0!</v>
      </c>
      <c r="AH50" s="93"/>
      <c r="AI50" s="93"/>
      <c r="AJ50" s="93"/>
      <c r="AK50" s="95"/>
      <c r="AL50" s="92" t="e">
        <f>IF($AK$3="４週",SUMIFS($AK$11:$AK$30,$B$11:$B$30,AL46)/4/$AH$5,IF($AK$3="歴月",SUMIFS($AK$11:$AK$30,$B$11:$B$30,AL46)/$AL$5,"記載する期間を選択してください"))</f>
        <v>#DIV/0!</v>
      </c>
      <c r="AM50" s="95"/>
      <c r="AN50" s="4"/>
    </row>
    <row r="51" spans="1:40" ht="5.15" customHeight="1">
      <c r="A51" s="4"/>
      <c r="B51" s="1"/>
      <c r="C51" s="20">
        <v>2</v>
      </c>
      <c r="D51" s="20"/>
      <c r="E51" s="20">
        <v>3</v>
      </c>
      <c r="F51" s="20"/>
      <c r="G51" s="20"/>
      <c r="H51" s="20"/>
      <c r="I51" s="20">
        <v>4</v>
      </c>
      <c r="J51" s="20"/>
      <c r="K51" s="20"/>
      <c r="L51" s="20"/>
      <c r="M51" s="20"/>
      <c r="N51" s="20"/>
      <c r="O51" s="20">
        <v>5</v>
      </c>
      <c r="P51" s="20"/>
      <c r="Q51" s="20"/>
      <c r="R51" s="20"/>
      <c r="S51" s="20"/>
      <c r="T51" s="20"/>
      <c r="U51" s="20">
        <v>6</v>
      </c>
      <c r="V51" s="20"/>
      <c r="W51" s="20"/>
      <c r="X51" s="20"/>
      <c r="Y51" s="20"/>
      <c r="Z51" s="20"/>
      <c r="AA51" s="20">
        <v>7</v>
      </c>
      <c r="AB51" s="20"/>
      <c r="AC51" s="20"/>
      <c r="AD51" s="20"/>
      <c r="AE51" s="20"/>
      <c r="AF51" s="20"/>
      <c r="AG51" s="20">
        <v>8</v>
      </c>
      <c r="AH51" s="20"/>
      <c r="AI51" s="20"/>
      <c r="AJ51" s="20"/>
      <c r="AK51" s="20"/>
      <c r="AL51" s="20">
        <v>9</v>
      </c>
      <c r="AM51" s="42"/>
      <c r="AN51" s="4"/>
    </row>
    <row r="52" spans="1:40" ht="15" customHeight="1">
      <c r="A52" s="2" t="s">
        <v>28</v>
      </c>
      <c r="B52" s="33"/>
      <c r="C52" s="34"/>
      <c r="D52" s="34"/>
      <c r="E52" s="34"/>
      <c r="F52" s="35"/>
      <c r="G52" s="34"/>
      <c r="H52" s="20"/>
      <c r="I52" s="20"/>
      <c r="J52" s="20"/>
      <c r="K52" s="20"/>
      <c r="L52" s="20"/>
      <c r="M52" s="20"/>
      <c r="N52" s="20"/>
      <c r="O52" s="20"/>
      <c r="P52" s="20"/>
      <c r="Q52" s="20"/>
      <c r="R52" s="20">
        <v>6</v>
      </c>
      <c r="S52" s="20"/>
      <c r="T52" s="20"/>
      <c r="U52" s="20"/>
      <c r="V52" s="20"/>
      <c r="W52" s="20"/>
      <c r="X52" s="20">
        <v>7</v>
      </c>
      <c r="Y52" s="20"/>
      <c r="Z52" s="20"/>
      <c r="AA52" s="20"/>
      <c r="AB52" s="20"/>
      <c r="AC52" s="20"/>
      <c r="AD52" s="20">
        <v>8</v>
      </c>
      <c r="AE52" s="20"/>
      <c r="AF52" s="20"/>
      <c r="AG52" s="21"/>
      <c r="AH52" s="21"/>
      <c r="AI52" s="21"/>
      <c r="AJ52" s="21">
        <v>9</v>
      </c>
      <c r="AK52" s="19"/>
      <c r="AL52" s="19"/>
      <c r="AM52" s="4"/>
    </row>
    <row r="53" spans="1:40" s="2" customFormat="1" ht="15" customHeight="1">
      <c r="A53" s="2" t="s">
        <v>29</v>
      </c>
      <c r="B53" s="28"/>
      <c r="C53" s="28"/>
      <c r="D53" s="28"/>
      <c r="E53" s="28"/>
      <c r="F53" s="28"/>
      <c r="G53" s="28"/>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row>
    <row r="54" spans="1:40" s="2" customFormat="1" ht="15" customHeight="1">
      <c r="A54" s="2" t="s">
        <v>30</v>
      </c>
      <c r="B54" s="28"/>
      <c r="C54" s="28"/>
      <c r="D54" s="28"/>
      <c r="E54" s="28"/>
      <c r="F54" s="28"/>
      <c r="G54" s="28"/>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row>
    <row r="55" spans="1:40" s="2" customFormat="1" ht="15" customHeight="1">
      <c r="A55" s="2" t="s">
        <v>31</v>
      </c>
      <c r="B55" s="28"/>
      <c r="C55" s="28"/>
      <c r="D55" s="28"/>
      <c r="E55" s="28"/>
      <c r="F55" s="28"/>
      <c r="G55" s="28"/>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row>
    <row r="56" spans="1:40" s="2" customFormat="1" ht="15" customHeight="1">
      <c r="A56" s="2" t="s">
        <v>32</v>
      </c>
      <c r="B56" s="28"/>
      <c r="C56" s="28"/>
      <c r="D56" s="28"/>
      <c r="E56" s="28"/>
      <c r="F56" s="28"/>
      <c r="G56" s="28"/>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row>
    <row r="57" spans="1:40" ht="15" customHeight="1">
      <c r="A57" s="2" t="s">
        <v>33</v>
      </c>
      <c r="B57" s="36"/>
      <c r="C57" s="2"/>
      <c r="D57" s="2"/>
      <c r="E57" s="2"/>
      <c r="F57" s="2"/>
      <c r="G57" s="2"/>
    </row>
    <row r="58" spans="1:40" ht="15" customHeight="1">
      <c r="A58" s="2" t="s">
        <v>34</v>
      </c>
      <c r="B58" s="36"/>
      <c r="C58" s="2"/>
      <c r="D58" s="2"/>
      <c r="E58" s="2"/>
      <c r="F58" s="2"/>
      <c r="G58" s="2"/>
    </row>
    <row r="59" spans="1:40" ht="15" customHeight="1">
      <c r="A59" s="2"/>
      <c r="B59" s="17" t="s">
        <v>35</v>
      </c>
      <c r="C59" s="100" t="s">
        <v>36</v>
      </c>
      <c r="D59" s="100"/>
      <c r="E59" s="100"/>
      <c r="F59" s="2"/>
      <c r="G59" s="2"/>
    </row>
    <row r="60" spans="1:40" ht="15" customHeight="1">
      <c r="A60" s="2"/>
      <c r="B60" s="39" t="s">
        <v>37</v>
      </c>
      <c r="C60" s="91" t="s">
        <v>38</v>
      </c>
      <c r="D60" s="91"/>
      <c r="E60" s="91"/>
      <c r="F60" s="2"/>
      <c r="G60" s="2"/>
    </row>
    <row r="61" spans="1:40" ht="15" customHeight="1">
      <c r="A61" s="2"/>
      <c r="B61" s="39" t="s">
        <v>39</v>
      </c>
      <c r="C61" s="91" t="s">
        <v>40</v>
      </c>
      <c r="D61" s="91"/>
      <c r="E61" s="91"/>
      <c r="F61" s="2"/>
      <c r="G61" s="2"/>
    </row>
    <row r="62" spans="1:40" ht="15" customHeight="1">
      <c r="A62" s="2"/>
      <c r="B62" s="39" t="s">
        <v>41</v>
      </c>
      <c r="C62" s="91" t="s">
        <v>42</v>
      </c>
      <c r="D62" s="91"/>
      <c r="E62" s="91"/>
      <c r="F62" s="2"/>
      <c r="G62" s="2"/>
    </row>
    <row r="63" spans="1:40" ht="15" customHeight="1">
      <c r="A63" s="2"/>
      <c r="B63" s="39" t="s">
        <v>43</v>
      </c>
      <c r="C63" s="91" t="s">
        <v>44</v>
      </c>
      <c r="D63" s="91"/>
      <c r="E63" s="91"/>
      <c r="F63" s="2"/>
      <c r="G63" s="2"/>
    </row>
    <row r="64" spans="1:40" ht="15" customHeight="1">
      <c r="A64" s="2"/>
      <c r="B64" s="2" t="s">
        <v>45</v>
      </c>
      <c r="C64" s="2"/>
      <c r="D64" s="2"/>
      <c r="E64" s="2"/>
      <c r="F64" s="2"/>
      <c r="G64" s="2"/>
    </row>
    <row r="65" spans="1:7" ht="15" customHeight="1">
      <c r="A65" s="2"/>
      <c r="B65" s="2" t="s">
        <v>46</v>
      </c>
      <c r="C65" s="2"/>
      <c r="D65" s="2"/>
      <c r="E65" s="2"/>
      <c r="F65" s="2"/>
      <c r="G65" s="2"/>
    </row>
    <row r="66" spans="1:7" ht="15" customHeight="1">
      <c r="A66" s="2"/>
      <c r="B66" s="2" t="s">
        <v>47</v>
      </c>
      <c r="C66" s="2"/>
      <c r="D66" s="2"/>
      <c r="E66" s="2"/>
      <c r="F66" s="2"/>
      <c r="G66" s="2"/>
    </row>
    <row r="67" spans="1:7" ht="15" customHeight="1">
      <c r="A67" s="2" t="s">
        <v>48</v>
      </c>
      <c r="B67" s="36"/>
      <c r="C67" s="2"/>
      <c r="D67" s="2"/>
      <c r="E67" s="2"/>
      <c r="F67" s="2"/>
      <c r="G67" s="2"/>
    </row>
    <row r="68" spans="1:7" ht="15" customHeight="1">
      <c r="A68" s="2" t="s">
        <v>49</v>
      </c>
      <c r="B68" s="36"/>
      <c r="C68" s="2"/>
      <c r="D68" s="2"/>
      <c r="E68" s="2"/>
      <c r="F68" s="2"/>
      <c r="G68" s="2"/>
    </row>
    <row r="69" spans="1:7" ht="15" customHeight="1">
      <c r="A69" s="2" t="s">
        <v>50</v>
      </c>
      <c r="B69" s="36"/>
      <c r="C69" s="2"/>
      <c r="D69" s="2"/>
      <c r="E69" s="2"/>
      <c r="F69" s="2"/>
      <c r="G69" s="2"/>
    </row>
    <row r="70" spans="1:7" ht="15" customHeight="1">
      <c r="A70" s="2" t="s">
        <v>51</v>
      </c>
      <c r="B70" s="36"/>
      <c r="C70" s="2"/>
      <c r="D70" s="2"/>
      <c r="E70" s="2"/>
      <c r="F70" s="2"/>
      <c r="G70" s="2"/>
    </row>
    <row r="71" spans="1:7" ht="15" customHeight="1">
      <c r="A71" s="2" t="s">
        <v>52</v>
      </c>
      <c r="B71" s="36"/>
      <c r="C71" s="2"/>
      <c r="D71" s="2"/>
      <c r="E71" s="2"/>
      <c r="F71" s="2"/>
      <c r="G71" s="2"/>
    </row>
    <row r="72" spans="1:7" ht="15" customHeight="1">
      <c r="A72" s="2" t="s">
        <v>53</v>
      </c>
      <c r="B72" s="36"/>
      <c r="C72" s="2"/>
      <c r="D72" s="2"/>
      <c r="E72" s="2"/>
      <c r="F72" s="2"/>
      <c r="G72" s="2"/>
    </row>
    <row r="73" spans="1:7" ht="15" customHeight="1">
      <c r="A73" s="2"/>
      <c r="B73" s="2" t="s">
        <v>54</v>
      </c>
      <c r="C73" s="2"/>
      <c r="D73" s="2"/>
      <c r="E73" s="2"/>
      <c r="F73" s="2"/>
      <c r="G73" s="2"/>
    </row>
    <row r="74" spans="1:7" ht="15" customHeight="1">
      <c r="A74" s="2"/>
      <c r="B74" s="2" t="s">
        <v>55</v>
      </c>
      <c r="C74" s="2"/>
      <c r="D74" s="2"/>
      <c r="E74" s="2"/>
      <c r="F74" s="2"/>
      <c r="G74" s="2"/>
    </row>
    <row r="75" spans="1:7" ht="15" customHeight="1">
      <c r="A75" s="2" t="s">
        <v>56</v>
      </c>
      <c r="B75" s="36"/>
      <c r="C75" s="2"/>
      <c r="D75" s="2"/>
      <c r="E75" s="2"/>
      <c r="F75" s="2"/>
      <c r="G75" s="2"/>
    </row>
    <row r="76" spans="1:7" ht="15" customHeight="1">
      <c r="A76" s="2" t="s">
        <v>57</v>
      </c>
      <c r="B76" s="36"/>
      <c r="C76" s="2"/>
      <c r="D76" s="2"/>
      <c r="E76" s="2"/>
      <c r="F76" s="2"/>
      <c r="G76" s="2"/>
    </row>
    <row r="77" spans="1:7" ht="15" customHeight="1">
      <c r="A77" s="2" t="s">
        <v>58</v>
      </c>
      <c r="B77" s="36"/>
      <c r="C77" s="2"/>
      <c r="D77" s="2"/>
      <c r="E77" s="2"/>
      <c r="F77" s="2"/>
      <c r="G77" s="2"/>
    </row>
    <row r="78" spans="1:7" ht="15" customHeight="1">
      <c r="A78" s="2" t="s">
        <v>59</v>
      </c>
      <c r="B78" s="36"/>
      <c r="C78" s="2"/>
      <c r="D78" s="2"/>
      <c r="E78" s="2"/>
      <c r="F78" s="2"/>
      <c r="G78" s="2"/>
    </row>
    <row r="79" spans="1:7" ht="15" customHeight="1">
      <c r="A79" s="2" t="s">
        <v>60</v>
      </c>
      <c r="B79" s="36"/>
      <c r="C79" s="2"/>
      <c r="D79" s="2"/>
      <c r="E79" s="2"/>
      <c r="F79" s="2"/>
      <c r="G79" s="2"/>
    </row>
    <row r="80" spans="1:7" ht="15" customHeight="1">
      <c r="A80" s="2" t="s">
        <v>61</v>
      </c>
      <c r="B80" s="36"/>
      <c r="C80" s="2"/>
      <c r="D80" s="2"/>
      <c r="E80" s="2"/>
      <c r="F80" s="2"/>
      <c r="G80" s="2"/>
    </row>
    <row r="81" spans="1:7" ht="15" customHeight="1">
      <c r="A81" s="2" t="s">
        <v>62</v>
      </c>
      <c r="B81" s="36"/>
      <c r="C81" s="2"/>
      <c r="D81" s="2"/>
      <c r="E81" s="2"/>
      <c r="F81" s="2"/>
      <c r="G81" s="2"/>
    </row>
    <row r="82" spans="1:7" ht="15" customHeight="1">
      <c r="A82" s="2" t="s">
        <v>63</v>
      </c>
      <c r="B82" s="36"/>
      <c r="C82" s="2"/>
      <c r="D82" s="2"/>
      <c r="E82" s="2"/>
      <c r="F82" s="2"/>
      <c r="G82" s="2"/>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s>
  <phoneticPr fontId="27"/>
  <dataValidations count="7">
    <dataValidation type="whole" operator="greaterThanOrEqual" allowBlank="1" showInputMessage="1" showErrorMessage="1" sqref="D38:F39 I38:I39 L38:L39 O38:O39 R38:R39 U38:U39 X38:X39 AA38:AA39 AD38:AD39 AG38:AG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topLeftCell="A33" zoomScaleNormal="100" zoomScaleSheetLayoutView="100" workbookViewId="0">
      <selection activeCell="A37" sqref="A37"/>
    </sheetView>
  </sheetViews>
  <sheetFormatPr defaultColWidth="8.25" defaultRowHeight="21" customHeight="1"/>
  <cols>
    <col min="1" max="1" width="2.58203125" style="1" customWidth="1"/>
    <col min="2" max="2" width="14.25" style="3" customWidth="1"/>
    <col min="3" max="3" width="6.58203125" style="1" customWidth="1"/>
    <col min="4" max="5" width="7.58203125" style="1" customWidth="1"/>
    <col min="6" max="36" width="2.58203125" style="1" customWidth="1"/>
    <col min="37" max="37" width="6.58203125" style="1" customWidth="1"/>
    <col min="38" max="39" width="7.58203125" style="1" customWidth="1"/>
    <col min="40" max="40" width="5.58203125" style="1" customWidth="1"/>
    <col min="41" max="42" width="8.25" style="1"/>
    <col min="43" max="44" width="41.5" style="1" customWidth="1"/>
    <col min="45" max="45" width="34.5" style="1" customWidth="1"/>
    <col min="46" max="16384" width="8.25" style="1"/>
  </cols>
  <sheetData>
    <row r="1" spans="1:40" ht="20.149999999999999" customHeight="1">
      <c r="A1" s="37" t="s">
        <v>1</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2</v>
      </c>
      <c r="AJ1" s="23"/>
      <c r="AK1" s="125" t="s">
        <v>152</v>
      </c>
      <c r="AL1" s="125"/>
      <c r="AM1" s="125"/>
      <c r="AN1" s="125"/>
    </row>
    <row r="2" spans="1:40" ht="18" customHeight="1">
      <c r="A2" s="4"/>
      <c r="B2" s="5"/>
      <c r="C2" s="5"/>
      <c r="D2" s="5"/>
      <c r="E2" s="5"/>
      <c r="F2" s="5"/>
      <c r="G2" s="5"/>
      <c r="H2" s="5"/>
      <c r="I2" s="5"/>
      <c r="J2" s="5"/>
      <c r="K2" s="5"/>
      <c r="L2" s="5"/>
      <c r="M2" s="126">
        <v>2026</v>
      </c>
      <c r="N2" s="126"/>
      <c r="O2" s="126"/>
      <c r="P2" s="126"/>
      <c r="Q2" s="127" t="s">
        <v>4</v>
      </c>
      <c r="R2" s="127"/>
      <c r="S2" s="126"/>
      <c r="T2" s="126"/>
      <c r="U2" s="127" t="s">
        <v>5</v>
      </c>
      <c r="V2" s="127"/>
      <c r="W2" s="5"/>
      <c r="X2" s="5"/>
      <c r="Y2" s="5"/>
      <c r="Z2" s="4"/>
      <c r="AA2" s="4"/>
      <c r="AC2" s="23"/>
      <c r="AD2" s="5"/>
      <c r="AE2" s="5"/>
      <c r="AF2" s="5"/>
      <c r="AG2" s="5"/>
      <c r="AH2" s="5"/>
      <c r="AI2" s="23" t="s">
        <v>6</v>
      </c>
      <c r="AJ2" s="23"/>
      <c r="AK2" s="128"/>
      <c r="AL2" s="128"/>
      <c r="AM2" s="128"/>
      <c r="AN2" s="128"/>
    </row>
    <row r="3" spans="1:40" ht="18" customHeight="1">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7</v>
      </c>
      <c r="AJ3" s="23"/>
      <c r="AK3" s="129" t="s">
        <v>65</v>
      </c>
      <c r="AL3" s="129"/>
      <c r="AM3" s="129"/>
      <c r="AN3" s="129"/>
    </row>
    <row r="4" spans="1:40" ht="18" customHeight="1">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8</v>
      </c>
      <c r="AJ4" s="23"/>
      <c r="AK4" s="129"/>
      <c r="AL4" s="129"/>
      <c r="AM4" s="129"/>
      <c r="AN4" s="129"/>
    </row>
    <row r="5" spans="1:40" ht="18" customHeight="1">
      <c r="A5" s="27"/>
      <c r="B5" s="27"/>
      <c r="C5" s="27"/>
      <c r="D5" s="27"/>
      <c r="E5" s="27"/>
      <c r="F5" s="27"/>
      <c r="G5" s="27"/>
      <c r="H5" s="27"/>
      <c r="I5" s="27"/>
      <c r="J5" s="27"/>
      <c r="K5" s="27"/>
      <c r="L5" s="27"/>
      <c r="M5" s="27"/>
      <c r="N5" s="27"/>
      <c r="O5" s="27"/>
      <c r="P5" s="27"/>
      <c r="Q5" s="27"/>
      <c r="R5" s="27"/>
      <c r="S5" s="27"/>
      <c r="T5" s="27"/>
      <c r="U5" s="27"/>
      <c r="V5" s="27"/>
      <c r="W5" s="27"/>
      <c r="Y5" s="30"/>
      <c r="Z5" s="30"/>
      <c r="AA5" s="30"/>
      <c r="AB5" s="4"/>
      <c r="AC5" s="86"/>
      <c r="AD5" s="86"/>
      <c r="AE5" s="86"/>
      <c r="AF5" s="86"/>
      <c r="AG5" s="86"/>
      <c r="AH5" s="86"/>
      <c r="AI5" s="87" t="s">
        <v>153</v>
      </c>
      <c r="AJ5" s="85"/>
      <c r="AK5" s="184" t="s">
        <v>154</v>
      </c>
      <c r="AL5" s="185"/>
      <c r="AM5" s="185"/>
      <c r="AN5" s="186"/>
    </row>
    <row r="6" spans="1:40" ht="18" customHeight="1">
      <c r="A6" s="27"/>
      <c r="B6" s="27"/>
      <c r="C6" s="27"/>
      <c r="D6" s="27"/>
      <c r="E6" s="27"/>
      <c r="F6" s="27"/>
      <c r="G6" s="27"/>
      <c r="H6" s="27"/>
      <c r="I6" s="27"/>
      <c r="J6" s="27"/>
      <c r="K6" s="27"/>
      <c r="L6" s="27"/>
      <c r="M6" s="27"/>
      <c r="N6" s="27"/>
      <c r="O6" s="27"/>
      <c r="P6" s="27"/>
      <c r="Q6" s="27"/>
      <c r="R6" s="88"/>
      <c r="S6" s="27"/>
      <c r="U6" s="27"/>
      <c r="V6" s="27"/>
      <c r="W6" s="27"/>
      <c r="Y6" s="30"/>
      <c r="Z6" s="30"/>
      <c r="AA6" s="30"/>
      <c r="AB6" s="4"/>
      <c r="AC6" s="30"/>
      <c r="AD6" s="30"/>
      <c r="AE6" s="30"/>
      <c r="AF6" s="30"/>
      <c r="AG6" s="82" t="s">
        <v>243</v>
      </c>
      <c r="AH6" s="130"/>
      <c r="AI6" s="130"/>
      <c r="AJ6" s="130"/>
      <c r="AK6" s="30" t="s">
        <v>10</v>
      </c>
      <c r="AL6" s="80"/>
      <c r="AM6" s="30" t="s">
        <v>275</v>
      </c>
      <c r="AN6" s="4"/>
    </row>
    <row r="7" spans="1:40" ht="10" customHeight="1">
      <c r="A7" s="4"/>
      <c r="B7" s="9"/>
      <c r="C7" s="9"/>
      <c r="D7" s="9"/>
      <c r="E7" s="9"/>
      <c r="F7" s="9"/>
      <c r="G7" s="9"/>
      <c r="H7" s="9"/>
      <c r="I7" s="9"/>
      <c r="J7" s="9"/>
      <c r="K7" s="9"/>
      <c r="L7" s="9"/>
      <c r="M7" s="9"/>
      <c r="N7" s="9"/>
      <c r="O7" s="9"/>
      <c r="P7" s="9"/>
      <c r="Q7" s="9"/>
      <c r="R7" s="9"/>
      <c r="S7" s="9"/>
      <c r="T7" s="9"/>
      <c r="U7" s="9"/>
      <c r="V7" s="9"/>
      <c r="W7" s="9"/>
      <c r="X7" s="5"/>
      <c r="Y7" s="5"/>
      <c r="Z7" s="5"/>
      <c r="AA7" s="5"/>
      <c r="AB7" s="5"/>
      <c r="AC7" s="5"/>
      <c r="AD7" s="5"/>
      <c r="AE7" s="5"/>
      <c r="AF7" s="5"/>
      <c r="AG7" s="5"/>
      <c r="AH7" s="5"/>
      <c r="AI7" s="5"/>
      <c r="AJ7" s="5"/>
      <c r="AK7" s="5"/>
      <c r="AL7" s="5"/>
      <c r="AM7" s="4"/>
      <c r="AN7" s="4"/>
    </row>
    <row r="8" spans="1:40" ht="15" customHeight="1">
      <c r="A8" s="113" t="s">
        <v>12</v>
      </c>
      <c r="B8" s="121" t="s">
        <v>245</v>
      </c>
      <c r="C8" s="116" t="s">
        <v>246</v>
      </c>
      <c r="D8" s="100" t="s">
        <v>247</v>
      </c>
      <c r="E8" s="111" t="s">
        <v>248</v>
      </c>
      <c r="F8" s="119" t="s">
        <v>244</v>
      </c>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20" t="s">
        <v>249</v>
      </c>
      <c r="AL8" s="101" t="s">
        <v>250</v>
      </c>
      <c r="AM8" s="115" t="s">
        <v>251</v>
      </c>
      <c r="AN8" s="115"/>
    </row>
    <row r="9" spans="1:40" ht="15" customHeight="1">
      <c r="A9" s="113"/>
      <c r="B9" s="122"/>
      <c r="C9" s="117"/>
      <c r="D9" s="100"/>
      <c r="E9" s="111"/>
      <c r="F9" s="100" t="s">
        <v>21</v>
      </c>
      <c r="G9" s="100"/>
      <c r="H9" s="100"/>
      <c r="I9" s="100"/>
      <c r="J9" s="100"/>
      <c r="K9" s="100"/>
      <c r="L9" s="100"/>
      <c r="M9" s="100" t="s">
        <v>22</v>
      </c>
      <c r="N9" s="100"/>
      <c r="O9" s="100"/>
      <c r="P9" s="100"/>
      <c r="Q9" s="100"/>
      <c r="R9" s="100"/>
      <c r="S9" s="100"/>
      <c r="T9" s="100" t="s">
        <v>23</v>
      </c>
      <c r="U9" s="100"/>
      <c r="V9" s="100"/>
      <c r="W9" s="100"/>
      <c r="X9" s="100"/>
      <c r="Y9" s="100"/>
      <c r="Z9" s="100"/>
      <c r="AA9" s="100" t="s">
        <v>24</v>
      </c>
      <c r="AB9" s="100"/>
      <c r="AC9" s="100"/>
      <c r="AD9" s="100"/>
      <c r="AE9" s="100"/>
      <c r="AF9" s="100"/>
      <c r="AG9" s="100"/>
      <c r="AH9" s="100" t="s">
        <v>25</v>
      </c>
      <c r="AI9" s="100"/>
      <c r="AJ9" s="100"/>
      <c r="AK9" s="120"/>
      <c r="AL9" s="101"/>
      <c r="AM9" s="115"/>
      <c r="AN9" s="115"/>
    </row>
    <row r="10" spans="1:40" ht="15" customHeight="1">
      <c r="A10" s="113"/>
      <c r="B10" s="123" t="s">
        <v>66</v>
      </c>
      <c r="C10" s="117"/>
      <c r="D10" s="100"/>
      <c r="E10" s="111"/>
      <c r="F10" s="6">
        <f>DATE($M$2,$S$2,1)</f>
        <v>45992</v>
      </c>
      <c r="G10" s="6">
        <f>DATE($M$2,$S$2,2)</f>
        <v>45993</v>
      </c>
      <c r="H10" s="6">
        <f>DATE($M$2,$S$2,3)</f>
        <v>45994</v>
      </c>
      <c r="I10" s="6">
        <f>DATE($M$2,$S$2,4)</f>
        <v>45995</v>
      </c>
      <c r="J10" s="6">
        <f>DATE($M$2,$S$2,5)</f>
        <v>45996</v>
      </c>
      <c r="K10" s="6">
        <f>DATE($M$2,$S$2,6)</f>
        <v>45997</v>
      </c>
      <c r="L10" s="6">
        <f>DATE($M$2,$S$2,7)</f>
        <v>45998</v>
      </c>
      <c r="M10" s="6">
        <f>DATE($M$2,$S$2,8)</f>
        <v>45999</v>
      </c>
      <c r="N10" s="6">
        <f>DATE($M$2,$S$2,9)</f>
        <v>46000</v>
      </c>
      <c r="O10" s="6">
        <f>DATE($M$2,$S$2,10)</f>
        <v>46001</v>
      </c>
      <c r="P10" s="6">
        <f>DATE($M$2,$S$2,11)</f>
        <v>46002</v>
      </c>
      <c r="Q10" s="6">
        <f>DATE($M$2,$S$2,12)</f>
        <v>46003</v>
      </c>
      <c r="R10" s="6">
        <f>DATE($M$2,$S$2,13)</f>
        <v>46004</v>
      </c>
      <c r="S10" s="6">
        <f>DATE($M$2,$S$2,14)</f>
        <v>46005</v>
      </c>
      <c r="T10" s="6">
        <f>DATE($M$2,$S$2,15)</f>
        <v>46006</v>
      </c>
      <c r="U10" s="6">
        <f>DATE($M$2,$S$2,16)</f>
        <v>46007</v>
      </c>
      <c r="V10" s="6">
        <f>DATE($M$2,$S$2,17)</f>
        <v>46008</v>
      </c>
      <c r="W10" s="6">
        <f>DATE($M$2,$S$2,18)</f>
        <v>46009</v>
      </c>
      <c r="X10" s="6">
        <f>DATE($M$2,$S$2,19)</f>
        <v>46010</v>
      </c>
      <c r="Y10" s="6">
        <f>DATE($M$2,$S$2,20)</f>
        <v>46011</v>
      </c>
      <c r="Z10" s="6">
        <f>DATE($M$2,$S$2,21)</f>
        <v>46012</v>
      </c>
      <c r="AA10" s="6">
        <f>DATE($M$2,$S$2,22)</f>
        <v>46013</v>
      </c>
      <c r="AB10" s="6">
        <f>DATE($M$2,$S$2,23)</f>
        <v>46014</v>
      </c>
      <c r="AC10" s="6">
        <f>DATE($M$2,$S$2,24)</f>
        <v>46015</v>
      </c>
      <c r="AD10" s="6">
        <f>DATE($M$2,$S$2,25)</f>
        <v>46016</v>
      </c>
      <c r="AE10" s="6">
        <f>DATE($M$2,$S$2,26)</f>
        <v>46017</v>
      </c>
      <c r="AF10" s="6">
        <f>DATE($M$2,$S$2,27)</f>
        <v>46018</v>
      </c>
      <c r="AG10" s="6">
        <f>DATE($M$2,$S$2,28)</f>
        <v>46019</v>
      </c>
      <c r="AH10" s="6">
        <f>IF(DAY(EOMONTH(F10,0))&lt;29,"",DATE($M$2,$S$2,29))</f>
        <v>46020</v>
      </c>
      <c r="AI10" s="6">
        <f>IF(DAY(EOMONTH(F10,0))&lt;30,"",DATE($M$2,$S$2,30))</f>
        <v>46021</v>
      </c>
      <c r="AJ10" s="6">
        <f>IF(DAY(EOMONTH(F10,0))&lt;31,"",DATE($M$2,$S$2,31))</f>
        <v>46022</v>
      </c>
      <c r="AK10" s="120"/>
      <c r="AL10" s="101"/>
      <c r="AM10" s="115"/>
      <c r="AN10" s="115"/>
    </row>
    <row r="11" spans="1:40" ht="15" customHeight="1">
      <c r="A11" s="113"/>
      <c r="B11" s="124"/>
      <c r="C11" s="118"/>
      <c r="D11" s="100"/>
      <c r="E11" s="111"/>
      <c r="F11" s="7">
        <f>DATE($M$2,$S$2,1)</f>
        <v>45992</v>
      </c>
      <c r="G11" s="7">
        <f>DATE($M$2,$S$2,2)</f>
        <v>45993</v>
      </c>
      <c r="H11" s="7">
        <f>DATE($M$2,$S$2,3)</f>
        <v>45994</v>
      </c>
      <c r="I11" s="7">
        <f>DATE($M$2,$S$2,4)</f>
        <v>45995</v>
      </c>
      <c r="J11" s="7">
        <f>DATE($M$2,$S$2,5)</f>
        <v>45996</v>
      </c>
      <c r="K11" s="7">
        <f>DATE($M$2,$S$2,6)</f>
        <v>45997</v>
      </c>
      <c r="L11" s="7">
        <f>DATE($M$2,$S$2,7)</f>
        <v>45998</v>
      </c>
      <c r="M11" s="7">
        <f>DATE($M$2,$S$2,8)</f>
        <v>45999</v>
      </c>
      <c r="N11" s="7">
        <f>DATE($M$2,$S$2,9)</f>
        <v>46000</v>
      </c>
      <c r="O11" s="7">
        <f>DATE($M$2,$S$2,10)</f>
        <v>46001</v>
      </c>
      <c r="P11" s="7">
        <f>DATE($M$2,$S$2,11)</f>
        <v>46002</v>
      </c>
      <c r="Q11" s="7">
        <f>DATE($M$2,$S$2,12)</f>
        <v>46003</v>
      </c>
      <c r="R11" s="7">
        <f>DATE($M$2,$S$2,13)</f>
        <v>46004</v>
      </c>
      <c r="S11" s="7">
        <f>DATE($M$2,$S$2,14)</f>
        <v>46005</v>
      </c>
      <c r="T11" s="7">
        <f>DATE($M$2,$S$2,15)</f>
        <v>46006</v>
      </c>
      <c r="U11" s="7">
        <f>DATE($M$2,$S$2,16)</f>
        <v>46007</v>
      </c>
      <c r="V11" s="7">
        <f>DATE($M$2,$S$2,17)</f>
        <v>46008</v>
      </c>
      <c r="W11" s="7">
        <f>DATE($M$2,$S$2,18)</f>
        <v>46009</v>
      </c>
      <c r="X11" s="7">
        <f>DATE($M$2,$S$2,19)</f>
        <v>46010</v>
      </c>
      <c r="Y11" s="7">
        <f>DATE($M$2,$S$2,20)</f>
        <v>46011</v>
      </c>
      <c r="Z11" s="7">
        <f>DATE($M$2,$S$2,21)</f>
        <v>46012</v>
      </c>
      <c r="AA11" s="7">
        <f>DATE($M$2,$S$2,22)</f>
        <v>46013</v>
      </c>
      <c r="AB11" s="7">
        <f>DATE($M$2,$S$2,23)</f>
        <v>46014</v>
      </c>
      <c r="AC11" s="7">
        <f>DATE($M$2,$S$2,24)</f>
        <v>46015</v>
      </c>
      <c r="AD11" s="7">
        <f>DATE($M$2,$S$2,25)</f>
        <v>46016</v>
      </c>
      <c r="AE11" s="7">
        <f>DATE($M$2,$S$2,26)</f>
        <v>46017</v>
      </c>
      <c r="AF11" s="7">
        <f>DATE($M$2,$S$2,27)</f>
        <v>46018</v>
      </c>
      <c r="AG11" s="7">
        <f>DATE($M$2,$S$2,28)</f>
        <v>46019</v>
      </c>
      <c r="AH11" s="7">
        <f>IF(DAY(EOMONTH(F11,0))&lt;29,"",DATE($M$2,$S$2,29))</f>
        <v>46020</v>
      </c>
      <c r="AI11" s="7">
        <f>IF(DAY(EOMONTH(F11,0))&lt;30,"",DATE($M$2,$S$2,30))</f>
        <v>46021</v>
      </c>
      <c r="AJ11" s="7">
        <f>IF(DAY(EOMONTH(F11,0))&lt;31,"",DATE($M$2,$S$2,31))</f>
        <v>46022</v>
      </c>
      <c r="AK11" s="120"/>
      <c r="AL11" s="101"/>
      <c r="AM11" s="115"/>
      <c r="AN11" s="115"/>
    </row>
    <row r="12" spans="1:40" ht="18" customHeight="1">
      <c r="A12" s="16">
        <v>1</v>
      </c>
      <c r="B12" s="45" t="s">
        <v>67</v>
      </c>
      <c r="C12" s="25" t="s">
        <v>37</v>
      </c>
      <c r="D12" s="46"/>
      <c r="E12" s="47" t="s">
        <v>37</v>
      </c>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2">
        <f>+SUM(F12:AJ12)</f>
        <v>0</v>
      </c>
      <c r="AL12" s="13">
        <f t="shared" ref="AL12:AL32" si="0">IF($AK$3="４週",AK12/4,AK12/(DAY(EOMONTH($F$10,0))/7))</f>
        <v>0</v>
      </c>
      <c r="AM12" s="110"/>
      <c r="AN12" s="110"/>
    </row>
    <row r="13" spans="1:40" ht="18" customHeight="1">
      <c r="A13" s="16">
        <v>2</v>
      </c>
      <c r="B13" s="45" t="s">
        <v>117</v>
      </c>
      <c r="C13" s="25" t="s">
        <v>39</v>
      </c>
      <c r="D13" s="46"/>
      <c r="E13" s="47" t="s">
        <v>39</v>
      </c>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2">
        <f t="shared" ref="AK13:AK32" si="1">+SUM(F13:AJ13)</f>
        <v>0</v>
      </c>
      <c r="AL13" s="13">
        <f t="shared" si="0"/>
        <v>0</v>
      </c>
      <c r="AM13" s="110"/>
      <c r="AN13" s="110"/>
    </row>
    <row r="14" spans="1:40" ht="18" customHeight="1">
      <c r="A14" s="16">
        <v>3</v>
      </c>
      <c r="B14" s="45" t="s">
        <v>155</v>
      </c>
      <c r="C14" s="25" t="s">
        <v>41</v>
      </c>
      <c r="D14" s="46"/>
      <c r="E14" s="47" t="s">
        <v>41</v>
      </c>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2">
        <f t="shared" si="1"/>
        <v>0</v>
      </c>
      <c r="AL14" s="13">
        <f t="shared" si="0"/>
        <v>0</v>
      </c>
      <c r="AM14" s="110"/>
      <c r="AN14" s="110"/>
    </row>
    <row r="15" spans="1:40" ht="18" customHeight="1">
      <c r="A15" s="16">
        <v>4</v>
      </c>
      <c r="B15" s="45" t="s">
        <v>156</v>
      </c>
      <c r="C15" s="25" t="s">
        <v>43</v>
      </c>
      <c r="D15" s="46"/>
      <c r="E15" s="47" t="s">
        <v>43</v>
      </c>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2">
        <f t="shared" si="1"/>
        <v>0</v>
      </c>
      <c r="AL15" s="13">
        <f t="shared" si="0"/>
        <v>0</v>
      </c>
      <c r="AM15" s="110"/>
      <c r="AN15" s="110"/>
    </row>
    <row r="16" spans="1:40" ht="18" customHeight="1">
      <c r="A16" s="16">
        <v>5</v>
      </c>
      <c r="B16" s="45"/>
      <c r="C16" s="25"/>
      <c r="D16" s="46"/>
      <c r="E16" s="47"/>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2">
        <f t="shared" si="1"/>
        <v>0</v>
      </c>
      <c r="AL16" s="13">
        <f t="shared" si="0"/>
        <v>0</v>
      </c>
      <c r="AM16" s="110"/>
      <c r="AN16" s="110"/>
    </row>
    <row r="17" spans="1:43" ht="18" customHeight="1">
      <c r="A17" s="16">
        <v>6</v>
      </c>
      <c r="B17" s="45"/>
      <c r="C17" s="25"/>
      <c r="D17" s="46"/>
      <c r="E17" s="47"/>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2">
        <f t="shared" si="1"/>
        <v>0</v>
      </c>
      <c r="AL17" s="13">
        <f t="shared" si="0"/>
        <v>0</v>
      </c>
      <c r="AM17" s="110"/>
      <c r="AN17" s="110"/>
    </row>
    <row r="18" spans="1:43" ht="18" customHeight="1">
      <c r="A18" s="16">
        <v>7</v>
      </c>
      <c r="B18" s="45"/>
      <c r="C18" s="25"/>
      <c r="D18" s="46"/>
      <c r="E18" s="47"/>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2">
        <f t="shared" si="1"/>
        <v>0</v>
      </c>
      <c r="AL18" s="13">
        <f t="shared" si="0"/>
        <v>0</v>
      </c>
      <c r="AM18" s="110"/>
      <c r="AN18" s="110"/>
    </row>
    <row r="19" spans="1:43" ht="18" customHeight="1">
      <c r="A19" s="16">
        <v>8</v>
      </c>
      <c r="B19" s="45"/>
      <c r="C19" s="25"/>
      <c r="D19" s="46"/>
      <c r="E19" s="47"/>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2">
        <f t="shared" si="1"/>
        <v>0</v>
      </c>
      <c r="AL19" s="13">
        <f t="shared" si="0"/>
        <v>0</v>
      </c>
      <c r="AM19" s="110"/>
      <c r="AN19" s="110"/>
    </row>
    <row r="20" spans="1:43" ht="18" customHeight="1">
      <c r="A20" s="16">
        <v>9</v>
      </c>
      <c r="B20" s="45"/>
      <c r="C20" s="25"/>
      <c r="D20" s="46"/>
      <c r="E20" s="47"/>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2">
        <f t="shared" si="1"/>
        <v>0</v>
      </c>
      <c r="AL20" s="13">
        <f t="shared" si="0"/>
        <v>0</v>
      </c>
      <c r="AM20" s="110"/>
      <c r="AN20" s="110"/>
    </row>
    <row r="21" spans="1:43" ht="18" customHeight="1">
      <c r="A21" s="16">
        <v>10</v>
      </c>
      <c r="B21" s="45"/>
      <c r="C21" s="25"/>
      <c r="D21" s="46"/>
      <c r="E21" s="47"/>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2">
        <f t="shared" si="1"/>
        <v>0</v>
      </c>
      <c r="AL21" s="13">
        <f t="shared" si="0"/>
        <v>0</v>
      </c>
      <c r="AM21" s="110"/>
      <c r="AN21" s="110"/>
    </row>
    <row r="22" spans="1:43" ht="18" customHeight="1">
      <c r="A22" s="16">
        <v>11</v>
      </c>
      <c r="B22" s="45"/>
      <c r="C22" s="25"/>
      <c r="D22" s="46"/>
      <c r="E22" s="47"/>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2">
        <f t="shared" si="1"/>
        <v>0</v>
      </c>
      <c r="AL22" s="13">
        <f t="shared" si="0"/>
        <v>0</v>
      </c>
      <c r="AM22" s="110"/>
      <c r="AN22" s="110"/>
    </row>
    <row r="23" spans="1:43" ht="18" customHeight="1">
      <c r="A23" s="16">
        <v>12</v>
      </c>
      <c r="B23" s="45"/>
      <c r="C23" s="25"/>
      <c r="D23" s="46"/>
      <c r="E23" s="47"/>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2">
        <f t="shared" si="1"/>
        <v>0</v>
      </c>
      <c r="AL23" s="13">
        <f t="shared" si="0"/>
        <v>0</v>
      </c>
      <c r="AM23" s="110"/>
      <c r="AN23" s="110"/>
    </row>
    <row r="24" spans="1:43" ht="18" customHeight="1">
      <c r="A24" s="16">
        <v>13</v>
      </c>
      <c r="B24" s="45"/>
      <c r="C24" s="25"/>
      <c r="D24" s="46"/>
      <c r="E24" s="47"/>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2">
        <f t="shared" si="1"/>
        <v>0</v>
      </c>
      <c r="AL24" s="13">
        <f t="shared" si="0"/>
        <v>0</v>
      </c>
      <c r="AM24" s="110"/>
      <c r="AN24" s="110"/>
    </row>
    <row r="25" spans="1:43" ht="18" customHeight="1">
      <c r="A25" s="16">
        <v>14</v>
      </c>
      <c r="B25" s="45"/>
      <c r="C25" s="25"/>
      <c r="D25" s="46"/>
      <c r="E25" s="47"/>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2">
        <f t="shared" si="1"/>
        <v>0</v>
      </c>
      <c r="AL25" s="13">
        <f t="shared" si="0"/>
        <v>0</v>
      </c>
      <c r="AM25" s="110"/>
      <c r="AN25" s="110"/>
    </row>
    <row r="26" spans="1:43" ht="18" customHeight="1">
      <c r="A26" s="16">
        <v>15</v>
      </c>
      <c r="B26" s="45"/>
      <c r="C26" s="25"/>
      <c r="D26" s="46"/>
      <c r="E26" s="47"/>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2">
        <f t="shared" si="1"/>
        <v>0</v>
      </c>
      <c r="AL26" s="13">
        <f t="shared" si="0"/>
        <v>0</v>
      </c>
      <c r="AM26" s="110"/>
      <c r="AN26" s="110"/>
    </row>
    <row r="27" spans="1:43" ht="18" customHeight="1">
      <c r="A27" s="16">
        <v>16</v>
      </c>
      <c r="B27" s="45"/>
      <c r="C27" s="25"/>
      <c r="D27" s="46"/>
      <c r="E27" s="47"/>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2">
        <f t="shared" si="1"/>
        <v>0</v>
      </c>
      <c r="AL27" s="13">
        <f t="shared" si="0"/>
        <v>0</v>
      </c>
      <c r="AM27" s="110"/>
      <c r="AN27" s="110"/>
    </row>
    <row r="28" spans="1:43" ht="18" customHeight="1">
      <c r="A28" s="16">
        <v>17</v>
      </c>
      <c r="B28" s="45"/>
      <c r="C28" s="25"/>
      <c r="D28" s="46"/>
      <c r="E28" s="47"/>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2">
        <f t="shared" si="1"/>
        <v>0</v>
      </c>
      <c r="AL28" s="13">
        <f t="shared" si="0"/>
        <v>0</v>
      </c>
      <c r="AM28" s="110"/>
      <c r="AN28" s="110"/>
    </row>
    <row r="29" spans="1:43" ht="18" customHeight="1">
      <c r="A29" s="16">
        <v>18</v>
      </c>
      <c r="B29" s="45"/>
      <c r="C29" s="25"/>
      <c r="D29" s="46"/>
      <c r="E29" s="47"/>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2">
        <f t="shared" si="1"/>
        <v>0</v>
      </c>
      <c r="AL29" s="13">
        <f t="shared" si="0"/>
        <v>0</v>
      </c>
      <c r="AM29" s="110"/>
      <c r="AN29" s="110"/>
    </row>
    <row r="30" spans="1:43" ht="18" customHeight="1">
      <c r="A30" s="16">
        <v>19</v>
      </c>
      <c r="B30" s="45"/>
      <c r="C30" s="25"/>
      <c r="D30" s="46"/>
      <c r="E30" s="47"/>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2">
        <f t="shared" si="1"/>
        <v>0</v>
      </c>
      <c r="AL30" s="13">
        <f t="shared" si="0"/>
        <v>0</v>
      </c>
      <c r="AM30" s="110"/>
      <c r="AN30" s="110"/>
    </row>
    <row r="31" spans="1:43" ht="18" customHeight="1">
      <c r="A31" s="16">
        <v>20</v>
      </c>
      <c r="B31" s="45"/>
      <c r="C31" s="25"/>
      <c r="D31" s="46"/>
      <c r="E31" s="47"/>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2">
        <f t="shared" si="1"/>
        <v>0</v>
      </c>
      <c r="AL31" s="13">
        <f t="shared" si="0"/>
        <v>0</v>
      </c>
      <c r="AM31" s="110"/>
      <c r="AN31" s="110"/>
    </row>
    <row r="32" spans="1:43" ht="18" customHeight="1">
      <c r="A32" s="111" t="s">
        <v>26</v>
      </c>
      <c r="B32" s="112"/>
      <c r="C32" s="112"/>
      <c r="D32" s="112"/>
      <c r="E32" s="112"/>
      <c r="F32" s="14">
        <f>+SUM(F12:F31)</f>
        <v>0</v>
      </c>
      <c r="G32" s="14">
        <f t="shared" ref="G32:AJ32" si="2">+SUM(G12:G31)</f>
        <v>0</v>
      </c>
      <c r="H32" s="14">
        <f t="shared" si="2"/>
        <v>0</v>
      </c>
      <c r="I32" s="14">
        <f t="shared" si="2"/>
        <v>0</v>
      </c>
      <c r="J32" s="14">
        <f t="shared" si="2"/>
        <v>0</v>
      </c>
      <c r="K32" s="14">
        <f t="shared" si="2"/>
        <v>0</v>
      </c>
      <c r="L32" s="14">
        <f t="shared" si="2"/>
        <v>0</v>
      </c>
      <c r="M32" s="14">
        <f t="shared" si="2"/>
        <v>0</v>
      </c>
      <c r="N32" s="14">
        <f t="shared" si="2"/>
        <v>0</v>
      </c>
      <c r="O32" s="14">
        <f t="shared" si="2"/>
        <v>0</v>
      </c>
      <c r="P32" s="14">
        <f t="shared" si="2"/>
        <v>0</v>
      </c>
      <c r="Q32" s="14">
        <f t="shared" si="2"/>
        <v>0</v>
      </c>
      <c r="R32" s="14">
        <f t="shared" si="2"/>
        <v>0</v>
      </c>
      <c r="S32" s="14">
        <f t="shared" si="2"/>
        <v>0</v>
      </c>
      <c r="T32" s="14">
        <f t="shared" si="2"/>
        <v>0</v>
      </c>
      <c r="U32" s="14">
        <f t="shared" si="2"/>
        <v>0</v>
      </c>
      <c r="V32" s="14">
        <f t="shared" si="2"/>
        <v>0</v>
      </c>
      <c r="W32" s="14">
        <f t="shared" si="2"/>
        <v>0</v>
      </c>
      <c r="X32" s="14">
        <f t="shared" si="2"/>
        <v>0</v>
      </c>
      <c r="Y32" s="14">
        <f t="shared" si="2"/>
        <v>0</v>
      </c>
      <c r="Z32" s="14">
        <f t="shared" si="2"/>
        <v>0</v>
      </c>
      <c r="AA32" s="14">
        <f t="shared" si="2"/>
        <v>0</v>
      </c>
      <c r="AB32" s="14">
        <f t="shared" si="2"/>
        <v>0</v>
      </c>
      <c r="AC32" s="14">
        <f t="shared" si="2"/>
        <v>0</v>
      </c>
      <c r="AD32" s="14">
        <f t="shared" si="2"/>
        <v>0</v>
      </c>
      <c r="AE32" s="14">
        <f t="shared" si="2"/>
        <v>0</v>
      </c>
      <c r="AF32" s="14">
        <f t="shared" si="2"/>
        <v>0</v>
      </c>
      <c r="AG32" s="14">
        <f t="shared" si="2"/>
        <v>0</v>
      </c>
      <c r="AH32" s="14">
        <f t="shared" si="2"/>
        <v>0</v>
      </c>
      <c r="AI32" s="14">
        <f t="shared" si="2"/>
        <v>0</v>
      </c>
      <c r="AJ32" s="14">
        <f t="shared" si="2"/>
        <v>0</v>
      </c>
      <c r="AK32" s="12">
        <f t="shared" si="1"/>
        <v>0</v>
      </c>
      <c r="AL32" s="13">
        <f t="shared" si="0"/>
        <v>0</v>
      </c>
      <c r="AM32" s="113"/>
      <c r="AN32" s="113"/>
      <c r="AP32"/>
      <c r="AQ32"/>
    </row>
    <row r="33" spans="1:45" ht="18" customHeight="1">
      <c r="A33" s="112" t="s">
        <v>27</v>
      </c>
      <c r="B33" s="112"/>
      <c r="C33" s="112"/>
      <c r="D33" s="112"/>
      <c r="E33" s="114"/>
      <c r="F33" s="38"/>
      <c r="G33" s="38"/>
      <c r="H33" s="38"/>
      <c r="I33" s="38"/>
      <c r="J33" s="38"/>
      <c r="K33" s="38"/>
      <c r="L33" s="38"/>
      <c r="M33" s="38"/>
      <c r="N33" s="38"/>
      <c r="O33" s="38"/>
      <c r="P33" s="38"/>
      <c r="Q33" s="38"/>
      <c r="R33" s="38"/>
      <c r="S33" s="38"/>
      <c r="T33" s="38"/>
      <c r="U33" s="38"/>
      <c r="V33" s="38"/>
      <c r="W33" s="38"/>
      <c r="X33" s="38"/>
      <c r="Y33" s="38"/>
      <c r="Z33" s="38"/>
      <c r="AA33" s="38"/>
      <c r="AB33" s="38"/>
      <c r="AC33" s="38"/>
      <c r="AD33" s="38"/>
      <c r="AE33" s="38"/>
      <c r="AF33" s="38"/>
      <c r="AG33" s="38"/>
      <c r="AH33" s="38"/>
      <c r="AI33" s="38"/>
      <c r="AJ33" s="38"/>
      <c r="AK33" s="14"/>
      <c r="AL33" s="15"/>
      <c r="AM33" s="113"/>
      <c r="AN33" s="113"/>
      <c r="AP33"/>
      <c r="AQ33"/>
    </row>
    <row r="34" spans="1:45" ht="15" customHeight="1">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c r="AP34"/>
      <c r="AQ34"/>
    </row>
    <row r="35" spans="1:45" ht="15" customHeight="1">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45" ht="15" customHeight="1">
      <c r="A36" s="9"/>
      <c r="B36" s="9"/>
      <c r="C36" s="9"/>
      <c r="D36" s="9"/>
      <c r="E36" s="9"/>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9"/>
      <c r="AL36" s="9"/>
      <c r="AM36" s="4"/>
    </row>
    <row r="37" spans="1:45" ht="21" customHeight="1">
      <c r="A37" s="10" t="s">
        <v>276</v>
      </c>
      <c r="B37" s="9"/>
      <c r="C37" s="9"/>
      <c r="D37" s="9"/>
      <c r="E37" s="9"/>
      <c r="F37" s="9"/>
      <c r="G37" s="2"/>
      <c r="H37" s="2"/>
      <c r="I37" s="2"/>
      <c r="J37" s="2"/>
      <c r="K37" s="2"/>
      <c r="L37" s="2"/>
      <c r="M37" s="2"/>
      <c r="N37" s="2"/>
      <c r="O37" s="2"/>
      <c r="AM37" s="9"/>
      <c r="AN37" s="4"/>
    </row>
    <row r="38" spans="1:45" ht="25" customHeight="1">
      <c r="A38" s="100"/>
      <c r="B38" s="100"/>
      <c r="C38" s="100"/>
      <c r="D38" s="40">
        <v>4</v>
      </c>
      <c r="E38" s="40">
        <v>5</v>
      </c>
      <c r="F38" s="109">
        <v>6</v>
      </c>
      <c r="G38" s="109"/>
      <c r="H38" s="109"/>
      <c r="I38" s="109">
        <v>7</v>
      </c>
      <c r="J38" s="109"/>
      <c r="K38" s="109"/>
      <c r="L38" s="109">
        <v>8</v>
      </c>
      <c r="M38" s="109"/>
      <c r="N38" s="109"/>
      <c r="O38" s="109">
        <v>9</v>
      </c>
      <c r="P38" s="109"/>
      <c r="Q38" s="109"/>
      <c r="R38" s="109">
        <v>10</v>
      </c>
      <c r="S38" s="109"/>
      <c r="T38" s="109"/>
      <c r="U38" s="109">
        <v>11</v>
      </c>
      <c r="V38" s="109"/>
      <c r="W38" s="109"/>
      <c r="X38" s="109">
        <v>12</v>
      </c>
      <c r="Y38" s="109"/>
      <c r="Z38" s="109"/>
      <c r="AA38" s="109">
        <v>1</v>
      </c>
      <c r="AB38" s="109"/>
      <c r="AC38" s="109"/>
      <c r="AD38" s="109">
        <v>2</v>
      </c>
      <c r="AE38" s="109"/>
      <c r="AF38" s="109"/>
      <c r="AG38" s="109">
        <v>3</v>
      </c>
      <c r="AH38" s="109"/>
      <c r="AI38" s="109"/>
      <c r="AJ38" s="100" t="s">
        <v>120</v>
      </c>
      <c r="AK38" s="100"/>
      <c r="AL38" s="24" t="s">
        <v>121</v>
      </c>
      <c r="AM38"/>
      <c r="AN38"/>
      <c r="AO38"/>
    </row>
    <row r="39" spans="1:45" ht="18" customHeight="1">
      <c r="A39" s="99" t="s">
        <v>122</v>
      </c>
      <c r="B39" s="99"/>
      <c r="C39" s="99"/>
      <c r="D39" s="11"/>
      <c r="E39" s="11"/>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1">
        <f>SUM(D39:AI39)</f>
        <v>0</v>
      </c>
      <c r="AK39" s="91"/>
      <c r="AL39" s="169" t="e">
        <f>ROUNDUP(AJ39/AJ40,1)</f>
        <v>#DIV/0!</v>
      </c>
      <c r="AM39"/>
      <c r="AN39"/>
      <c r="AO39"/>
    </row>
    <row r="40" spans="1:45" ht="18" customHeight="1">
      <c r="A40" s="99" t="s">
        <v>123</v>
      </c>
      <c r="B40" s="99"/>
      <c r="C40" s="99"/>
      <c r="D40" s="11"/>
      <c r="E40" s="11"/>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1">
        <f>+SUM(D40:AI40)</f>
        <v>0</v>
      </c>
      <c r="AK40" s="91"/>
      <c r="AL40" s="170"/>
      <c r="AM40"/>
      <c r="AN40"/>
      <c r="AO40"/>
    </row>
    <row r="41" spans="1:45" ht="5.15" customHeight="1">
      <c r="A41" s="28"/>
      <c r="B41" s="28"/>
      <c r="C41" s="28"/>
      <c r="D41"/>
      <c r="E41"/>
      <c r="F41"/>
      <c r="G41"/>
      <c r="H41"/>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48"/>
      <c r="AK41" s="2"/>
      <c r="AL41" s="9"/>
      <c r="AM41" s="9"/>
      <c r="AN41" s="4"/>
    </row>
    <row r="42" spans="1:45" ht="18" customHeight="1">
      <c r="A42" s="10" t="s">
        <v>76</v>
      </c>
      <c r="B42" s="2"/>
      <c r="D42" s="2"/>
      <c r="E42" s="2"/>
      <c r="F42" s="2"/>
      <c r="G42" s="2"/>
      <c r="H42" s="2"/>
      <c r="I42"/>
      <c r="J42"/>
      <c r="K42"/>
      <c r="L42"/>
      <c r="M42"/>
      <c r="N42"/>
      <c r="O42" s="2"/>
      <c r="P42" s="2"/>
      <c r="Q42" s="2"/>
      <c r="R42" s="2"/>
      <c r="S42" s="2"/>
      <c r="T42" s="2"/>
      <c r="U42" s="2"/>
      <c r="V42" s="2"/>
      <c r="W42" s="9"/>
      <c r="X42" s="2"/>
      <c r="Y42" s="2"/>
      <c r="Z42" s="2"/>
      <c r="AA42" s="2"/>
      <c r="AB42" s="2"/>
      <c r="AC42" s="2"/>
      <c r="AD42" s="2"/>
      <c r="AE42" s="2"/>
      <c r="AF42" s="2"/>
      <c r="AG42" s="2"/>
      <c r="AH42" s="2"/>
      <c r="AI42" s="2"/>
      <c r="AJ42" s="48"/>
      <c r="AK42" s="2"/>
      <c r="AL42" s="9"/>
      <c r="AM42" s="9"/>
      <c r="AN42" s="4"/>
    </row>
    <row r="43" spans="1:45" ht="25" customHeight="1">
      <c r="A43" s="100" t="s">
        <v>80</v>
      </c>
      <c r="B43" s="100"/>
      <c r="C43" s="100" t="s">
        <v>117</v>
      </c>
      <c r="D43" s="100"/>
      <c r="E43" s="101" t="s">
        <v>157</v>
      </c>
      <c r="F43" s="101"/>
      <c r="G43" s="101"/>
      <c r="H43" s="101"/>
      <c r="I43" s="92" t="s">
        <v>158</v>
      </c>
      <c r="J43" s="93"/>
      <c r="K43" s="93"/>
      <c r="L43" s="93"/>
      <c r="M43" s="93"/>
      <c r="N43" s="95"/>
      <c r="O43"/>
      <c r="P43"/>
      <c r="Q43"/>
      <c r="R43"/>
      <c r="S43"/>
      <c r="T43"/>
      <c r="U43"/>
      <c r="W43" s="9"/>
      <c r="X43" s="2"/>
      <c r="Y43" s="2"/>
      <c r="Z43" s="2"/>
      <c r="AA43" s="2"/>
      <c r="AB43" s="2"/>
      <c r="AC43" s="2"/>
      <c r="AD43" s="2"/>
      <c r="AE43" s="2"/>
      <c r="AF43" s="2"/>
      <c r="AG43" s="2"/>
      <c r="AH43" s="2"/>
      <c r="AI43" s="2"/>
      <c r="AJ43" s="48"/>
      <c r="AK43" s="2"/>
      <c r="AL43" s="9"/>
      <c r="AM43" s="9"/>
      <c r="AN43" s="4"/>
    </row>
    <row r="44" spans="1:45" ht="18" customHeight="1">
      <c r="A44" s="101" t="s">
        <v>82</v>
      </c>
      <c r="B44" s="101"/>
      <c r="C44" s="102" t="e">
        <f>ROUNDDOWN(IF(AL39&lt;=60,1,1+ROUNDUP((AL39-60)/40,0)),1)</f>
        <v>#DIV/0!</v>
      </c>
      <c r="D44" s="102"/>
      <c r="E44" s="102" t="e">
        <f>ROUNDDOWN(AL39/6,1)</f>
        <v>#DIV/0!</v>
      </c>
      <c r="F44" s="102"/>
      <c r="G44" s="102"/>
      <c r="H44" s="102"/>
      <c r="I44" s="102" t="e">
        <f>ROUNDDOWN(AL39/15,1)</f>
        <v>#DIV/0!</v>
      </c>
      <c r="J44" s="102"/>
      <c r="K44" s="102"/>
      <c r="L44" s="102"/>
      <c r="M44" s="102"/>
      <c r="N44" s="102"/>
      <c r="O44"/>
      <c r="P44"/>
      <c r="Q44"/>
      <c r="R44"/>
      <c r="S44"/>
      <c r="T44"/>
      <c r="U44"/>
      <c r="W44" s="9"/>
      <c r="X44" s="2"/>
      <c r="Y44" s="2"/>
      <c r="Z44" s="2"/>
      <c r="AA44" s="2"/>
      <c r="AB44" s="2"/>
      <c r="AC44" s="2"/>
      <c r="AD44" s="2"/>
      <c r="AE44" s="2"/>
      <c r="AF44" s="2"/>
      <c r="AG44" s="2"/>
      <c r="AH44" s="2"/>
      <c r="AI44" s="2"/>
      <c r="AJ44" s="48"/>
      <c r="AK44" s="2"/>
      <c r="AL44" s="9"/>
      <c r="AM44" s="9"/>
      <c r="AN44" s="4"/>
    </row>
    <row r="45" spans="1:45" ht="5.15" customHeight="1">
      <c r="A45" s="28"/>
      <c r="B45" s="28"/>
      <c r="C45" s="28"/>
      <c r="D45" s="28"/>
      <c r="E45" s="28"/>
      <c r="F45" s="28"/>
      <c r="G45" s="28"/>
      <c r="H45" s="28"/>
      <c r="I45" s="28"/>
      <c r="J45" s="2"/>
      <c r="K45" s="2"/>
      <c r="L45" s="2"/>
      <c r="M45" s="48"/>
      <c r="N45" s="2"/>
      <c r="O45" s="2"/>
      <c r="P45" s="2"/>
      <c r="Q45"/>
      <c r="W45" s="9"/>
      <c r="X45" s="2"/>
      <c r="Y45" s="2"/>
      <c r="Z45" s="2"/>
      <c r="AA45" s="2"/>
      <c r="AB45" s="2"/>
      <c r="AC45" s="2"/>
      <c r="AD45" s="2"/>
      <c r="AE45" s="2"/>
      <c r="AF45" s="2"/>
      <c r="AG45" s="2"/>
      <c r="AH45" s="2"/>
      <c r="AI45" s="2"/>
      <c r="AJ45" s="48"/>
      <c r="AK45" s="2"/>
      <c r="AL45" s="9"/>
      <c r="AM45" s="9"/>
      <c r="AN45" s="4"/>
    </row>
    <row r="46" spans="1:45" ht="21" customHeight="1">
      <c r="A46" s="10" t="s">
        <v>99</v>
      </c>
      <c r="B46" s="1"/>
      <c r="C46" s="5"/>
      <c r="D46" s="5"/>
      <c r="E46" s="5"/>
      <c r="F46" s="5"/>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5"/>
      <c r="AM46" s="5"/>
      <c r="AN46" s="4"/>
    </row>
    <row r="47" spans="1:45" ht="25" customHeight="1">
      <c r="A47" s="4"/>
      <c r="B47" s="9"/>
      <c r="C47" s="92" t="s">
        <v>264</v>
      </c>
      <c r="D47" s="93"/>
      <c r="E47" s="94" t="s">
        <v>265</v>
      </c>
      <c r="F47" s="94"/>
      <c r="G47" s="94"/>
      <c r="H47" s="94"/>
      <c r="I47" s="92" t="s">
        <v>158</v>
      </c>
      <c r="J47" s="93"/>
      <c r="K47" s="93"/>
      <c r="L47" s="93"/>
      <c r="M47" s="93"/>
      <c r="N47" s="95"/>
      <c r="O47" s="92" t="s">
        <v>266</v>
      </c>
      <c r="P47" s="93"/>
      <c r="Q47" s="93"/>
      <c r="R47" s="93"/>
      <c r="S47" s="93"/>
      <c r="T47" s="95"/>
      <c r="U47" s="92" t="s">
        <v>178</v>
      </c>
      <c r="V47" s="93"/>
      <c r="W47" s="93"/>
      <c r="X47" s="93"/>
      <c r="Y47" s="93"/>
      <c r="Z47" s="95"/>
      <c r="AA47" s="92" t="s">
        <v>267</v>
      </c>
      <c r="AB47" s="93"/>
      <c r="AC47" s="93"/>
      <c r="AD47" s="93"/>
      <c r="AE47" s="93"/>
      <c r="AF47" s="95"/>
      <c r="AG47" s="94" t="s">
        <v>267</v>
      </c>
      <c r="AH47" s="94"/>
      <c r="AI47" s="94"/>
      <c r="AJ47" s="94"/>
      <c r="AK47" s="94"/>
      <c r="AL47" s="94" t="s">
        <v>267</v>
      </c>
      <c r="AM47" s="94"/>
      <c r="AN47" s="4"/>
    </row>
    <row r="48" spans="1:45" ht="18" customHeight="1">
      <c r="A48" s="4"/>
      <c r="B48" s="9"/>
      <c r="C48" s="44" t="s">
        <v>100</v>
      </c>
      <c r="D48" s="44" t="s">
        <v>101</v>
      </c>
      <c r="E48" s="43" t="s">
        <v>100</v>
      </c>
      <c r="F48" s="108" t="s">
        <v>101</v>
      </c>
      <c r="G48" s="108"/>
      <c r="H48" s="108"/>
      <c r="I48" s="105" t="s">
        <v>100</v>
      </c>
      <c r="J48" s="106"/>
      <c r="K48" s="107"/>
      <c r="L48" s="105" t="s">
        <v>101</v>
      </c>
      <c r="M48" s="106"/>
      <c r="N48" s="107"/>
      <c r="O48" s="105" t="s">
        <v>100</v>
      </c>
      <c r="P48" s="106"/>
      <c r="Q48" s="107"/>
      <c r="R48" s="105" t="s">
        <v>101</v>
      </c>
      <c r="S48" s="106"/>
      <c r="T48" s="107"/>
      <c r="U48" s="105" t="s">
        <v>100</v>
      </c>
      <c r="V48" s="106"/>
      <c r="W48" s="107"/>
      <c r="X48" s="105" t="s">
        <v>101</v>
      </c>
      <c r="Y48" s="106"/>
      <c r="Z48" s="107"/>
      <c r="AA48" s="105" t="s">
        <v>100</v>
      </c>
      <c r="AB48" s="106"/>
      <c r="AC48" s="107"/>
      <c r="AD48" s="105" t="s">
        <v>101</v>
      </c>
      <c r="AE48" s="106"/>
      <c r="AF48" s="107"/>
      <c r="AG48" s="105" t="s">
        <v>100</v>
      </c>
      <c r="AH48" s="106"/>
      <c r="AI48" s="107"/>
      <c r="AJ48" s="105" t="s">
        <v>101</v>
      </c>
      <c r="AK48" s="107"/>
      <c r="AL48" s="43" t="s">
        <v>0</v>
      </c>
      <c r="AM48" s="43" t="s">
        <v>125</v>
      </c>
      <c r="AN48" s="4"/>
      <c r="AP48" s="2"/>
      <c r="AQ48" s="2"/>
      <c r="AR48" s="2"/>
      <c r="AS48" s="2"/>
    </row>
    <row r="49" spans="1:45" ht="18" customHeight="1">
      <c r="A49" s="4"/>
      <c r="B49" s="17" t="s">
        <v>102</v>
      </c>
      <c r="C49" s="43">
        <f>COUNTIFS($B$12:$B$31,C$47,$C$12:$C$31,"A",$E$12:$E$31,"*")</f>
        <v>1</v>
      </c>
      <c r="D49" s="43">
        <f>COUNTIFS($B$12:$B$31,C$47,$C$12:$C$31,"B",$E$12:$E$31,"*")</f>
        <v>0</v>
      </c>
      <c r="E49" s="43">
        <f>COUNTIFS($B$12:$B$31,E$47,$C$12:$C$31,"A",$E$12:$E$31,"*")</f>
        <v>0</v>
      </c>
      <c r="F49" s="105">
        <f>COUNTIFS($B$12:$B$31,E$47,$C$12:$C$31,"B",$E$12:$E$31,"*")</f>
        <v>1</v>
      </c>
      <c r="G49" s="106"/>
      <c r="H49" s="107"/>
      <c r="I49" s="105">
        <f>COUNTIFS($B$12:$B$31,I$47,$C$12:$C$31,"A",$E$12:$E$31,"*")</f>
        <v>0</v>
      </c>
      <c r="J49" s="106"/>
      <c r="K49" s="107"/>
      <c r="L49" s="105">
        <f>COUNTIFS($B$12:$B$31,I$47,$C$12:$C$31,"B",$E$12:$E$31,"*")</f>
        <v>0</v>
      </c>
      <c r="M49" s="106"/>
      <c r="N49" s="107"/>
      <c r="O49" s="105">
        <f>COUNTIFS($B$12:$B$31,O$47,$C$12:$C$31,"A",$E$12:$E$31,"*")</f>
        <v>0</v>
      </c>
      <c r="P49" s="106"/>
      <c r="Q49" s="107"/>
      <c r="R49" s="105">
        <f>COUNTIFS($B$12:$B$31,O$47,$C$12:$C$31,"B",$E$12:$E$31,"*")</f>
        <v>0</v>
      </c>
      <c r="S49" s="106"/>
      <c r="T49" s="107"/>
      <c r="U49" s="105">
        <f>COUNTIFS($B$12:$B$31,U$47,$C$12:$C$31,"A",$E$12:$E$31,"*")</f>
        <v>0</v>
      </c>
      <c r="V49" s="106"/>
      <c r="W49" s="107"/>
      <c r="X49" s="105">
        <f>COUNTIFS($B$12:$B$31,U$47,$C$12:$C$31,"B",$E$12:$E$31,"*")</f>
        <v>0</v>
      </c>
      <c r="Y49" s="106"/>
      <c r="Z49" s="107"/>
      <c r="AA49" s="105">
        <f>COUNTIFS($B$12:$B$31,AA$47,$C$12:$C$31,"A",$E$12:$E$31,"*")</f>
        <v>0</v>
      </c>
      <c r="AB49" s="106"/>
      <c r="AC49" s="107"/>
      <c r="AD49" s="105">
        <f>COUNTIFS($B$12:$B$31,AA$47,$C$12:$C$31,"B",$E$12:$E$31,"*")</f>
        <v>0</v>
      </c>
      <c r="AE49" s="106"/>
      <c r="AF49" s="107"/>
      <c r="AG49" s="105">
        <f>COUNTIFS($B$12:$B$31,AG$47,$C$12:$C$31,"A",$E$12:$E$31,"*")</f>
        <v>0</v>
      </c>
      <c r="AH49" s="106"/>
      <c r="AI49" s="107"/>
      <c r="AJ49" s="105">
        <f>COUNTIFS($B$12:$B$31,AG$47,$C$12:$C$31,"B",$E$12:$E$31,"*")</f>
        <v>0</v>
      </c>
      <c r="AK49" s="107"/>
      <c r="AL49" s="43">
        <f>COUNTIFS($B$12:$B$31,AL$47,$C$12:$C$31,"A",$E$12:$E$31,"*")</f>
        <v>0</v>
      </c>
      <c r="AM49" s="43">
        <f>COUNTIFS($B$12:$B$31,AL$47,$C$12:$C$31,"B",$E$12:$E$31,"*")</f>
        <v>0</v>
      </c>
      <c r="AN49" s="4"/>
      <c r="AP49" s="2"/>
      <c r="AQ49" s="2"/>
      <c r="AR49" s="2"/>
      <c r="AS49" s="2"/>
    </row>
    <row r="50" spans="1:45" ht="18" customHeight="1">
      <c r="A50" s="4"/>
      <c r="B50" s="24" t="s">
        <v>103</v>
      </c>
      <c r="C50" s="43">
        <f>COUNTIFS($B$12:$B$31,C$47,$C$12:$C$31,"C",$E$12:$E$31,"*")</f>
        <v>0</v>
      </c>
      <c r="D50" s="43">
        <f>COUNTIFS($B$12:$B$31,C$47,$C$12:$C$31,"D",$E$12:$E$31,"*")</f>
        <v>0</v>
      </c>
      <c r="E50" s="43">
        <f>COUNTIFS($B$12:$B$31,E$47,$C$12:$C$31,"C",$E$12:$E$31,"*")</f>
        <v>0</v>
      </c>
      <c r="F50" s="105">
        <f>COUNTIFS($B$12:$B$31,E$47,$C$12:$C$31,"D",$E$12:$E$31,"*")</f>
        <v>0</v>
      </c>
      <c r="G50" s="106"/>
      <c r="H50" s="107"/>
      <c r="I50" s="105">
        <f>COUNTIFS($B$12:$B$31,I$47,$C$12:$C$31,"C",$E$12:$E$31,"*")</f>
        <v>1</v>
      </c>
      <c r="J50" s="106"/>
      <c r="K50" s="107"/>
      <c r="L50" s="105">
        <f>COUNTIFS($B$12:$B$31,I$47,$C$12:$C$31,"D",$E$12:$E$31,"*")</f>
        <v>0</v>
      </c>
      <c r="M50" s="106"/>
      <c r="N50" s="107"/>
      <c r="O50" s="105">
        <f>COUNTIFS($B$12:$B$31,O$47,$C$12:$C$31,"C",$E$12:$E$31,"*")</f>
        <v>0</v>
      </c>
      <c r="P50" s="106"/>
      <c r="Q50" s="107"/>
      <c r="R50" s="105">
        <f>COUNTIFS($B$12:$B$31,O$47,$C$12:$C$31,"D",$E$12:$E$31,"*")</f>
        <v>1</v>
      </c>
      <c r="S50" s="106"/>
      <c r="T50" s="107"/>
      <c r="U50" s="105">
        <f>COUNTIFS($B$12:$B$31,U$47,$C$12:$C$31,"C",$E$12:$E$31,"*")</f>
        <v>0</v>
      </c>
      <c r="V50" s="106"/>
      <c r="W50" s="107"/>
      <c r="X50" s="105">
        <f>COUNTIFS($B$12:$B$31,U$47,$C$12:$C$31,"D",$E$12:$E$31,"*")</f>
        <v>0</v>
      </c>
      <c r="Y50" s="106"/>
      <c r="Z50" s="107"/>
      <c r="AA50" s="105">
        <f>COUNTIFS($B$12:$B$31,AA$47,$C$12:$C$31,"C",$E$12:$E$31,"*")</f>
        <v>0</v>
      </c>
      <c r="AB50" s="106"/>
      <c r="AC50" s="107"/>
      <c r="AD50" s="105">
        <f>COUNTIFS($B$12:$B$31,AA$47,$C$12:$C$31,"D",$E$12:$E$31,"*")</f>
        <v>0</v>
      </c>
      <c r="AE50" s="106"/>
      <c r="AF50" s="107"/>
      <c r="AG50" s="105">
        <f>COUNTIFS($B$12:$B$31,AG$47,$C$12:$C$31,"C",$E$12:$E$31,"*")</f>
        <v>0</v>
      </c>
      <c r="AH50" s="106"/>
      <c r="AI50" s="107"/>
      <c r="AJ50" s="105">
        <f>COUNTIFS($B$12:$B$31,AG$47,$C$12:$C$31,"D",$E$12:$E$31,"*")</f>
        <v>0</v>
      </c>
      <c r="AK50" s="107"/>
      <c r="AL50" s="43">
        <f>COUNTIFS($B$12:$B$31,AL$47,$C$12:$C$31,"C",$E$12:$E$31,"*")</f>
        <v>0</v>
      </c>
      <c r="AM50" s="43">
        <f>COUNTIFS($B$12:$B$31,AL$47,$C$12:$C$31,"D",$E$12:$E$31,"*")</f>
        <v>0</v>
      </c>
      <c r="AN50" s="4"/>
      <c r="AP50" s="2"/>
      <c r="AQ50" s="2"/>
      <c r="AR50" s="2"/>
      <c r="AS50" s="2"/>
    </row>
    <row r="51" spans="1:45" ht="25" customHeight="1">
      <c r="A51" s="4"/>
      <c r="B51" s="24" t="s">
        <v>104</v>
      </c>
      <c r="C51" s="92" t="e">
        <f>IF($AK$3="４週",SUMIFS($AK$12:$AK$31,$B$12:$B$31,C47)/4/$AH$6,IF($AK$3="歴月",SUMIFS($AK$12:$AK$31,$B$12:$B$31,C47)/$AL$6,"記載する期間を選択してください"))</f>
        <v>#DIV/0!</v>
      </c>
      <c r="D51" s="95"/>
      <c r="E51" s="92" t="e">
        <f>IF($AK$3="４週",SUMIFS($AK$12:$AK$31,$B$12:$B$31,E47)/4/$AH$6,IF($AK$3="歴月",SUMIFS($AK$12:$AK$31,$B$12:$B$31,E47)/$AL$6,"記載する期間を選択してください"))</f>
        <v>#DIV/0!</v>
      </c>
      <c r="F51" s="93"/>
      <c r="G51" s="93"/>
      <c r="H51" s="95"/>
      <c r="I51" s="92" t="e">
        <f>IF($AK$3="４週",SUMIFS($AK$12:$AK$31,$B$12:$B$31,I47)/4/$AH$6,IF($AK$3="歴月",SUMIFS($AK$12:$AK$31,$B$12:$B$31,I47)/$AL$6,"記載する期間を選択してください"))</f>
        <v>#DIV/0!</v>
      </c>
      <c r="J51" s="93"/>
      <c r="K51" s="93"/>
      <c r="L51" s="93"/>
      <c r="M51" s="93"/>
      <c r="N51" s="95"/>
      <c r="O51" s="92" t="e">
        <f>IF($AK$3="４週",SUMIFS($AK$12:$AK$31,$B$12:$B$31,O47)/4/$AH$6,IF($AK$3="歴月",SUMIFS($AK$12:$AK$31,$B$12:$B$31,O47)/$AL$6,"記載する期間を選択してください"))</f>
        <v>#DIV/0!</v>
      </c>
      <c r="P51" s="93"/>
      <c r="Q51" s="93"/>
      <c r="R51" s="93"/>
      <c r="S51" s="93"/>
      <c r="T51" s="95"/>
      <c r="U51" s="92" t="e">
        <f>IF($AK$3="４週",SUMIFS($AK$12:$AK$31,$B$12:$B$31,U47)/4/$AH$6,IF($AK$3="歴月",SUMIFS($AK$12:$AK$31,$B$12:$B$31,U47)/$AL$6,"記載する期間を選択してください"))</f>
        <v>#DIV/0!</v>
      </c>
      <c r="V51" s="93"/>
      <c r="W51" s="93"/>
      <c r="X51" s="93"/>
      <c r="Y51" s="93"/>
      <c r="Z51" s="95"/>
      <c r="AA51" s="92" t="e">
        <f>IF($AK$3="４週",SUMIFS($AK$12:$AK$31,$B$12:$B$31,AA47)/4/$AH$6,IF($AK$3="歴月",SUMIFS($AK$12:$AK$31,$B$12:$B$31,AA47)/$AL$6,"記載する期間を選択してください"))</f>
        <v>#DIV/0!</v>
      </c>
      <c r="AB51" s="93"/>
      <c r="AC51" s="93"/>
      <c r="AD51" s="93"/>
      <c r="AE51" s="93"/>
      <c r="AF51" s="95"/>
      <c r="AG51" s="92" t="e">
        <f>IF($AK$3="４週",SUMIFS($AK$12:$AK$31,$B$12:$B$31,AG47)/4/$AH$6,IF($AK$3="歴月",SUMIFS($AK$12:$AK$31,$B$12:$B$31,AG47)/$AL$6,"記載する期間を選択してください"))</f>
        <v>#DIV/0!</v>
      </c>
      <c r="AH51" s="93"/>
      <c r="AI51" s="93"/>
      <c r="AJ51" s="93"/>
      <c r="AK51" s="95"/>
      <c r="AL51" s="92" t="e">
        <f>IF($AK$3="４週",SUMIFS($AK$12:$AK$31,$B$12:$B$31,AL47)/4/$AH$6,IF($AK$3="歴月",SUMIFS($AK$12:$AK$31,$B$12:$B$31,AL47)/$AL$6,"記載する期間を選択してください"))</f>
        <v>#DIV/0!</v>
      </c>
      <c r="AM51" s="95"/>
      <c r="AN51" s="4"/>
      <c r="AP51" s="2"/>
      <c r="AQ51" s="2"/>
      <c r="AR51" s="2"/>
      <c r="AS51" s="2"/>
    </row>
    <row r="52" spans="1:45" ht="5.15" customHeight="1">
      <c r="A52" s="4"/>
      <c r="B52" s="1"/>
      <c r="C52" s="20">
        <v>2</v>
      </c>
      <c r="D52" s="20"/>
      <c r="E52" s="20">
        <v>3</v>
      </c>
      <c r="F52" s="20"/>
      <c r="G52" s="20"/>
      <c r="H52" s="20"/>
      <c r="I52" s="20">
        <v>4</v>
      </c>
      <c r="J52" s="20"/>
      <c r="K52" s="20"/>
      <c r="L52" s="20"/>
      <c r="M52" s="20"/>
      <c r="N52" s="20"/>
      <c r="O52" s="20">
        <v>5</v>
      </c>
      <c r="P52" s="20"/>
      <c r="Q52" s="20"/>
      <c r="R52" s="20"/>
      <c r="S52" s="20"/>
      <c r="T52" s="20"/>
      <c r="U52" s="20">
        <v>6</v>
      </c>
      <c r="V52" s="20"/>
      <c r="W52" s="20"/>
      <c r="X52" s="20"/>
      <c r="Y52" s="20"/>
      <c r="Z52" s="20"/>
      <c r="AA52" s="20">
        <v>7</v>
      </c>
      <c r="AB52" s="20"/>
      <c r="AC52" s="20"/>
      <c r="AD52" s="20"/>
      <c r="AE52" s="20"/>
      <c r="AF52" s="20"/>
      <c r="AG52" s="20">
        <v>8</v>
      </c>
      <c r="AH52" s="20"/>
      <c r="AI52" s="20"/>
      <c r="AJ52" s="20"/>
      <c r="AK52" s="20"/>
      <c r="AL52" s="20">
        <v>9</v>
      </c>
      <c r="AM52" s="42"/>
      <c r="AN52" s="4"/>
      <c r="AP52" s="2"/>
      <c r="AQ52" s="2"/>
      <c r="AR52" s="2"/>
      <c r="AS52" s="2"/>
    </row>
    <row r="53" spans="1:45" ht="15" customHeight="1">
      <c r="A53" s="2" t="s">
        <v>28</v>
      </c>
      <c r="B53" s="33"/>
      <c r="C53" s="34"/>
      <c r="D53" s="34"/>
      <c r="E53" s="34"/>
      <c r="F53" s="35"/>
      <c r="G53" s="34"/>
      <c r="H53" s="20"/>
      <c r="I53" s="20"/>
      <c r="J53" s="20"/>
      <c r="K53" s="20"/>
      <c r="L53" s="20"/>
      <c r="M53" s="20"/>
      <c r="N53" s="20"/>
      <c r="O53" s="20"/>
      <c r="P53" s="20"/>
      <c r="Q53" s="20"/>
      <c r="R53" s="20">
        <v>6</v>
      </c>
      <c r="S53" s="20"/>
      <c r="T53" s="20"/>
      <c r="U53" s="20"/>
      <c r="V53" s="20"/>
      <c r="W53" s="20"/>
      <c r="X53" s="20">
        <v>7</v>
      </c>
      <c r="Y53" s="20"/>
      <c r="Z53" s="20"/>
      <c r="AA53" s="20"/>
      <c r="AB53" s="20"/>
      <c r="AC53" s="20"/>
      <c r="AD53" s="20">
        <v>8</v>
      </c>
      <c r="AE53" s="20"/>
      <c r="AF53" s="20"/>
      <c r="AG53" s="21"/>
      <c r="AH53" s="21"/>
      <c r="AI53" s="21"/>
      <c r="AJ53" s="21">
        <v>9</v>
      </c>
      <c r="AK53" s="19"/>
      <c r="AL53" s="19"/>
      <c r="AM53" s="4"/>
    </row>
    <row r="54" spans="1:45" s="2" customFormat="1" ht="15" customHeight="1">
      <c r="A54" s="2" t="s">
        <v>29</v>
      </c>
      <c r="B54" s="28"/>
      <c r="C54" s="28"/>
      <c r="D54" s="28"/>
      <c r="E54" s="28"/>
      <c r="F54" s="28"/>
      <c r="G54" s="28"/>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P54" s="1"/>
      <c r="AQ54" s="1"/>
      <c r="AR54" s="1"/>
      <c r="AS54" s="1"/>
    </row>
    <row r="55" spans="1:45" s="2" customFormat="1" ht="15" customHeight="1">
      <c r="A55" s="2" t="s">
        <v>30</v>
      </c>
      <c r="B55" s="28"/>
      <c r="C55" s="28"/>
      <c r="D55" s="28"/>
      <c r="E55" s="28"/>
      <c r="F55" s="28"/>
      <c r="G55" s="28"/>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P55" s="1"/>
      <c r="AQ55" s="1"/>
      <c r="AR55" s="1"/>
      <c r="AS55" s="1"/>
    </row>
    <row r="56" spans="1:45" s="2" customFormat="1" ht="15" customHeight="1">
      <c r="A56" s="2" t="s">
        <v>159</v>
      </c>
      <c r="B56" s="28"/>
      <c r="C56" s="28"/>
      <c r="D56" s="28"/>
      <c r="E56" s="28"/>
      <c r="F56" s="28"/>
      <c r="G56" s="28"/>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P56" s="1"/>
      <c r="AQ56" s="1"/>
      <c r="AR56" s="1"/>
      <c r="AS56" s="1"/>
    </row>
    <row r="57" spans="1:45" s="2" customFormat="1" ht="15" customHeight="1">
      <c r="A57" s="2" t="s">
        <v>252</v>
      </c>
      <c r="B57" s="28"/>
      <c r="C57" s="28"/>
      <c r="D57" s="28"/>
      <c r="E57" s="28"/>
      <c r="F57" s="28"/>
      <c r="G57" s="28"/>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P57" s="1"/>
      <c r="AQ57" s="1"/>
      <c r="AR57" s="1"/>
      <c r="AS57" s="1"/>
    </row>
    <row r="58" spans="1:45" s="2" customFormat="1" ht="15" customHeight="1">
      <c r="A58" s="2" t="s">
        <v>253</v>
      </c>
      <c r="B58" s="28"/>
      <c r="C58" s="28"/>
      <c r="D58" s="28"/>
      <c r="E58" s="28"/>
      <c r="F58" s="28"/>
      <c r="G58" s="28"/>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P58" s="1"/>
      <c r="AQ58" s="1"/>
      <c r="AR58" s="1"/>
      <c r="AS58" s="1"/>
    </row>
    <row r="59" spans="1:45" ht="15" customHeight="1">
      <c r="A59" s="2" t="s">
        <v>33</v>
      </c>
      <c r="B59" s="36"/>
      <c r="C59" s="2"/>
      <c r="D59" s="2"/>
      <c r="E59" s="2"/>
      <c r="F59" s="2"/>
      <c r="G59" s="2"/>
    </row>
    <row r="60" spans="1:45" ht="15" customHeight="1">
      <c r="A60" s="2" t="s">
        <v>254</v>
      </c>
      <c r="B60" s="36"/>
      <c r="C60" s="2"/>
      <c r="D60" s="2"/>
      <c r="E60" s="2"/>
      <c r="F60" s="2"/>
      <c r="G60" s="2"/>
    </row>
    <row r="61" spans="1:45" ht="15" customHeight="1">
      <c r="A61" s="2"/>
      <c r="B61" s="17" t="s">
        <v>35</v>
      </c>
      <c r="C61" s="100" t="s">
        <v>36</v>
      </c>
      <c r="D61" s="100"/>
      <c r="E61" s="100"/>
      <c r="F61" s="2"/>
      <c r="G61" s="2"/>
    </row>
    <row r="62" spans="1:45" ht="15" customHeight="1">
      <c r="A62" s="2"/>
      <c r="B62" s="39" t="s">
        <v>37</v>
      </c>
      <c r="C62" s="91" t="s">
        <v>38</v>
      </c>
      <c r="D62" s="91"/>
      <c r="E62" s="91"/>
      <c r="F62" s="2"/>
      <c r="G62" s="2"/>
    </row>
    <row r="63" spans="1:45" ht="15" customHeight="1">
      <c r="A63" s="2"/>
      <c r="B63" s="39" t="s">
        <v>39</v>
      </c>
      <c r="C63" s="91" t="s">
        <v>40</v>
      </c>
      <c r="D63" s="91"/>
      <c r="E63" s="91"/>
      <c r="F63" s="2"/>
      <c r="G63" s="2"/>
    </row>
    <row r="64" spans="1:45" ht="15" customHeight="1">
      <c r="A64" s="2"/>
      <c r="B64" s="39" t="s">
        <v>41</v>
      </c>
      <c r="C64" s="91" t="s">
        <v>42</v>
      </c>
      <c r="D64" s="91"/>
      <c r="E64" s="91"/>
      <c r="F64" s="2"/>
      <c r="G64" s="2"/>
    </row>
    <row r="65" spans="1:7" ht="15" customHeight="1">
      <c r="A65" s="2"/>
      <c r="B65" s="39" t="s">
        <v>43</v>
      </c>
      <c r="C65" s="91" t="s">
        <v>44</v>
      </c>
      <c r="D65" s="91"/>
      <c r="E65" s="91"/>
      <c r="F65" s="2"/>
      <c r="G65" s="2"/>
    </row>
    <row r="66" spans="1:7" ht="15" customHeight="1">
      <c r="A66" s="2"/>
      <c r="B66" s="2" t="s">
        <v>45</v>
      </c>
      <c r="C66" s="2"/>
      <c r="D66" s="2"/>
      <c r="E66" s="2"/>
      <c r="F66" s="2"/>
      <c r="G66" s="2"/>
    </row>
    <row r="67" spans="1:7" ht="15" customHeight="1">
      <c r="A67" s="2"/>
      <c r="B67" s="2" t="s">
        <v>46</v>
      </c>
      <c r="C67" s="2"/>
      <c r="D67" s="2"/>
      <c r="E67" s="2"/>
      <c r="F67" s="2"/>
      <c r="G67" s="2"/>
    </row>
    <row r="68" spans="1:7" ht="15" customHeight="1">
      <c r="A68" s="2"/>
      <c r="B68" s="2" t="s">
        <v>47</v>
      </c>
      <c r="C68" s="2"/>
      <c r="D68" s="2"/>
      <c r="E68" s="2"/>
      <c r="F68" s="2"/>
      <c r="G68" s="2"/>
    </row>
    <row r="69" spans="1:7" ht="15" customHeight="1">
      <c r="A69" s="2" t="s">
        <v>255</v>
      </c>
      <c r="B69" s="36"/>
      <c r="C69" s="2"/>
      <c r="D69" s="2"/>
      <c r="E69" s="2"/>
      <c r="F69" s="2"/>
      <c r="G69" s="2"/>
    </row>
    <row r="70" spans="1:7" ht="15" customHeight="1">
      <c r="A70" s="2" t="s">
        <v>49</v>
      </c>
      <c r="B70" s="36"/>
      <c r="C70" s="2"/>
      <c r="D70" s="2"/>
      <c r="E70" s="2"/>
      <c r="F70" s="2"/>
      <c r="G70" s="2"/>
    </row>
    <row r="71" spans="1:7" ht="15" customHeight="1">
      <c r="A71" s="2" t="s">
        <v>50</v>
      </c>
      <c r="B71" s="36"/>
      <c r="C71" s="2"/>
      <c r="D71" s="2"/>
      <c r="E71" s="2"/>
      <c r="F71" s="2"/>
      <c r="G71" s="2"/>
    </row>
    <row r="72" spans="1:7" ht="15" customHeight="1">
      <c r="A72" s="2" t="s">
        <v>256</v>
      </c>
      <c r="B72" s="36"/>
      <c r="C72" s="2"/>
      <c r="D72" s="2"/>
      <c r="E72" s="2"/>
      <c r="F72" s="2"/>
      <c r="G72" s="2"/>
    </row>
    <row r="73" spans="1:7" ht="15" customHeight="1">
      <c r="A73" s="2" t="s">
        <v>257</v>
      </c>
      <c r="B73" s="36"/>
      <c r="C73" s="2"/>
      <c r="D73" s="2"/>
      <c r="E73" s="2"/>
      <c r="F73" s="2"/>
      <c r="G73" s="2"/>
    </row>
    <row r="74" spans="1:7" ht="15" customHeight="1">
      <c r="A74" s="2" t="s">
        <v>258</v>
      </c>
      <c r="B74" s="36"/>
      <c r="C74" s="2"/>
      <c r="D74" s="2"/>
      <c r="E74" s="2"/>
      <c r="F74" s="2"/>
      <c r="G74" s="2"/>
    </row>
    <row r="75" spans="1:7" ht="15" customHeight="1">
      <c r="A75" s="2"/>
      <c r="B75" s="2" t="s">
        <v>54</v>
      </c>
      <c r="C75" s="2"/>
      <c r="D75" s="2"/>
      <c r="E75" s="2"/>
      <c r="F75" s="2"/>
      <c r="G75" s="2"/>
    </row>
    <row r="76" spans="1:7" ht="15" customHeight="1">
      <c r="A76" s="2"/>
      <c r="B76" s="2" t="s">
        <v>55</v>
      </c>
      <c r="C76" s="2"/>
      <c r="D76" s="2"/>
      <c r="E76" s="2"/>
      <c r="F76" s="2"/>
      <c r="G76" s="2"/>
    </row>
    <row r="77" spans="1:7" ht="15" customHeight="1">
      <c r="A77" s="2" t="s">
        <v>56</v>
      </c>
      <c r="B77" s="36"/>
      <c r="C77" s="2"/>
      <c r="D77" s="2"/>
      <c r="E77" s="2"/>
      <c r="F77" s="2"/>
      <c r="G77" s="2"/>
    </row>
    <row r="78" spans="1:7" ht="15" customHeight="1">
      <c r="A78" s="2" t="s">
        <v>57</v>
      </c>
      <c r="B78" s="36"/>
      <c r="C78" s="2"/>
      <c r="D78" s="2"/>
      <c r="E78" s="2"/>
      <c r="F78" s="2"/>
      <c r="G78" s="2"/>
    </row>
    <row r="79" spans="1:7" ht="15" customHeight="1">
      <c r="A79" s="2" t="s">
        <v>58</v>
      </c>
      <c r="B79" s="36"/>
      <c r="C79" s="2"/>
      <c r="D79" s="2"/>
      <c r="E79" s="2"/>
      <c r="F79" s="2"/>
      <c r="G79" s="2"/>
    </row>
    <row r="80" spans="1:7" ht="15" customHeight="1">
      <c r="A80" s="2" t="s">
        <v>59</v>
      </c>
      <c r="B80" s="36"/>
      <c r="C80" s="2"/>
      <c r="D80" s="2"/>
      <c r="E80" s="2"/>
      <c r="F80" s="2"/>
      <c r="G80" s="2"/>
    </row>
    <row r="81" spans="1:7" ht="15" customHeight="1">
      <c r="A81" s="2" t="s">
        <v>60</v>
      </c>
      <c r="B81" s="36"/>
      <c r="C81" s="2"/>
      <c r="D81" s="2"/>
      <c r="E81" s="2"/>
      <c r="F81" s="2"/>
      <c r="G81" s="2"/>
    </row>
    <row r="82" spans="1:7" ht="15" customHeight="1">
      <c r="A82" s="2" t="s">
        <v>61</v>
      </c>
      <c r="B82" s="36"/>
      <c r="C82" s="2"/>
      <c r="D82" s="2"/>
      <c r="E82" s="2"/>
      <c r="F82" s="2"/>
      <c r="G82" s="2"/>
    </row>
    <row r="83" spans="1:7" ht="15" customHeight="1">
      <c r="A83" s="2" t="s">
        <v>259</v>
      </c>
      <c r="B83" s="36"/>
      <c r="C83" s="2"/>
      <c r="D83" s="2"/>
      <c r="E83" s="2"/>
      <c r="F83" s="2"/>
      <c r="G83" s="2"/>
    </row>
    <row r="84" spans="1:7" ht="15" customHeight="1">
      <c r="A84" s="2" t="s">
        <v>260</v>
      </c>
      <c r="B84" s="36"/>
      <c r="C84" s="2"/>
      <c r="D84" s="2"/>
      <c r="E84" s="2"/>
      <c r="F84" s="2"/>
      <c r="G84" s="2"/>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27"/>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D39:F40 I39:I40 L39:L40 O39:O40 R39:R40 U39:U40 X39:X40 AA39:AA40 AD39:AD40 AG39:AG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topLeftCell="A30" zoomScaleNormal="100" zoomScaleSheetLayoutView="100" workbookViewId="0">
      <selection activeCell="A37" sqref="A37"/>
    </sheetView>
  </sheetViews>
  <sheetFormatPr defaultColWidth="8.25" defaultRowHeight="21" customHeight="1"/>
  <cols>
    <col min="1" max="1" width="2.58203125" style="1" customWidth="1"/>
    <col min="2" max="2" width="14.25" style="3" customWidth="1"/>
    <col min="3" max="3" width="6.58203125" style="1" customWidth="1"/>
    <col min="4" max="5" width="7.58203125" style="1" customWidth="1"/>
    <col min="6" max="36" width="2.58203125" style="1" customWidth="1"/>
    <col min="37" max="37" width="6.58203125" style="1" customWidth="1"/>
    <col min="38" max="39" width="7.58203125" style="1" customWidth="1"/>
    <col min="40" max="40" width="5.58203125" style="1" customWidth="1"/>
    <col min="41" max="42" width="8.25" style="1"/>
    <col min="43" max="44" width="46.33203125" style="1" customWidth="1"/>
    <col min="45" max="45" width="32.83203125" style="1" customWidth="1"/>
    <col min="46" max="16384" width="8.25" style="1"/>
  </cols>
  <sheetData>
    <row r="1" spans="1:40" ht="20.149999999999999" customHeight="1">
      <c r="A1" s="37" t="s">
        <v>1</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2</v>
      </c>
      <c r="AJ1" s="23"/>
      <c r="AK1" s="125" t="s">
        <v>160</v>
      </c>
      <c r="AL1" s="125"/>
      <c r="AM1" s="125"/>
      <c r="AN1" s="125"/>
    </row>
    <row r="2" spans="1:40" ht="18" customHeight="1">
      <c r="A2" s="4"/>
      <c r="B2" s="5"/>
      <c r="C2" s="5"/>
      <c r="D2" s="5"/>
      <c r="E2" s="5"/>
      <c r="F2" s="5"/>
      <c r="G2" s="5"/>
      <c r="H2" s="5"/>
      <c r="I2" s="5"/>
      <c r="J2" s="5"/>
      <c r="K2" s="5"/>
      <c r="L2" s="5"/>
      <c r="M2" s="126">
        <v>2026</v>
      </c>
      <c r="N2" s="126"/>
      <c r="O2" s="126"/>
      <c r="P2" s="126"/>
      <c r="Q2" s="127" t="s">
        <v>4</v>
      </c>
      <c r="R2" s="127"/>
      <c r="S2" s="126"/>
      <c r="T2" s="126"/>
      <c r="U2" s="127" t="s">
        <v>5</v>
      </c>
      <c r="V2" s="127"/>
      <c r="W2" s="5"/>
      <c r="X2" s="5"/>
      <c r="Y2" s="5"/>
      <c r="Z2" s="4"/>
      <c r="AA2" s="4"/>
      <c r="AC2" s="23"/>
      <c r="AD2" s="5"/>
      <c r="AE2" s="5"/>
      <c r="AF2" s="5"/>
      <c r="AG2" s="5"/>
      <c r="AH2" s="5"/>
      <c r="AI2" s="23" t="s">
        <v>6</v>
      </c>
      <c r="AJ2" s="23"/>
      <c r="AK2" s="128"/>
      <c r="AL2" s="128"/>
      <c r="AM2" s="128"/>
      <c r="AN2" s="128"/>
    </row>
    <row r="3" spans="1:40" ht="18" customHeight="1">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7</v>
      </c>
      <c r="AJ3" s="23"/>
      <c r="AK3" s="129" t="s">
        <v>161</v>
      </c>
      <c r="AL3" s="129"/>
      <c r="AM3" s="129"/>
      <c r="AN3" s="129"/>
    </row>
    <row r="4" spans="1:40" ht="18" customHeight="1">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8</v>
      </c>
      <c r="AJ4" s="23"/>
      <c r="AK4" s="129"/>
      <c r="AL4" s="129"/>
      <c r="AM4" s="129"/>
      <c r="AN4" s="129"/>
    </row>
    <row r="5" spans="1:40" ht="18" customHeight="1">
      <c r="A5" s="27"/>
      <c r="B5" s="27"/>
      <c r="C5" s="27"/>
      <c r="D5" s="27"/>
      <c r="E5" s="27"/>
      <c r="F5" s="27"/>
      <c r="G5" s="27"/>
      <c r="H5" s="27"/>
      <c r="I5" s="27"/>
      <c r="J5" s="27"/>
      <c r="K5" s="27"/>
      <c r="L5" s="27"/>
      <c r="M5" s="27"/>
      <c r="N5" s="27"/>
      <c r="O5" s="27"/>
      <c r="P5" s="27"/>
      <c r="Q5" s="27"/>
      <c r="R5" s="27"/>
      <c r="S5" s="27"/>
      <c r="T5" s="27"/>
      <c r="U5" s="27"/>
      <c r="V5" s="27"/>
      <c r="W5" s="27"/>
      <c r="Y5" s="30"/>
      <c r="Z5" s="30"/>
      <c r="AA5" s="30"/>
      <c r="AB5" s="4"/>
      <c r="AC5" s="86"/>
      <c r="AD5" s="86"/>
      <c r="AE5" s="86"/>
      <c r="AF5" s="86"/>
      <c r="AG5" s="86"/>
      <c r="AH5" s="86"/>
      <c r="AI5" s="87" t="s">
        <v>153</v>
      </c>
      <c r="AJ5" s="85"/>
      <c r="AK5" s="184" t="s">
        <v>154</v>
      </c>
      <c r="AL5" s="185"/>
      <c r="AM5" s="185"/>
      <c r="AN5" s="186"/>
    </row>
    <row r="6" spans="1:40" ht="18" customHeight="1">
      <c r="A6" s="27"/>
      <c r="B6" s="27"/>
      <c r="C6" s="27"/>
      <c r="D6" s="27"/>
      <c r="E6" s="27"/>
      <c r="F6" s="27"/>
      <c r="G6" s="27"/>
      <c r="H6" s="27"/>
      <c r="I6" s="27"/>
      <c r="J6" s="27"/>
      <c r="K6" s="27"/>
      <c r="L6" s="27"/>
      <c r="M6" s="27"/>
      <c r="N6" s="27"/>
      <c r="O6" s="27"/>
      <c r="P6" s="27"/>
      <c r="Q6" s="27"/>
      <c r="R6" s="27"/>
      <c r="S6" s="27"/>
      <c r="U6" s="27"/>
      <c r="V6" s="27"/>
      <c r="W6" s="27"/>
      <c r="Y6" s="30"/>
      <c r="Z6" s="30"/>
      <c r="AA6" s="30"/>
      <c r="AB6" s="4"/>
      <c r="AC6" s="30"/>
      <c r="AD6" s="30"/>
      <c r="AE6" s="30"/>
      <c r="AF6" s="30"/>
      <c r="AG6" s="82" t="s">
        <v>243</v>
      </c>
      <c r="AH6" s="187"/>
      <c r="AI6" s="188"/>
      <c r="AJ6" s="189"/>
      <c r="AK6" s="30" t="s">
        <v>10</v>
      </c>
      <c r="AL6" s="89"/>
      <c r="AM6" s="30" t="s">
        <v>11</v>
      </c>
      <c r="AN6" s="4"/>
    </row>
    <row r="7" spans="1:40" ht="10" customHeight="1">
      <c r="A7" s="4"/>
      <c r="B7" s="9"/>
      <c r="C7" s="9"/>
      <c r="D7" s="9"/>
      <c r="E7" s="9"/>
      <c r="F7" s="9"/>
      <c r="G7" s="9"/>
      <c r="H7" s="9"/>
      <c r="I7" s="9"/>
      <c r="J7" s="9"/>
      <c r="K7" s="9"/>
      <c r="L7" s="9"/>
      <c r="M7" s="9"/>
      <c r="N7" s="9"/>
      <c r="O7" s="9"/>
      <c r="P7" s="9"/>
      <c r="Q7" s="9"/>
      <c r="R7" s="9"/>
      <c r="S7" s="9"/>
      <c r="T7" s="9"/>
      <c r="U7" s="9"/>
      <c r="V7" s="9"/>
      <c r="W7" s="9"/>
      <c r="X7" s="5"/>
      <c r="Y7" s="5"/>
      <c r="Z7" s="5"/>
      <c r="AA7" s="5"/>
      <c r="AB7" s="5"/>
      <c r="AC7" s="5"/>
      <c r="AD7" s="5"/>
      <c r="AE7" s="5"/>
      <c r="AF7" s="5"/>
      <c r="AG7" s="5"/>
      <c r="AH7" s="5"/>
      <c r="AI7" s="5"/>
      <c r="AJ7" s="5"/>
      <c r="AK7" s="5"/>
      <c r="AL7" s="5"/>
      <c r="AM7" s="4"/>
      <c r="AN7" s="4"/>
    </row>
    <row r="8" spans="1:40" ht="15" customHeight="1">
      <c r="A8" s="113" t="s">
        <v>12</v>
      </c>
      <c r="B8" s="121" t="s">
        <v>245</v>
      </c>
      <c r="C8" s="116" t="s">
        <v>246</v>
      </c>
      <c r="D8" s="100" t="s">
        <v>247</v>
      </c>
      <c r="E8" s="111" t="s">
        <v>248</v>
      </c>
      <c r="F8" s="119" t="s">
        <v>244</v>
      </c>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90" t="s">
        <v>249</v>
      </c>
      <c r="AL8" s="101" t="s">
        <v>250</v>
      </c>
      <c r="AM8" s="115" t="s">
        <v>251</v>
      </c>
      <c r="AN8" s="115"/>
    </row>
    <row r="9" spans="1:40" ht="15" customHeight="1">
      <c r="A9" s="113"/>
      <c r="B9" s="122"/>
      <c r="C9" s="117"/>
      <c r="D9" s="100"/>
      <c r="E9" s="111"/>
      <c r="F9" s="100" t="s">
        <v>21</v>
      </c>
      <c r="G9" s="100"/>
      <c r="H9" s="100"/>
      <c r="I9" s="100"/>
      <c r="J9" s="100"/>
      <c r="K9" s="100"/>
      <c r="L9" s="100"/>
      <c r="M9" s="100" t="s">
        <v>22</v>
      </c>
      <c r="N9" s="100"/>
      <c r="O9" s="100"/>
      <c r="P9" s="100"/>
      <c r="Q9" s="100"/>
      <c r="R9" s="100"/>
      <c r="S9" s="100"/>
      <c r="T9" s="100" t="s">
        <v>23</v>
      </c>
      <c r="U9" s="100"/>
      <c r="V9" s="100"/>
      <c r="W9" s="100"/>
      <c r="X9" s="100"/>
      <c r="Y9" s="100"/>
      <c r="Z9" s="100"/>
      <c r="AA9" s="100" t="s">
        <v>24</v>
      </c>
      <c r="AB9" s="100"/>
      <c r="AC9" s="100"/>
      <c r="AD9" s="100"/>
      <c r="AE9" s="100"/>
      <c r="AF9" s="100"/>
      <c r="AG9" s="100"/>
      <c r="AH9" s="100" t="s">
        <v>25</v>
      </c>
      <c r="AI9" s="100"/>
      <c r="AJ9" s="100"/>
      <c r="AK9" s="190"/>
      <c r="AL9" s="101"/>
      <c r="AM9" s="115"/>
      <c r="AN9" s="115"/>
    </row>
    <row r="10" spans="1:40" ht="15" customHeight="1">
      <c r="A10" s="113"/>
      <c r="B10" s="123" t="s">
        <v>66</v>
      </c>
      <c r="C10" s="117"/>
      <c r="D10" s="100"/>
      <c r="E10" s="111"/>
      <c r="F10" s="6">
        <f>DATE($M$2,$S$2,1)</f>
        <v>45992</v>
      </c>
      <c r="G10" s="6">
        <f>DATE($M$2,$S$2,2)</f>
        <v>45993</v>
      </c>
      <c r="H10" s="6">
        <f>DATE($M$2,$S$2,3)</f>
        <v>45994</v>
      </c>
      <c r="I10" s="6">
        <f>DATE($M$2,$S$2,4)</f>
        <v>45995</v>
      </c>
      <c r="J10" s="6">
        <f>DATE($M$2,$S$2,5)</f>
        <v>45996</v>
      </c>
      <c r="K10" s="6">
        <f>DATE($M$2,$S$2,6)</f>
        <v>45997</v>
      </c>
      <c r="L10" s="6">
        <f>DATE($M$2,$S$2,7)</f>
        <v>45998</v>
      </c>
      <c r="M10" s="6">
        <f>DATE($M$2,$S$2,8)</f>
        <v>45999</v>
      </c>
      <c r="N10" s="6">
        <f>DATE($M$2,$S$2,9)</f>
        <v>46000</v>
      </c>
      <c r="O10" s="6">
        <f>DATE($M$2,$S$2,10)</f>
        <v>46001</v>
      </c>
      <c r="P10" s="6">
        <f>DATE($M$2,$S$2,11)</f>
        <v>46002</v>
      </c>
      <c r="Q10" s="6">
        <f>DATE($M$2,$S$2,12)</f>
        <v>46003</v>
      </c>
      <c r="R10" s="6">
        <f>DATE($M$2,$S$2,13)</f>
        <v>46004</v>
      </c>
      <c r="S10" s="6">
        <f>DATE($M$2,$S$2,14)</f>
        <v>46005</v>
      </c>
      <c r="T10" s="6">
        <f>DATE($M$2,$S$2,15)</f>
        <v>46006</v>
      </c>
      <c r="U10" s="6">
        <f>DATE($M$2,$S$2,16)</f>
        <v>46007</v>
      </c>
      <c r="V10" s="6">
        <f>DATE($M$2,$S$2,17)</f>
        <v>46008</v>
      </c>
      <c r="W10" s="6">
        <f>DATE($M$2,$S$2,18)</f>
        <v>46009</v>
      </c>
      <c r="X10" s="6">
        <f>DATE($M$2,$S$2,19)</f>
        <v>46010</v>
      </c>
      <c r="Y10" s="6">
        <f>DATE($M$2,$S$2,20)</f>
        <v>46011</v>
      </c>
      <c r="Z10" s="6">
        <f>DATE($M$2,$S$2,21)</f>
        <v>46012</v>
      </c>
      <c r="AA10" s="6">
        <f>DATE($M$2,$S$2,22)</f>
        <v>46013</v>
      </c>
      <c r="AB10" s="6">
        <f>DATE($M$2,$S$2,23)</f>
        <v>46014</v>
      </c>
      <c r="AC10" s="6">
        <f>DATE($M$2,$S$2,24)</f>
        <v>46015</v>
      </c>
      <c r="AD10" s="6">
        <f>DATE($M$2,$S$2,25)</f>
        <v>46016</v>
      </c>
      <c r="AE10" s="6">
        <f>DATE($M$2,$S$2,26)</f>
        <v>46017</v>
      </c>
      <c r="AF10" s="6">
        <f>DATE($M$2,$S$2,27)</f>
        <v>46018</v>
      </c>
      <c r="AG10" s="6">
        <f>DATE($M$2,$S$2,28)</f>
        <v>46019</v>
      </c>
      <c r="AH10" s="6">
        <f>IF(DAY(EOMONTH(F10,0))&lt;29,"",DATE($M$2,$S$2,29))</f>
        <v>46020</v>
      </c>
      <c r="AI10" s="6">
        <f>IF(DAY(EOMONTH(F10,0))&lt;30,"",DATE($M$2,$S$2,30))</f>
        <v>46021</v>
      </c>
      <c r="AJ10" s="6">
        <f>IF(DAY(EOMONTH(F10,0))&lt;31,"",DATE($M$2,$S$2,31))</f>
        <v>46022</v>
      </c>
      <c r="AK10" s="190"/>
      <c r="AL10" s="101"/>
      <c r="AM10" s="115"/>
      <c r="AN10" s="115"/>
    </row>
    <row r="11" spans="1:40" ht="15" customHeight="1">
      <c r="A11" s="113"/>
      <c r="B11" s="124"/>
      <c r="C11" s="118"/>
      <c r="D11" s="100"/>
      <c r="E11" s="111"/>
      <c r="F11" s="7">
        <f>DATE($M$2,$S$2,1)</f>
        <v>45992</v>
      </c>
      <c r="G11" s="7">
        <f>DATE($M$2,$S$2,2)</f>
        <v>45993</v>
      </c>
      <c r="H11" s="7">
        <f>DATE($M$2,$S$2,3)</f>
        <v>45994</v>
      </c>
      <c r="I11" s="7">
        <f>DATE($M$2,$S$2,4)</f>
        <v>45995</v>
      </c>
      <c r="J11" s="7">
        <f>DATE($M$2,$S$2,5)</f>
        <v>45996</v>
      </c>
      <c r="K11" s="7">
        <f>DATE($M$2,$S$2,6)</f>
        <v>45997</v>
      </c>
      <c r="L11" s="7">
        <f>DATE($M$2,$S$2,7)</f>
        <v>45998</v>
      </c>
      <c r="M11" s="7">
        <f>DATE($M$2,$S$2,8)</f>
        <v>45999</v>
      </c>
      <c r="N11" s="7">
        <f>DATE($M$2,$S$2,9)</f>
        <v>46000</v>
      </c>
      <c r="O11" s="7">
        <f>DATE($M$2,$S$2,10)</f>
        <v>46001</v>
      </c>
      <c r="P11" s="7">
        <f>DATE($M$2,$S$2,11)</f>
        <v>46002</v>
      </c>
      <c r="Q11" s="7">
        <f>DATE($M$2,$S$2,12)</f>
        <v>46003</v>
      </c>
      <c r="R11" s="7">
        <f>DATE($M$2,$S$2,13)</f>
        <v>46004</v>
      </c>
      <c r="S11" s="7">
        <f>DATE($M$2,$S$2,14)</f>
        <v>46005</v>
      </c>
      <c r="T11" s="7">
        <f>DATE($M$2,$S$2,15)</f>
        <v>46006</v>
      </c>
      <c r="U11" s="7">
        <f>DATE($M$2,$S$2,16)</f>
        <v>46007</v>
      </c>
      <c r="V11" s="7">
        <f>DATE($M$2,$S$2,17)</f>
        <v>46008</v>
      </c>
      <c r="W11" s="7">
        <f>DATE($M$2,$S$2,18)</f>
        <v>46009</v>
      </c>
      <c r="X11" s="7">
        <f>DATE($M$2,$S$2,19)</f>
        <v>46010</v>
      </c>
      <c r="Y11" s="7">
        <f>DATE($M$2,$S$2,20)</f>
        <v>46011</v>
      </c>
      <c r="Z11" s="7">
        <f>DATE($M$2,$S$2,21)</f>
        <v>46012</v>
      </c>
      <c r="AA11" s="7">
        <f>DATE($M$2,$S$2,22)</f>
        <v>46013</v>
      </c>
      <c r="AB11" s="7">
        <f>DATE($M$2,$S$2,23)</f>
        <v>46014</v>
      </c>
      <c r="AC11" s="7">
        <f>DATE($M$2,$S$2,24)</f>
        <v>46015</v>
      </c>
      <c r="AD11" s="7">
        <f>DATE($M$2,$S$2,25)</f>
        <v>46016</v>
      </c>
      <c r="AE11" s="7">
        <f>DATE($M$2,$S$2,26)</f>
        <v>46017</v>
      </c>
      <c r="AF11" s="7">
        <f>DATE($M$2,$S$2,27)</f>
        <v>46018</v>
      </c>
      <c r="AG11" s="7">
        <f>DATE($M$2,$S$2,28)</f>
        <v>46019</v>
      </c>
      <c r="AH11" s="7">
        <f>IF(DAY(EOMONTH(F11,0))&lt;29,"",DATE($M$2,$S$2,29))</f>
        <v>46020</v>
      </c>
      <c r="AI11" s="7">
        <f>IF(DAY(EOMONTH(F11,0))&lt;30,"",DATE($M$2,$S$2,30))</f>
        <v>46021</v>
      </c>
      <c r="AJ11" s="7">
        <f>IF(DAY(EOMONTH(F11,0))&lt;31,"",DATE($M$2,$S$2,31))</f>
        <v>46022</v>
      </c>
      <c r="AK11" s="190"/>
      <c r="AL11" s="101"/>
      <c r="AM11" s="115"/>
      <c r="AN11" s="115"/>
    </row>
    <row r="12" spans="1:40" ht="18" customHeight="1">
      <c r="A12" s="16">
        <v>1</v>
      </c>
      <c r="B12" s="45" t="s">
        <v>67</v>
      </c>
      <c r="C12" s="25" t="s">
        <v>37</v>
      </c>
      <c r="D12" s="46"/>
      <c r="E12" s="47" t="s">
        <v>37</v>
      </c>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2">
        <f>+SUM(F12:AJ12)</f>
        <v>0</v>
      </c>
      <c r="AL12" s="13">
        <f t="shared" ref="AL12:AL32" si="0">IF($AK$3="４週",AK12/4,AK12/(DAY(EOMONTH($F$10,0))/7))</f>
        <v>0</v>
      </c>
      <c r="AM12" s="110"/>
      <c r="AN12" s="110"/>
    </row>
    <row r="13" spans="1:40" ht="18" customHeight="1">
      <c r="A13" s="16">
        <v>2</v>
      </c>
      <c r="B13" s="45" t="s">
        <v>117</v>
      </c>
      <c r="C13" s="25" t="s">
        <v>39</v>
      </c>
      <c r="D13" s="46"/>
      <c r="E13" s="47" t="s">
        <v>39</v>
      </c>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2">
        <f t="shared" ref="AK13:AK32" si="1">+SUM(F13:AJ13)</f>
        <v>0</v>
      </c>
      <c r="AL13" s="13">
        <f t="shared" si="0"/>
        <v>0</v>
      </c>
      <c r="AM13" s="110"/>
      <c r="AN13" s="110"/>
    </row>
    <row r="14" spans="1:40" ht="18" customHeight="1">
      <c r="A14" s="16">
        <v>3</v>
      </c>
      <c r="B14" s="45" t="s">
        <v>156</v>
      </c>
      <c r="C14" s="25" t="s">
        <v>41</v>
      </c>
      <c r="D14" s="46"/>
      <c r="E14" s="47" t="s">
        <v>41</v>
      </c>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2">
        <f t="shared" si="1"/>
        <v>0</v>
      </c>
      <c r="AL14" s="13">
        <f t="shared" si="0"/>
        <v>0</v>
      </c>
      <c r="AM14" s="110"/>
      <c r="AN14" s="110"/>
    </row>
    <row r="15" spans="1:40" ht="18" customHeight="1">
      <c r="A15" s="16">
        <v>4</v>
      </c>
      <c r="B15" s="45" t="s">
        <v>162</v>
      </c>
      <c r="C15" s="25" t="s">
        <v>43</v>
      </c>
      <c r="D15" s="46"/>
      <c r="E15" s="47" t="s">
        <v>43</v>
      </c>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2">
        <f t="shared" si="1"/>
        <v>0</v>
      </c>
      <c r="AL15" s="13">
        <f t="shared" si="0"/>
        <v>0</v>
      </c>
      <c r="AM15" s="110"/>
      <c r="AN15" s="110"/>
    </row>
    <row r="16" spans="1:40" ht="18" customHeight="1">
      <c r="A16" s="16">
        <v>5</v>
      </c>
      <c r="B16" s="45"/>
      <c r="C16" s="25"/>
      <c r="D16" s="46"/>
      <c r="E16" s="47"/>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2">
        <f t="shared" si="1"/>
        <v>0</v>
      </c>
      <c r="AL16" s="13">
        <f t="shared" si="0"/>
        <v>0</v>
      </c>
      <c r="AM16" s="110"/>
      <c r="AN16" s="110"/>
    </row>
    <row r="17" spans="1:43" ht="18" customHeight="1">
      <c r="A17" s="16">
        <v>6</v>
      </c>
      <c r="B17" s="45"/>
      <c r="C17" s="25"/>
      <c r="D17" s="46"/>
      <c r="E17" s="47"/>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2">
        <f t="shared" si="1"/>
        <v>0</v>
      </c>
      <c r="AL17" s="13">
        <f t="shared" si="0"/>
        <v>0</v>
      </c>
      <c r="AM17" s="110"/>
      <c r="AN17" s="110"/>
    </row>
    <row r="18" spans="1:43" ht="18" customHeight="1">
      <c r="A18" s="16">
        <v>7</v>
      </c>
      <c r="B18" s="45"/>
      <c r="C18" s="25"/>
      <c r="D18" s="46"/>
      <c r="E18" s="47"/>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2">
        <f t="shared" si="1"/>
        <v>0</v>
      </c>
      <c r="AL18" s="13">
        <f t="shared" si="0"/>
        <v>0</v>
      </c>
      <c r="AM18" s="110"/>
      <c r="AN18" s="110"/>
    </row>
    <row r="19" spans="1:43" ht="18" customHeight="1">
      <c r="A19" s="16">
        <v>8</v>
      </c>
      <c r="B19" s="45"/>
      <c r="C19" s="25"/>
      <c r="D19" s="46"/>
      <c r="E19" s="47"/>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2">
        <f t="shared" si="1"/>
        <v>0</v>
      </c>
      <c r="AL19" s="13">
        <f t="shared" si="0"/>
        <v>0</v>
      </c>
      <c r="AM19" s="110"/>
      <c r="AN19" s="110"/>
    </row>
    <row r="20" spans="1:43" ht="18" customHeight="1">
      <c r="A20" s="16">
        <v>9</v>
      </c>
      <c r="B20" s="45"/>
      <c r="C20" s="25"/>
      <c r="D20" s="46"/>
      <c r="E20" s="47"/>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2">
        <f t="shared" si="1"/>
        <v>0</v>
      </c>
      <c r="AL20" s="13">
        <f t="shared" si="0"/>
        <v>0</v>
      </c>
      <c r="AM20" s="110"/>
      <c r="AN20" s="110"/>
    </row>
    <row r="21" spans="1:43" ht="18" customHeight="1">
      <c r="A21" s="16">
        <v>10</v>
      </c>
      <c r="B21" s="45"/>
      <c r="C21" s="25"/>
      <c r="D21" s="46"/>
      <c r="E21" s="47"/>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2">
        <f t="shared" si="1"/>
        <v>0</v>
      </c>
      <c r="AL21" s="13">
        <f t="shared" si="0"/>
        <v>0</v>
      </c>
      <c r="AM21" s="110"/>
      <c r="AN21" s="110"/>
    </row>
    <row r="22" spans="1:43" ht="18" customHeight="1">
      <c r="A22" s="16">
        <v>11</v>
      </c>
      <c r="B22" s="45"/>
      <c r="C22" s="25"/>
      <c r="D22" s="46"/>
      <c r="E22" s="47"/>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2">
        <f t="shared" si="1"/>
        <v>0</v>
      </c>
      <c r="AL22" s="13">
        <f t="shared" si="0"/>
        <v>0</v>
      </c>
      <c r="AM22" s="110"/>
      <c r="AN22" s="110"/>
    </row>
    <row r="23" spans="1:43" ht="18" customHeight="1">
      <c r="A23" s="16">
        <v>12</v>
      </c>
      <c r="B23" s="45"/>
      <c r="C23" s="25"/>
      <c r="D23" s="46"/>
      <c r="E23" s="47"/>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2">
        <f t="shared" si="1"/>
        <v>0</v>
      </c>
      <c r="AL23" s="13">
        <f t="shared" si="0"/>
        <v>0</v>
      </c>
      <c r="AM23" s="110"/>
      <c r="AN23" s="110"/>
    </row>
    <row r="24" spans="1:43" ht="18" customHeight="1">
      <c r="A24" s="16">
        <v>13</v>
      </c>
      <c r="B24" s="45"/>
      <c r="C24" s="25"/>
      <c r="D24" s="46"/>
      <c r="E24" s="47"/>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2">
        <f t="shared" si="1"/>
        <v>0</v>
      </c>
      <c r="AL24" s="13">
        <f t="shared" si="0"/>
        <v>0</v>
      </c>
      <c r="AM24" s="110"/>
      <c r="AN24" s="110"/>
    </row>
    <row r="25" spans="1:43" ht="18" customHeight="1">
      <c r="A25" s="16">
        <v>14</v>
      </c>
      <c r="B25" s="45"/>
      <c r="C25" s="25"/>
      <c r="D25" s="46"/>
      <c r="E25" s="47"/>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2">
        <f t="shared" si="1"/>
        <v>0</v>
      </c>
      <c r="AL25" s="13">
        <f t="shared" si="0"/>
        <v>0</v>
      </c>
      <c r="AM25" s="110"/>
      <c r="AN25" s="110"/>
    </row>
    <row r="26" spans="1:43" ht="18" customHeight="1">
      <c r="A26" s="16">
        <v>15</v>
      </c>
      <c r="B26" s="45"/>
      <c r="C26" s="25"/>
      <c r="D26" s="46"/>
      <c r="E26" s="47"/>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2">
        <f t="shared" si="1"/>
        <v>0</v>
      </c>
      <c r="AL26" s="13">
        <f t="shared" si="0"/>
        <v>0</v>
      </c>
      <c r="AM26" s="110"/>
      <c r="AN26" s="110"/>
    </row>
    <row r="27" spans="1:43" ht="18" customHeight="1">
      <c r="A27" s="16">
        <v>16</v>
      </c>
      <c r="B27" s="45"/>
      <c r="C27" s="25"/>
      <c r="D27" s="46"/>
      <c r="E27" s="47"/>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2">
        <f t="shared" si="1"/>
        <v>0</v>
      </c>
      <c r="AL27" s="13">
        <f t="shared" si="0"/>
        <v>0</v>
      </c>
      <c r="AM27" s="110"/>
      <c r="AN27" s="110"/>
    </row>
    <row r="28" spans="1:43" ht="18" customHeight="1">
      <c r="A28" s="16">
        <v>17</v>
      </c>
      <c r="B28" s="45"/>
      <c r="C28" s="25"/>
      <c r="D28" s="46"/>
      <c r="E28" s="47"/>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2">
        <f t="shared" si="1"/>
        <v>0</v>
      </c>
      <c r="AL28" s="13">
        <f t="shared" si="0"/>
        <v>0</v>
      </c>
      <c r="AM28" s="110"/>
      <c r="AN28" s="110"/>
    </row>
    <row r="29" spans="1:43" ht="18" customHeight="1">
      <c r="A29" s="16">
        <v>18</v>
      </c>
      <c r="B29" s="45"/>
      <c r="C29" s="25"/>
      <c r="D29" s="46"/>
      <c r="E29" s="47"/>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2">
        <f t="shared" si="1"/>
        <v>0</v>
      </c>
      <c r="AL29" s="13">
        <f t="shared" si="0"/>
        <v>0</v>
      </c>
      <c r="AM29" s="110"/>
      <c r="AN29" s="110"/>
    </row>
    <row r="30" spans="1:43" ht="18" customHeight="1">
      <c r="A30" s="16">
        <v>19</v>
      </c>
      <c r="B30" s="45"/>
      <c r="C30" s="25"/>
      <c r="D30" s="46"/>
      <c r="E30" s="47"/>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2">
        <f t="shared" si="1"/>
        <v>0</v>
      </c>
      <c r="AL30" s="13">
        <f t="shared" si="0"/>
        <v>0</v>
      </c>
      <c r="AM30" s="110"/>
      <c r="AN30" s="110"/>
    </row>
    <row r="31" spans="1:43" ht="18" customHeight="1">
      <c r="A31" s="16">
        <v>20</v>
      </c>
      <c r="B31" s="45"/>
      <c r="C31" s="25"/>
      <c r="D31" s="46"/>
      <c r="E31" s="47"/>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2">
        <f t="shared" si="1"/>
        <v>0</v>
      </c>
      <c r="AL31" s="13">
        <f t="shared" si="0"/>
        <v>0</v>
      </c>
      <c r="AM31" s="110"/>
      <c r="AN31" s="110"/>
    </row>
    <row r="32" spans="1:43" ht="18" customHeight="1">
      <c r="A32" s="111" t="s">
        <v>26</v>
      </c>
      <c r="B32" s="112"/>
      <c r="C32" s="112"/>
      <c r="D32" s="112"/>
      <c r="E32" s="112"/>
      <c r="F32" s="14">
        <f>+SUM(F12:F31)</f>
        <v>0</v>
      </c>
      <c r="G32" s="14">
        <f t="shared" ref="G32:AJ32" si="2">+SUM(G12:G31)</f>
        <v>0</v>
      </c>
      <c r="H32" s="14">
        <f t="shared" si="2"/>
        <v>0</v>
      </c>
      <c r="I32" s="14">
        <f t="shared" si="2"/>
        <v>0</v>
      </c>
      <c r="J32" s="14">
        <f t="shared" si="2"/>
        <v>0</v>
      </c>
      <c r="K32" s="14">
        <f t="shared" si="2"/>
        <v>0</v>
      </c>
      <c r="L32" s="14">
        <f t="shared" si="2"/>
        <v>0</v>
      </c>
      <c r="M32" s="14">
        <f t="shared" si="2"/>
        <v>0</v>
      </c>
      <c r="N32" s="14">
        <f t="shared" si="2"/>
        <v>0</v>
      </c>
      <c r="O32" s="14">
        <f t="shared" si="2"/>
        <v>0</v>
      </c>
      <c r="P32" s="14">
        <f t="shared" si="2"/>
        <v>0</v>
      </c>
      <c r="Q32" s="14">
        <f t="shared" si="2"/>
        <v>0</v>
      </c>
      <c r="R32" s="14">
        <f t="shared" si="2"/>
        <v>0</v>
      </c>
      <c r="S32" s="14">
        <f t="shared" si="2"/>
        <v>0</v>
      </c>
      <c r="T32" s="14">
        <f t="shared" si="2"/>
        <v>0</v>
      </c>
      <c r="U32" s="14">
        <f t="shared" si="2"/>
        <v>0</v>
      </c>
      <c r="V32" s="14">
        <f t="shared" si="2"/>
        <v>0</v>
      </c>
      <c r="W32" s="14">
        <f t="shared" si="2"/>
        <v>0</v>
      </c>
      <c r="X32" s="14">
        <f t="shared" si="2"/>
        <v>0</v>
      </c>
      <c r="Y32" s="14">
        <f t="shared" si="2"/>
        <v>0</v>
      </c>
      <c r="Z32" s="14">
        <f t="shared" si="2"/>
        <v>0</v>
      </c>
      <c r="AA32" s="14">
        <f t="shared" si="2"/>
        <v>0</v>
      </c>
      <c r="AB32" s="14">
        <f t="shared" si="2"/>
        <v>0</v>
      </c>
      <c r="AC32" s="14">
        <f t="shared" si="2"/>
        <v>0</v>
      </c>
      <c r="AD32" s="14">
        <f t="shared" si="2"/>
        <v>0</v>
      </c>
      <c r="AE32" s="14">
        <f t="shared" si="2"/>
        <v>0</v>
      </c>
      <c r="AF32" s="14">
        <f t="shared" si="2"/>
        <v>0</v>
      </c>
      <c r="AG32" s="14">
        <f t="shared" si="2"/>
        <v>0</v>
      </c>
      <c r="AH32" s="14">
        <f t="shared" si="2"/>
        <v>0</v>
      </c>
      <c r="AI32" s="14">
        <f t="shared" si="2"/>
        <v>0</v>
      </c>
      <c r="AJ32" s="14">
        <f t="shared" si="2"/>
        <v>0</v>
      </c>
      <c r="AK32" s="12">
        <f t="shared" si="1"/>
        <v>0</v>
      </c>
      <c r="AL32" s="13">
        <f t="shared" si="0"/>
        <v>0</v>
      </c>
      <c r="AM32" s="113"/>
      <c r="AN32" s="113"/>
      <c r="AP32"/>
      <c r="AQ32"/>
    </row>
    <row r="33" spans="1:45" ht="18" customHeight="1">
      <c r="A33" s="112" t="s">
        <v>27</v>
      </c>
      <c r="B33" s="112"/>
      <c r="C33" s="112"/>
      <c r="D33" s="112"/>
      <c r="E33" s="114"/>
      <c r="F33" s="38"/>
      <c r="G33" s="38"/>
      <c r="H33" s="38"/>
      <c r="I33" s="38"/>
      <c r="J33" s="38"/>
      <c r="K33" s="38"/>
      <c r="L33" s="38"/>
      <c r="M33" s="38"/>
      <c r="N33" s="38"/>
      <c r="O33" s="38"/>
      <c r="P33" s="38"/>
      <c r="Q33" s="38"/>
      <c r="R33" s="38"/>
      <c r="S33" s="38"/>
      <c r="T33" s="38"/>
      <c r="U33" s="38"/>
      <c r="V33" s="38"/>
      <c r="W33" s="38"/>
      <c r="X33" s="38"/>
      <c r="Y33" s="38"/>
      <c r="Z33" s="38"/>
      <c r="AA33" s="38"/>
      <c r="AB33" s="38"/>
      <c r="AC33" s="38"/>
      <c r="AD33" s="38"/>
      <c r="AE33" s="38"/>
      <c r="AF33" s="38"/>
      <c r="AG33" s="38"/>
      <c r="AH33" s="38"/>
      <c r="AI33" s="38"/>
      <c r="AJ33" s="38"/>
      <c r="AK33" s="14"/>
      <c r="AL33" s="15"/>
      <c r="AM33" s="113"/>
      <c r="AN33" s="113"/>
      <c r="AP33"/>
      <c r="AQ33"/>
    </row>
    <row r="34" spans="1:45" ht="15" customHeight="1">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c r="AP34"/>
      <c r="AQ34"/>
    </row>
    <row r="35" spans="1:45" ht="15" customHeight="1">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45" ht="15" customHeight="1">
      <c r="A36" s="9"/>
      <c r="B36" s="9"/>
      <c r="C36" s="9"/>
      <c r="D36" s="9"/>
      <c r="E36" s="9"/>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9"/>
      <c r="AL36" s="9"/>
      <c r="AM36" s="4"/>
    </row>
    <row r="37" spans="1:45" ht="21" customHeight="1">
      <c r="A37" s="10" t="s">
        <v>276</v>
      </c>
      <c r="B37" s="9"/>
      <c r="C37" s="9"/>
      <c r="D37" s="9"/>
      <c r="E37" s="9"/>
      <c r="F37" s="9"/>
      <c r="G37" s="2"/>
      <c r="H37" s="2"/>
      <c r="I37" s="2"/>
      <c r="J37" s="2"/>
      <c r="K37" s="2"/>
      <c r="L37" s="2"/>
      <c r="M37" s="2"/>
      <c r="N37" s="2"/>
      <c r="O37" s="2"/>
      <c r="AM37" s="9"/>
      <c r="AN37" s="4"/>
    </row>
    <row r="38" spans="1:45" ht="25" customHeight="1">
      <c r="A38" s="100"/>
      <c r="B38" s="100"/>
      <c r="C38" s="100"/>
      <c r="D38" s="40">
        <v>4</v>
      </c>
      <c r="E38" s="40">
        <v>5</v>
      </c>
      <c r="F38" s="109">
        <v>6</v>
      </c>
      <c r="G38" s="109"/>
      <c r="H38" s="109"/>
      <c r="I38" s="109">
        <v>7</v>
      </c>
      <c r="J38" s="109"/>
      <c r="K38" s="109"/>
      <c r="L38" s="109">
        <v>8</v>
      </c>
      <c r="M38" s="109"/>
      <c r="N38" s="109"/>
      <c r="O38" s="109">
        <v>9</v>
      </c>
      <c r="P38" s="109"/>
      <c r="Q38" s="109"/>
      <c r="R38" s="109">
        <v>10</v>
      </c>
      <c r="S38" s="109"/>
      <c r="T38" s="109"/>
      <c r="U38" s="109">
        <v>11</v>
      </c>
      <c r="V38" s="109"/>
      <c r="W38" s="109"/>
      <c r="X38" s="109">
        <v>12</v>
      </c>
      <c r="Y38" s="109"/>
      <c r="Z38" s="109"/>
      <c r="AA38" s="109">
        <v>1</v>
      </c>
      <c r="AB38" s="109"/>
      <c r="AC38" s="109"/>
      <c r="AD38" s="109">
        <v>2</v>
      </c>
      <c r="AE38" s="109"/>
      <c r="AF38" s="109"/>
      <c r="AG38" s="109">
        <v>3</v>
      </c>
      <c r="AH38" s="109"/>
      <c r="AI38" s="109"/>
      <c r="AJ38" s="100" t="s">
        <v>120</v>
      </c>
      <c r="AK38" s="100"/>
      <c r="AL38" s="24" t="s">
        <v>121</v>
      </c>
      <c r="AM38"/>
      <c r="AN38"/>
      <c r="AO38"/>
    </row>
    <row r="39" spans="1:45" ht="18" customHeight="1">
      <c r="A39" s="99" t="s">
        <v>122</v>
      </c>
      <c r="B39" s="99"/>
      <c r="C39" s="99"/>
      <c r="D39" s="11"/>
      <c r="E39" s="11"/>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1">
        <f>SUM(D39:AI39)</f>
        <v>0</v>
      </c>
      <c r="AK39" s="91"/>
      <c r="AL39" s="169" t="e">
        <f>ROUNDUP(AJ39/AJ40,1)</f>
        <v>#DIV/0!</v>
      </c>
      <c r="AM39"/>
      <c r="AN39"/>
      <c r="AO39"/>
    </row>
    <row r="40" spans="1:45" ht="18" customHeight="1">
      <c r="A40" s="99" t="s">
        <v>123</v>
      </c>
      <c r="B40" s="99"/>
      <c r="C40" s="99"/>
      <c r="D40" s="11"/>
      <c r="E40" s="11"/>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1">
        <f>+SUM(D40:AI40)</f>
        <v>0</v>
      </c>
      <c r="AK40" s="91"/>
      <c r="AL40" s="170"/>
      <c r="AM40"/>
      <c r="AN40"/>
      <c r="AO40"/>
    </row>
    <row r="41" spans="1:45" ht="5.15" customHeight="1">
      <c r="A41" s="28"/>
      <c r="B41" s="28"/>
      <c r="C41" s="28"/>
      <c r="D41"/>
      <c r="E41"/>
      <c r="F41"/>
      <c r="G41"/>
      <c r="H41"/>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48"/>
      <c r="AK41" s="2"/>
      <c r="AL41" s="9"/>
      <c r="AM41" s="9"/>
      <c r="AN41" s="4"/>
    </row>
    <row r="42" spans="1:45" ht="18" customHeight="1">
      <c r="A42" s="10" t="s">
        <v>76</v>
      </c>
      <c r="B42" s="2"/>
      <c r="D42" s="2"/>
      <c r="E42" s="2"/>
      <c r="F42" s="2"/>
      <c r="G42" s="2"/>
      <c r="H42" s="2"/>
      <c r="I42"/>
      <c r="J42"/>
      <c r="K42"/>
      <c r="L42"/>
      <c r="M42"/>
      <c r="N42"/>
      <c r="O42" s="2"/>
      <c r="P42" s="2"/>
      <c r="Q42" s="2"/>
      <c r="R42" s="2"/>
      <c r="S42" s="2"/>
      <c r="T42" s="2"/>
      <c r="U42" s="2"/>
      <c r="V42" s="2"/>
      <c r="W42" s="9"/>
      <c r="X42" s="2"/>
      <c r="Y42" s="2"/>
      <c r="Z42" s="2"/>
      <c r="AA42" s="2"/>
      <c r="AB42" s="2"/>
      <c r="AC42" s="2"/>
      <c r="AD42" s="2"/>
      <c r="AE42" s="2"/>
      <c r="AF42" s="2"/>
      <c r="AG42" s="2"/>
      <c r="AH42" s="2"/>
      <c r="AI42" s="2"/>
      <c r="AJ42" s="48"/>
      <c r="AK42" s="2"/>
      <c r="AL42" s="9"/>
      <c r="AM42" s="9"/>
      <c r="AN42" s="4"/>
    </row>
    <row r="43" spans="1:45" ht="25" customHeight="1">
      <c r="A43" s="100" t="s">
        <v>80</v>
      </c>
      <c r="B43" s="100"/>
      <c r="C43" s="100" t="s">
        <v>117</v>
      </c>
      <c r="D43" s="100"/>
      <c r="E43" s="101" t="s">
        <v>157</v>
      </c>
      <c r="F43" s="101"/>
      <c r="G43" s="101"/>
      <c r="H43" s="101"/>
      <c r="I43" s="155"/>
      <c r="J43" s="155"/>
      <c r="K43" s="155"/>
      <c r="L43" s="155"/>
      <c r="M43" s="155"/>
      <c r="N43" s="155"/>
      <c r="O43"/>
      <c r="P43"/>
      <c r="Q43"/>
      <c r="R43"/>
      <c r="S43"/>
      <c r="T43"/>
      <c r="U43"/>
      <c r="W43" s="9"/>
      <c r="X43" s="2"/>
      <c r="Y43" s="2"/>
      <c r="Z43" s="2"/>
      <c r="AA43" s="2"/>
      <c r="AB43" s="2"/>
      <c r="AC43" s="2"/>
      <c r="AD43" s="2"/>
      <c r="AE43" s="2"/>
      <c r="AF43" s="2"/>
      <c r="AG43" s="2"/>
      <c r="AH43" s="2"/>
      <c r="AI43" s="2"/>
      <c r="AJ43" s="48"/>
      <c r="AK43" s="2"/>
      <c r="AL43" s="9"/>
      <c r="AM43" s="9"/>
      <c r="AN43" s="4"/>
    </row>
    <row r="44" spans="1:45" ht="18" customHeight="1">
      <c r="A44" s="101" t="s">
        <v>82</v>
      </c>
      <c r="B44" s="101"/>
      <c r="C44" s="102" t="e">
        <f>ROUNDDOWN(IF(AL39&lt;=60,1,1+ROUNDUP((AL39-60)/40,0)),1)</f>
        <v>#DIV/0!</v>
      </c>
      <c r="D44" s="102"/>
      <c r="E44" s="102" t="e">
        <f>ROUNDDOWN(AL39/10,1)</f>
        <v>#DIV/0!</v>
      </c>
      <c r="F44" s="102"/>
      <c r="G44" s="102"/>
      <c r="H44" s="102"/>
      <c r="I44" s="191"/>
      <c r="J44" s="191"/>
      <c r="K44" s="191"/>
      <c r="L44" s="191"/>
      <c r="M44" s="191"/>
      <c r="N44" s="191"/>
      <c r="O44"/>
      <c r="P44"/>
      <c r="Q44"/>
      <c r="R44"/>
      <c r="S44"/>
      <c r="T44"/>
      <c r="U44"/>
      <c r="W44" s="9"/>
      <c r="X44" s="2"/>
      <c r="Y44" s="2"/>
      <c r="Z44" s="2"/>
      <c r="AA44" s="2"/>
      <c r="AB44" s="2"/>
      <c r="AC44" s="2"/>
      <c r="AD44" s="2"/>
      <c r="AE44" s="2"/>
      <c r="AF44" s="2"/>
      <c r="AG44" s="2"/>
      <c r="AH44" s="2"/>
      <c r="AI44" s="2"/>
      <c r="AJ44" s="48"/>
      <c r="AK44" s="2"/>
      <c r="AL44" s="9"/>
      <c r="AM44" s="9"/>
      <c r="AN44" s="4"/>
    </row>
    <row r="45" spans="1:45" ht="5.15" customHeight="1">
      <c r="A45" s="28"/>
      <c r="B45" s="28"/>
      <c r="C45" s="28"/>
      <c r="D45" s="28"/>
      <c r="E45" s="28"/>
      <c r="F45" s="28"/>
      <c r="G45" s="28"/>
      <c r="H45" s="28"/>
      <c r="I45" s="28"/>
      <c r="J45" s="2"/>
      <c r="K45" s="2"/>
      <c r="L45" s="2"/>
      <c r="M45" s="48"/>
      <c r="N45" s="2"/>
      <c r="O45" s="2"/>
      <c r="P45" s="2"/>
      <c r="Q45"/>
      <c r="W45" s="9"/>
      <c r="X45" s="2"/>
      <c r="Y45" s="2"/>
      <c r="Z45" s="2"/>
      <c r="AA45" s="2"/>
      <c r="AB45" s="2"/>
      <c r="AC45" s="2"/>
      <c r="AD45" s="2"/>
      <c r="AE45" s="2"/>
      <c r="AF45" s="2"/>
      <c r="AG45" s="2"/>
      <c r="AH45" s="2"/>
      <c r="AI45" s="2"/>
      <c r="AJ45" s="48"/>
      <c r="AK45" s="2"/>
      <c r="AL45" s="9"/>
      <c r="AM45" s="9"/>
      <c r="AN45" s="4"/>
    </row>
    <row r="46" spans="1:45" ht="21" customHeight="1">
      <c r="A46" s="10" t="s">
        <v>99</v>
      </c>
      <c r="B46" s="1"/>
      <c r="C46" s="5"/>
      <c r="D46" s="5"/>
      <c r="E46" s="5"/>
      <c r="F46" s="5"/>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5"/>
      <c r="AM46" s="5"/>
      <c r="AN46" s="4"/>
    </row>
    <row r="47" spans="1:45" ht="25" customHeight="1">
      <c r="A47" s="4"/>
      <c r="B47" s="9"/>
      <c r="C47" s="92" t="s">
        <v>264</v>
      </c>
      <c r="D47" s="93"/>
      <c r="E47" s="94" t="s">
        <v>265</v>
      </c>
      <c r="F47" s="94"/>
      <c r="G47" s="94"/>
      <c r="H47" s="94"/>
      <c r="I47" s="92" t="s">
        <v>266</v>
      </c>
      <c r="J47" s="93"/>
      <c r="K47" s="93"/>
      <c r="L47" s="93"/>
      <c r="M47" s="93"/>
      <c r="N47" s="95"/>
      <c r="O47" s="92" t="s">
        <v>178</v>
      </c>
      <c r="P47" s="93"/>
      <c r="Q47" s="93"/>
      <c r="R47" s="93"/>
      <c r="S47" s="93"/>
      <c r="T47" s="95"/>
      <c r="U47" s="92" t="s">
        <v>267</v>
      </c>
      <c r="V47" s="93"/>
      <c r="W47" s="93"/>
      <c r="X47" s="93"/>
      <c r="Y47" s="93"/>
      <c r="Z47" s="95"/>
      <c r="AA47" s="92" t="s">
        <v>267</v>
      </c>
      <c r="AB47" s="93"/>
      <c r="AC47" s="93"/>
      <c r="AD47" s="93"/>
      <c r="AE47" s="93"/>
      <c r="AF47" s="95"/>
      <c r="AG47" s="94" t="s">
        <v>267</v>
      </c>
      <c r="AH47" s="94"/>
      <c r="AI47" s="94"/>
      <c r="AJ47" s="94"/>
      <c r="AK47" s="94"/>
      <c r="AL47" s="94" t="s">
        <v>267</v>
      </c>
      <c r="AM47" s="94"/>
      <c r="AN47" s="4"/>
    </row>
    <row r="48" spans="1:45" ht="18" customHeight="1">
      <c r="A48" s="4"/>
      <c r="B48" s="9"/>
      <c r="C48" s="44" t="s">
        <v>100</v>
      </c>
      <c r="D48" s="44" t="s">
        <v>101</v>
      </c>
      <c r="E48" s="43" t="s">
        <v>100</v>
      </c>
      <c r="F48" s="108" t="s">
        <v>101</v>
      </c>
      <c r="G48" s="108"/>
      <c r="H48" s="108"/>
      <c r="I48" s="105" t="s">
        <v>100</v>
      </c>
      <c r="J48" s="106"/>
      <c r="K48" s="107"/>
      <c r="L48" s="105" t="s">
        <v>101</v>
      </c>
      <c r="M48" s="106"/>
      <c r="N48" s="107"/>
      <c r="O48" s="105" t="s">
        <v>100</v>
      </c>
      <c r="P48" s="106"/>
      <c r="Q48" s="107"/>
      <c r="R48" s="105" t="s">
        <v>101</v>
      </c>
      <c r="S48" s="106"/>
      <c r="T48" s="107"/>
      <c r="U48" s="105" t="s">
        <v>100</v>
      </c>
      <c r="V48" s="106"/>
      <c r="W48" s="107"/>
      <c r="X48" s="105" t="s">
        <v>101</v>
      </c>
      <c r="Y48" s="106"/>
      <c r="Z48" s="107"/>
      <c r="AA48" s="105" t="s">
        <v>100</v>
      </c>
      <c r="AB48" s="106"/>
      <c r="AC48" s="107"/>
      <c r="AD48" s="105" t="s">
        <v>101</v>
      </c>
      <c r="AE48" s="106"/>
      <c r="AF48" s="107"/>
      <c r="AG48" s="105" t="s">
        <v>100</v>
      </c>
      <c r="AH48" s="106"/>
      <c r="AI48" s="107"/>
      <c r="AJ48" s="105" t="s">
        <v>101</v>
      </c>
      <c r="AK48" s="107"/>
      <c r="AL48" s="43" t="s">
        <v>0</v>
      </c>
      <c r="AM48" s="43" t="s">
        <v>125</v>
      </c>
      <c r="AN48" s="4"/>
      <c r="AP48" s="2"/>
      <c r="AQ48" s="2"/>
      <c r="AR48" s="2"/>
      <c r="AS48" s="2"/>
    </row>
    <row r="49" spans="1:45" ht="18" customHeight="1">
      <c r="A49" s="4"/>
      <c r="B49" s="17" t="s">
        <v>102</v>
      </c>
      <c r="C49" s="43">
        <f>COUNTIFS($B$12:$B$31,C$47,$C$12:$C$31,"A",$E$12:$E$31,"*")</f>
        <v>1</v>
      </c>
      <c r="D49" s="43">
        <f>COUNTIFS($B$12:$B$31,C$47,$C$12:$C$31,"B",$E$12:$E$31,"*")</f>
        <v>0</v>
      </c>
      <c r="E49" s="43">
        <f>COUNTIFS($B$12:$B$31,E$47,$C$12:$C$31,"A",$E$12:$E$31,"*")</f>
        <v>0</v>
      </c>
      <c r="F49" s="105">
        <f>COUNTIFS($B$12:$B$31,E$47,$C$12:$C$31,"B",$E$12:$E$31,"*")</f>
        <v>1</v>
      </c>
      <c r="G49" s="106"/>
      <c r="H49" s="107"/>
      <c r="I49" s="105">
        <f>COUNTIFS($B$12:$B$31,I$47,$C$12:$C$31,"A",$E$12:$E$31,"*")</f>
        <v>0</v>
      </c>
      <c r="J49" s="106"/>
      <c r="K49" s="107"/>
      <c r="L49" s="105">
        <f>COUNTIFS($B$12:$B$31,I$47,$C$12:$C$31,"B",$E$12:$E$31,"*")</f>
        <v>0</v>
      </c>
      <c r="M49" s="106"/>
      <c r="N49" s="107"/>
      <c r="O49" s="105">
        <f>COUNTIFS($B$12:$B$31,O$47,$C$12:$C$31,"A",$E$12:$E$31,"*")</f>
        <v>0</v>
      </c>
      <c r="P49" s="106"/>
      <c r="Q49" s="107"/>
      <c r="R49" s="105">
        <f>COUNTIFS($B$12:$B$31,O$47,$C$12:$C$31,"B",$E$12:$E$31,"*")</f>
        <v>0</v>
      </c>
      <c r="S49" s="106"/>
      <c r="T49" s="107"/>
      <c r="U49" s="105">
        <f>COUNTIFS($B$12:$B$31,U$47,$C$12:$C$31,"A",$E$12:$E$31,"*")</f>
        <v>0</v>
      </c>
      <c r="V49" s="106"/>
      <c r="W49" s="107"/>
      <c r="X49" s="105">
        <f>COUNTIFS($B$12:$B$31,U$47,$C$12:$C$31,"B",$E$12:$E$31,"*")</f>
        <v>0</v>
      </c>
      <c r="Y49" s="106"/>
      <c r="Z49" s="107"/>
      <c r="AA49" s="105">
        <f>COUNTIFS($B$12:$B$31,AA$47,$C$12:$C$31,"A",$E$12:$E$31,"*")</f>
        <v>0</v>
      </c>
      <c r="AB49" s="106"/>
      <c r="AC49" s="107"/>
      <c r="AD49" s="105">
        <f>COUNTIFS($B$12:$B$31,AA$47,$C$12:$C$31,"B",$E$12:$E$31,"*")</f>
        <v>0</v>
      </c>
      <c r="AE49" s="106"/>
      <c r="AF49" s="107"/>
      <c r="AG49" s="105">
        <f>COUNTIFS($B$12:$B$31,AG$47,$C$12:$C$31,"A",$E$12:$E$31,"*")</f>
        <v>0</v>
      </c>
      <c r="AH49" s="106"/>
      <c r="AI49" s="107"/>
      <c r="AJ49" s="105">
        <f>COUNTIFS($B$12:$B$31,AG$47,$C$12:$C$31,"B",$E$12:$E$31,"*")</f>
        <v>0</v>
      </c>
      <c r="AK49" s="107"/>
      <c r="AL49" s="43">
        <f>COUNTIFS($B$12:$B$31,AL$47,$C$12:$C$31,"A",$E$12:$E$31,"*")</f>
        <v>0</v>
      </c>
      <c r="AM49" s="43">
        <f>COUNTIFS($B$12:$B$31,AL$47,$C$12:$C$31,"B",$E$12:$E$31,"*")</f>
        <v>0</v>
      </c>
      <c r="AN49" s="4"/>
      <c r="AP49" s="2"/>
      <c r="AQ49" s="2"/>
      <c r="AR49" s="2"/>
      <c r="AS49" s="2"/>
    </row>
    <row r="50" spans="1:45" ht="18" customHeight="1">
      <c r="A50" s="4"/>
      <c r="B50" s="24" t="s">
        <v>103</v>
      </c>
      <c r="C50" s="43">
        <f>COUNTIFS($B$12:$B$31,C$47,$C$12:$C$31,"C",$E$12:$E$31,"*")</f>
        <v>0</v>
      </c>
      <c r="D50" s="43">
        <f>COUNTIFS($B$12:$B$31,C$47,$C$12:$C$31,"D",$E$12:$E$31,"*")</f>
        <v>0</v>
      </c>
      <c r="E50" s="43">
        <f>COUNTIFS($B$12:$B$31,E$47,$C$12:$C$31,"C",$E$12:$E$31,"*")</f>
        <v>0</v>
      </c>
      <c r="F50" s="105">
        <f>COUNTIFS($B$12:$B$31,E$47,$C$12:$C$31,"D",$E$12:$E$31,"*")</f>
        <v>0</v>
      </c>
      <c r="G50" s="106"/>
      <c r="H50" s="107"/>
      <c r="I50" s="105">
        <f>COUNTIFS($B$12:$B$31,I$47,$C$12:$C$31,"C",$E$12:$E$31,"*")</f>
        <v>1</v>
      </c>
      <c r="J50" s="106"/>
      <c r="K50" s="107"/>
      <c r="L50" s="105">
        <f>COUNTIFS($B$12:$B$31,I$47,$C$12:$C$31,"D",$E$12:$E$31,"*")</f>
        <v>0</v>
      </c>
      <c r="M50" s="106"/>
      <c r="N50" s="107"/>
      <c r="O50" s="105">
        <f>COUNTIFS($B$12:$B$31,O$47,$C$12:$C$31,"C",$E$12:$E$31,"*")</f>
        <v>0</v>
      </c>
      <c r="P50" s="106"/>
      <c r="Q50" s="107"/>
      <c r="R50" s="105">
        <f>COUNTIFS($B$12:$B$31,O$47,$C$12:$C$31,"D",$E$12:$E$31,"*")</f>
        <v>1</v>
      </c>
      <c r="S50" s="106"/>
      <c r="T50" s="107"/>
      <c r="U50" s="105">
        <f>COUNTIFS($B$12:$B$31,U$47,$C$12:$C$31,"C",$E$12:$E$31,"*")</f>
        <v>0</v>
      </c>
      <c r="V50" s="106"/>
      <c r="W50" s="107"/>
      <c r="X50" s="105">
        <f>COUNTIFS($B$12:$B$31,U$47,$C$12:$C$31,"D",$E$12:$E$31,"*")</f>
        <v>0</v>
      </c>
      <c r="Y50" s="106"/>
      <c r="Z50" s="107"/>
      <c r="AA50" s="105">
        <f>COUNTIFS($B$12:$B$31,AA$47,$C$12:$C$31,"C",$E$12:$E$31,"*")</f>
        <v>0</v>
      </c>
      <c r="AB50" s="106"/>
      <c r="AC50" s="107"/>
      <c r="AD50" s="105">
        <f>COUNTIFS($B$12:$B$31,AA$47,$C$12:$C$31,"D",$E$12:$E$31,"*")</f>
        <v>0</v>
      </c>
      <c r="AE50" s="106"/>
      <c r="AF50" s="107"/>
      <c r="AG50" s="105">
        <f>COUNTIFS($B$12:$B$31,AG$47,$C$12:$C$31,"C",$E$12:$E$31,"*")</f>
        <v>0</v>
      </c>
      <c r="AH50" s="106"/>
      <c r="AI50" s="107"/>
      <c r="AJ50" s="105">
        <f>COUNTIFS($B$12:$B$31,AG$47,$C$12:$C$31,"D",$E$12:$E$31,"*")</f>
        <v>0</v>
      </c>
      <c r="AK50" s="107"/>
      <c r="AL50" s="43">
        <f>COUNTIFS($B$12:$B$31,AL$47,$C$12:$C$31,"C",$E$12:$E$31,"*")</f>
        <v>0</v>
      </c>
      <c r="AM50" s="43">
        <f>COUNTIFS($B$12:$B$31,AL$47,$C$12:$C$31,"D",$E$12:$E$31,"*")</f>
        <v>0</v>
      </c>
      <c r="AN50" s="4"/>
      <c r="AP50" s="2"/>
      <c r="AQ50" s="2"/>
      <c r="AR50" s="2"/>
      <c r="AS50" s="2"/>
    </row>
    <row r="51" spans="1:45" ht="25" customHeight="1">
      <c r="A51" s="4"/>
      <c r="B51" s="24" t="s">
        <v>104</v>
      </c>
      <c r="C51" s="92" t="e">
        <f>IF($AK$3="４週",SUMIFS($AK$12:$AK$31,$B$12:$B$31,C47)/4/$AH$6,IF($AK$3="歴月",SUMIFS($AK$12:$AK$31,$B$12:$B$31,C47)/$AL$6,"記載する期間を選択してください"))</f>
        <v>#DIV/0!</v>
      </c>
      <c r="D51" s="95"/>
      <c r="E51" s="92" t="e">
        <f>IF($AK$3="４週",SUMIFS($AK$12:$AK$31,$B$12:$B$31,E47)/4/$AH$6,IF($AK$3="歴月",SUMIFS($AK$12:$AK$31,$B$12:$B$31,E47)/$AL$6,"記載する期間を選択してください"))</f>
        <v>#DIV/0!</v>
      </c>
      <c r="F51" s="93"/>
      <c r="G51" s="93"/>
      <c r="H51" s="95"/>
      <c r="I51" s="92" t="e">
        <f>IF($AK$3="４週",SUMIFS($AK$12:$AK$31,$B$12:$B$31,I47)/4/$AH$6,IF($AK$3="歴月",SUMIFS($AK$12:$AK$31,$B$12:$B$31,I47)/$AL$6,"記載する期間を選択してください"))</f>
        <v>#DIV/0!</v>
      </c>
      <c r="J51" s="93"/>
      <c r="K51" s="93"/>
      <c r="L51" s="93"/>
      <c r="M51" s="93"/>
      <c r="N51" s="95"/>
      <c r="O51" s="92" t="e">
        <f>IF($AK$3="４週",SUMIFS($AK$12:$AK$31,$B$12:$B$31,O47)/4/$AH$6,IF($AK$3="歴月",SUMIFS($AK$12:$AK$31,$B$12:$B$31,O47)/$AL$6,"記載する期間を選択してください"))</f>
        <v>#DIV/0!</v>
      </c>
      <c r="P51" s="93"/>
      <c r="Q51" s="93"/>
      <c r="R51" s="93"/>
      <c r="S51" s="93"/>
      <c r="T51" s="95"/>
      <c r="U51" s="92" t="e">
        <f>IF($AK$3="４週",SUMIFS($AK$12:$AK$31,$B$12:$B$31,U47)/4/$AH$6,IF($AK$3="歴月",SUMIFS($AK$12:$AK$31,$B$12:$B$31,U47)/$AL$6,"記載する期間を選択してください"))</f>
        <v>#DIV/0!</v>
      </c>
      <c r="V51" s="93"/>
      <c r="W51" s="93"/>
      <c r="X51" s="93"/>
      <c r="Y51" s="93"/>
      <c r="Z51" s="95"/>
      <c r="AA51" s="92" t="e">
        <f>IF($AK$3="４週",SUMIFS($AK$12:$AK$31,$B$12:$B$31,AA47)/4/$AH$6,IF($AK$3="歴月",SUMIFS($AK$12:$AK$31,$B$12:$B$31,AA47)/$AL$6,"記載する期間を選択してください"))</f>
        <v>#DIV/0!</v>
      </c>
      <c r="AB51" s="93"/>
      <c r="AC51" s="93"/>
      <c r="AD51" s="93"/>
      <c r="AE51" s="93"/>
      <c r="AF51" s="95"/>
      <c r="AG51" s="92" t="e">
        <f>IF($AK$3="４週",SUMIFS($AK$12:$AK$31,$B$12:$B$31,AG47)/4/$AH$6,IF($AK$3="歴月",SUMIFS($AK$12:$AK$31,$B$12:$B$31,AG47)/$AL$6,"記載する期間を選択してください"))</f>
        <v>#DIV/0!</v>
      </c>
      <c r="AH51" s="93"/>
      <c r="AI51" s="93"/>
      <c r="AJ51" s="93"/>
      <c r="AK51" s="95"/>
      <c r="AL51" s="92" t="e">
        <f>IF($AK$3="４週",SUMIFS($AK$12:$AK$31,$B$12:$B$31,AL47)/4/$AH$6,IF($AK$3="歴月",SUMIFS($AK$12:$AK$31,$B$12:$B$31,AL47)/$AL$6,"記載する期間を選択してください"))</f>
        <v>#DIV/0!</v>
      </c>
      <c r="AM51" s="95"/>
      <c r="AN51" s="4"/>
      <c r="AP51" s="2"/>
      <c r="AQ51" s="2"/>
      <c r="AR51" s="2"/>
      <c r="AS51" s="2"/>
    </row>
    <row r="52" spans="1:45" ht="5.15" customHeight="1">
      <c r="A52" s="4"/>
      <c r="B52" s="1"/>
      <c r="C52" s="20">
        <v>2</v>
      </c>
      <c r="D52" s="20"/>
      <c r="E52" s="20">
        <v>3</v>
      </c>
      <c r="F52" s="20"/>
      <c r="G52" s="20"/>
      <c r="H52" s="20"/>
      <c r="I52" s="20">
        <v>4</v>
      </c>
      <c r="J52" s="20"/>
      <c r="K52" s="20"/>
      <c r="L52" s="20"/>
      <c r="M52" s="20"/>
      <c r="N52" s="20"/>
      <c r="O52" s="20">
        <v>5</v>
      </c>
      <c r="P52" s="20"/>
      <c r="Q52" s="20"/>
      <c r="R52" s="20"/>
      <c r="S52" s="20"/>
      <c r="T52" s="20"/>
      <c r="U52" s="20">
        <v>6</v>
      </c>
      <c r="V52" s="20"/>
      <c r="W52" s="20"/>
      <c r="X52" s="20"/>
      <c r="Y52" s="20"/>
      <c r="Z52" s="20"/>
      <c r="AA52" s="20">
        <v>7</v>
      </c>
      <c r="AB52" s="20"/>
      <c r="AC52" s="20"/>
      <c r="AD52" s="20"/>
      <c r="AE52" s="20"/>
      <c r="AF52" s="20"/>
      <c r="AG52" s="20">
        <v>8</v>
      </c>
      <c r="AH52" s="20"/>
      <c r="AI52" s="20"/>
      <c r="AJ52" s="20"/>
      <c r="AK52" s="20"/>
      <c r="AL52" s="20">
        <v>9</v>
      </c>
      <c r="AM52" s="42"/>
      <c r="AN52" s="4"/>
      <c r="AP52" s="2"/>
      <c r="AQ52" s="2"/>
      <c r="AR52" s="2"/>
      <c r="AS52" s="2"/>
    </row>
    <row r="53" spans="1:45" ht="15" customHeight="1">
      <c r="A53" s="2" t="s">
        <v>28</v>
      </c>
      <c r="B53" s="33"/>
      <c r="C53" s="34"/>
      <c r="D53" s="34"/>
      <c r="E53" s="34"/>
      <c r="F53" s="35"/>
      <c r="G53" s="34"/>
      <c r="H53" s="20"/>
      <c r="I53" s="20"/>
      <c r="J53" s="20"/>
      <c r="K53" s="20"/>
      <c r="L53" s="20"/>
      <c r="M53" s="20"/>
      <c r="N53" s="20"/>
      <c r="O53" s="20"/>
      <c r="P53" s="20"/>
      <c r="Q53" s="20"/>
      <c r="R53" s="20">
        <v>6</v>
      </c>
      <c r="S53" s="20"/>
      <c r="T53" s="20"/>
      <c r="U53" s="20"/>
      <c r="V53" s="20"/>
      <c r="W53" s="20"/>
      <c r="X53" s="20">
        <v>7</v>
      </c>
      <c r="Y53" s="20"/>
      <c r="Z53" s="20"/>
      <c r="AA53" s="20"/>
      <c r="AB53" s="20"/>
      <c r="AC53" s="20"/>
      <c r="AD53" s="20">
        <v>8</v>
      </c>
      <c r="AE53" s="20"/>
      <c r="AF53" s="20"/>
      <c r="AG53" s="21"/>
      <c r="AH53" s="21"/>
      <c r="AI53" s="21"/>
      <c r="AJ53" s="21">
        <v>9</v>
      </c>
      <c r="AK53" s="19"/>
      <c r="AL53" s="19"/>
      <c r="AM53" s="4"/>
    </row>
    <row r="54" spans="1:45" s="2" customFormat="1" ht="15" customHeight="1">
      <c r="A54" s="2" t="s">
        <v>29</v>
      </c>
      <c r="B54" s="28"/>
      <c r="C54" s="28"/>
      <c r="D54" s="28"/>
      <c r="E54" s="28"/>
      <c r="F54" s="28"/>
      <c r="G54" s="28"/>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P54" s="1"/>
      <c r="AQ54" s="1"/>
      <c r="AR54" s="1"/>
      <c r="AS54" s="1"/>
    </row>
    <row r="55" spans="1:45" s="2" customFormat="1" ht="15" customHeight="1">
      <c r="A55" s="2" t="s">
        <v>30</v>
      </c>
      <c r="B55" s="28"/>
      <c r="C55" s="28"/>
      <c r="D55" s="28"/>
      <c r="E55" s="28"/>
      <c r="F55" s="28"/>
      <c r="G55" s="28"/>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P55" s="1"/>
      <c r="AQ55" s="1"/>
      <c r="AR55" s="1"/>
      <c r="AS55" s="1"/>
    </row>
    <row r="56" spans="1:45" s="2" customFormat="1" ht="15" customHeight="1">
      <c r="A56" s="2" t="s">
        <v>159</v>
      </c>
      <c r="B56" s="28"/>
      <c r="C56" s="28"/>
      <c r="D56" s="28"/>
      <c r="E56" s="28"/>
      <c r="F56" s="28"/>
      <c r="G56" s="28"/>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P56" s="1"/>
      <c r="AQ56" s="1"/>
      <c r="AR56" s="1"/>
      <c r="AS56" s="1"/>
    </row>
    <row r="57" spans="1:45" s="2" customFormat="1" ht="15" customHeight="1">
      <c r="A57" s="2" t="s">
        <v>252</v>
      </c>
      <c r="B57" s="28"/>
      <c r="C57" s="28"/>
      <c r="D57" s="28"/>
      <c r="E57" s="28"/>
      <c r="F57" s="28"/>
      <c r="G57" s="28"/>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P57" s="1"/>
      <c r="AQ57" s="1"/>
      <c r="AR57" s="1"/>
      <c r="AS57" s="1"/>
    </row>
    <row r="58" spans="1:45" s="2" customFormat="1" ht="15" customHeight="1">
      <c r="A58" s="2" t="s">
        <v>253</v>
      </c>
      <c r="B58" s="28"/>
      <c r="C58" s="28"/>
      <c r="D58" s="28"/>
      <c r="E58" s="28"/>
      <c r="F58" s="28"/>
      <c r="G58" s="28"/>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P58" s="1"/>
      <c r="AQ58" s="1"/>
      <c r="AR58" s="1"/>
      <c r="AS58" s="1"/>
    </row>
    <row r="59" spans="1:45" ht="15" customHeight="1">
      <c r="A59" s="2" t="s">
        <v>33</v>
      </c>
      <c r="B59" s="36"/>
      <c r="C59" s="2"/>
      <c r="D59" s="2"/>
      <c r="E59" s="2"/>
      <c r="F59" s="2"/>
      <c r="G59" s="2"/>
    </row>
    <row r="60" spans="1:45" ht="15" customHeight="1">
      <c r="A60" s="2" t="s">
        <v>254</v>
      </c>
      <c r="B60" s="36"/>
      <c r="C60" s="2"/>
      <c r="D60" s="2"/>
      <c r="E60" s="2"/>
      <c r="F60" s="2"/>
      <c r="G60" s="2"/>
    </row>
    <row r="61" spans="1:45" ht="15" customHeight="1">
      <c r="A61" s="2"/>
      <c r="B61" s="17" t="s">
        <v>35</v>
      </c>
      <c r="C61" s="100" t="s">
        <v>36</v>
      </c>
      <c r="D61" s="100"/>
      <c r="E61" s="100"/>
      <c r="F61" s="2"/>
      <c r="G61" s="2"/>
    </row>
    <row r="62" spans="1:45" ht="15" customHeight="1">
      <c r="A62" s="2"/>
      <c r="B62" s="39" t="s">
        <v>37</v>
      </c>
      <c r="C62" s="91" t="s">
        <v>38</v>
      </c>
      <c r="D62" s="91"/>
      <c r="E62" s="91"/>
      <c r="F62" s="2"/>
      <c r="G62" s="2"/>
    </row>
    <row r="63" spans="1:45" ht="15" customHeight="1">
      <c r="A63" s="2"/>
      <c r="B63" s="39" t="s">
        <v>39</v>
      </c>
      <c r="C63" s="91" t="s">
        <v>40</v>
      </c>
      <c r="D63" s="91"/>
      <c r="E63" s="91"/>
      <c r="F63" s="2"/>
      <c r="G63" s="2"/>
    </row>
    <row r="64" spans="1:45" ht="15" customHeight="1">
      <c r="A64" s="2"/>
      <c r="B64" s="39" t="s">
        <v>41</v>
      </c>
      <c r="C64" s="91" t="s">
        <v>42</v>
      </c>
      <c r="D64" s="91"/>
      <c r="E64" s="91"/>
      <c r="F64" s="2"/>
      <c r="G64" s="2"/>
    </row>
    <row r="65" spans="1:7" ht="15" customHeight="1">
      <c r="A65" s="2"/>
      <c r="B65" s="39" t="s">
        <v>43</v>
      </c>
      <c r="C65" s="91" t="s">
        <v>44</v>
      </c>
      <c r="D65" s="91"/>
      <c r="E65" s="91"/>
      <c r="F65" s="2"/>
      <c r="G65" s="2"/>
    </row>
    <row r="66" spans="1:7" ht="15" customHeight="1">
      <c r="A66" s="2"/>
      <c r="B66" s="2" t="s">
        <v>45</v>
      </c>
      <c r="C66" s="2"/>
      <c r="D66" s="2"/>
      <c r="E66" s="2"/>
      <c r="F66" s="2"/>
      <c r="G66" s="2"/>
    </row>
    <row r="67" spans="1:7" ht="15" customHeight="1">
      <c r="A67" s="2"/>
      <c r="B67" s="2" t="s">
        <v>46</v>
      </c>
      <c r="C67" s="2"/>
      <c r="D67" s="2"/>
      <c r="E67" s="2"/>
      <c r="F67" s="2"/>
      <c r="G67" s="2"/>
    </row>
    <row r="68" spans="1:7" ht="15" customHeight="1">
      <c r="A68" s="2"/>
      <c r="B68" s="2" t="s">
        <v>47</v>
      </c>
      <c r="C68" s="2"/>
      <c r="D68" s="2"/>
      <c r="E68" s="2"/>
      <c r="F68" s="2"/>
      <c r="G68" s="2"/>
    </row>
    <row r="69" spans="1:7" ht="15" customHeight="1">
      <c r="A69" s="2" t="s">
        <v>255</v>
      </c>
      <c r="B69" s="36"/>
      <c r="C69" s="2"/>
      <c r="D69" s="2"/>
      <c r="E69" s="2"/>
      <c r="F69" s="2"/>
      <c r="G69" s="2"/>
    </row>
    <row r="70" spans="1:7" ht="15" customHeight="1">
      <c r="A70" s="2" t="s">
        <v>49</v>
      </c>
      <c r="B70" s="36"/>
      <c r="C70" s="2"/>
      <c r="D70" s="2"/>
      <c r="E70" s="2"/>
      <c r="F70" s="2"/>
      <c r="G70" s="2"/>
    </row>
    <row r="71" spans="1:7" ht="15" customHeight="1">
      <c r="A71" s="2" t="s">
        <v>50</v>
      </c>
      <c r="B71" s="36"/>
      <c r="C71" s="2"/>
      <c r="D71" s="2"/>
      <c r="E71" s="2"/>
      <c r="F71" s="2"/>
      <c r="G71" s="2"/>
    </row>
    <row r="72" spans="1:7" ht="15" customHeight="1">
      <c r="A72" s="2" t="s">
        <v>256</v>
      </c>
      <c r="B72" s="36"/>
      <c r="C72" s="2"/>
      <c r="D72" s="2"/>
      <c r="E72" s="2"/>
      <c r="F72" s="2"/>
      <c r="G72" s="2"/>
    </row>
    <row r="73" spans="1:7" ht="15" customHeight="1">
      <c r="A73" s="2" t="s">
        <v>257</v>
      </c>
      <c r="B73" s="36"/>
      <c r="C73" s="2"/>
      <c r="D73" s="2"/>
      <c r="E73" s="2"/>
      <c r="F73" s="2"/>
      <c r="G73" s="2"/>
    </row>
    <row r="74" spans="1:7" ht="15" customHeight="1">
      <c r="A74" s="2" t="s">
        <v>258</v>
      </c>
      <c r="B74" s="36"/>
      <c r="C74" s="2"/>
      <c r="D74" s="2"/>
      <c r="E74" s="2"/>
      <c r="F74" s="2"/>
      <c r="G74" s="2"/>
    </row>
    <row r="75" spans="1:7" ht="15" customHeight="1">
      <c r="A75" s="2"/>
      <c r="B75" s="2" t="s">
        <v>54</v>
      </c>
      <c r="C75" s="2"/>
      <c r="D75" s="2"/>
      <c r="E75" s="2"/>
      <c r="F75" s="2"/>
      <c r="G75" s="2"/>
    </row>
    <row r="76" spans="1:7" ht="15" customHeight="1">
      <c r="A76" s="2"/>
      <c r="B76" s="2" t="s">
        <v>55</v>
      </c>
      <c r="C76" s="2"/>
      <c r="D76" s="2"/>
      <c r="E76" s="2"/>
      <c r="F76" s="2"/>
      <c r="G76" s="2"/>
    </row>
    <row r="77" spans="1:7" ht="15" customHeight="1">
      <c r="A77" s="2" t="s">
        <v>261</v>
      </c>
      <c r="B77" s="36"/>
      <c r="C77" s="2"/>
      <c r="D77" s="2"/>
      <c r="E77" s="2"/>
      <c r="F77" s="2"/>
      <c r="G77" s="2"/>
    </row>
    <row r="78" spans="1:7" ht="15" customHeight="1">
      <c r="A78" s="2" t="s">
        <v>57</v>
      </c>
      <c r="B78" s="36"/>
      <c r="C78" s="2"/>
      <c r="D78" s="2"/>
      <c r="E78" s="2"/>
      <c r="F78" s="2"/>
      <c r="G78" s="2"/>
    </row>
    <row r="79" spans="1:7" ht="15" customHeight="1">
      <c r="A79" s="2" t="s">
        <v>262</v>
      </c>
      <c r="B79" s="36"/>
      <c r="C79" s="2"/>
      <c r="D79" s="2"/>
      <c r="E79" s="2"/>
      <c r="F79" s="2"/>
      <c r="G79" s="2"/>
    </row>
    <row r="80" spans="1:7" ht="15" customHeight="1">
      <c r="A80" s="2" t="s">
        <v>263</v>
      </c>
      <c r="B80" s="36"/>
      <c r="C80" s="2"/>
      <c r="D80" s="2"/>
      <c r="E80" s="2"/>
      <c r="F80" s="2"/>
      <c r="G80" s="2"/>
    </row>
    <row r="81" spans="1:7" ht="15" customHeight="1">
      <c r="A81" s="2" t="s">
        <v>60</v>
      </c>
      <c r="B81" s="36"/>
      <c r="C81" s="2"/>
      <c r="D81" s="2"/>
      <c r="E81" s="2"/>
      <c r="F81" s="2"/>
      <c r="G81" s="2"/>
    </row>
    <row r="82" spans="1:7" ht="15" customHeight="1">
      <c r="A82" s="2" t="s">
        <v>61</v>
      </c>
      <c r="B82" s="36"/>
      <c r="C82" s="2"/>
      <c r="D82" s="2"/>
      <c r="E82" s="2"/>
      <c r="F82" s="2"/>
      <c r="G82" s="2"/>
    </row>
    <row r="83" spans="1:7" ht="15" customHeight="1">
      <c r="A83" s="2" t="s">
        <v>259</v>
      </c>
      <c r="B83" s="36"/>
      <c r="C83" s="2"/>
      <c r="D83" s="2"/>
      <c r="E83" s="2"/>
      <c r="F83" s="2"/>
      <c r="G83" s="2"/>
    </row>
    <row r="84" spans="1:7" ht="15" customHeight="1">
      <c r="A84" s="2" t="s">
        <v>260</v>
      </c>
      <c r="B84" s="36"/>
      <c r="C84" s="2"/>
      <c r="D84" s="2"/>
      <c r="E84" s="2"/>
      <c r="F84" s="2"/>
      <c r="G84" s="2"/>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27"/>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D39:F40 I39:I40 L39:L40 O39:O40 R39:R40 U39:U40 X39:X40 AA39:AA40 AD39:AD40 AG39:AG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view="pageBreakPreview" topLeftCell="A29" zoomScaleNormal="106" zoomScaleSheetLayoutView="100" workbookViewId="0">
      <selection activeCell="A38" sqref="A38"/>
    </sheetView>
  </sheetViews>
  <sheetFormatPr defaultColWidth="8.25" defaultRowHeight="21" customHeight="1"/>
  <cols>
    <col min="1" max="1" width="2.58203125" style="1" customWidth="1"/>
    <col min="2" max="2" width="15" style="3" customWidth="1"/>
    <col min="3" max="3" width="6.58203125" style="1" customWidth="1"/>
    <col min="4" max="5" width="7.58203125" style="1" customWidth="1"/>
    <col min="6" max="36" width="2.58203125" style="1" customWidth="1"/>
    <col min="37" max="37" width="6.58203125" style="1" customWidth="1"/>
    <col min="38" max="39" width="7.58203125" style="1" customWidth="1"/>
    <col min="40" max="40" width="5.58203125" style="1" customWidth="1"/>
    <col min="41" max="42" width="8.25" style="1"/>
    <col min="43" max="44" width="45.75" style="1" customWidth="1"/>
    <col min="45" max="45" width="32.08203125" style="1" customWidth="1"/>
    <col min="46" max="16384" width="8.25" style="1"/>
  </cols>
  <sheetData>
    <row r="1" spans="1:45" ht="20.149999999999999" customHeight="1">
      <c r="A1" s="37" t="s">
        <v>1</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2</v>
      </c>
      <c r="AJ1" s="23"/>
      <c r="AK1" s="125" t="s">
        <v>163</v>
      </c>
      <c r="AL1" s="125"/>
      <c r="AM1" s="125"/>
      <c r="AN1" s="125"/>
    </row>
    <row r="2" spans="1:45" ht="18" customHeight="1">
      <c r="A2" s="4"/>
      <c r="B2" s="5"/>
      <c r="C2" s="5"/>
      <c r="D2" s="5"/>
      <c r="E2" s="5"/>
      <c r="F2" s="5"/>
      <c r="G2" s="5"/>
      <c r="H2" s="5"/>
      <c r="I2" s="5"/>
      <c r="J2" s="5"/>
      <c r="K2" s="5"/>
      <c r="L2" s="5"/>
      <c r="M2" s="126">
        <v>2026</v>
      </c>
      <c r="N2" s="126"/>
      <c r="O2" s="126"/>
      <c r="P2" s="126"/>
      <c r="Q2" s="127" t="s">
        <v>4</v>
      </c>
      <c r="R2" s="127"/>
      <c r="S2" s="126"/>
      <c r="T2" s="126"/>
      <c r="U2" s="127" t="s">
        <v>5</v>
      </c>
      <c r="V2" s="127"/>
      <c r="W2" s="5"/>
      <c r="X2" s="5"/>
      <c r="Y2" s="5"/>
      <c r="Z2" s="4"/>
      <c r="AA2" s="4"/>
      <c r="AC2" s="23"/>
      <c r="AD2" s="5"/>
      <c r="AE2" s="5"/>
      <c r="AF2" s="5"/>
      <c r="AG2" s="5"/>
      <c r="AH2" s="5"/>
      <c r="AI2" s="23" t="s">
        <v>6</v>
      </c>
      <c r="AJ2" s="23"/>
      <c r="AK2" s="128"/>
      <c r="AL2" s="128"/>
      <c r="AM2" s="128"/>
      <c r="AN2" s="128"/>
    </row>
    <row r="3" spans="1:45" ht="18" customHeight="1">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7</v>
      </c>
      <c r="AJ3" s="23"/>
      <c r="AK3" s="129" t="s">
        <v>65</v>
      </c>
      <c r="AL3" s="129"/>
      <c r="AM3" s="129"/>
      <c r="AN3" s="129"/>
    </row>
    <row r="4" spans="1:45" ht="18" customHeight="1">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8</v>
      </c>
      <c r="AJ4" s="23"/>
      <c r="AK4" s="129"/>
      <c r="AL4" s="129"/>
      <c r="AM4" s="129"/>
      <c r="AN4" s="129"/>
    </row>
    <row r="5" spans="1:45" ht="18" customHeight="1">
      <c r="A5" s="27"/>
      <c r="B5" s="27"/>
      <c r="C5" s="27"/>
      <c r="D5" s="27"/>
      <c r="E5" s="27"/>
      <c r="F5" s="27"/>
      <c r="G5" s="27"/>
      <c r="H5" s="27"/>
      <c r="I5" s="27"/>
      <c r="J5" s="27"/>
      <c r="K5" s="27"/>
      <c r="L5" s="27"/>
      <c r="M5" s="27"/>
      <c r="N5" s="27"/>
      <c r="O5" s="27"/>
      <c r="P5" s="27"/>
      <c r="Q5" s="27"/>
      <c r="R5" s="27"/>
      <c r="S5" s="27"/>
      <c r="T5" s="27"/>
      <c r="U5" s="27"/>
      <c r="V5" s="27"/>
      <c r="W5" s="27"/>
      <c r="Y5" s="30"/>
      <c r="Z5" s="30"/>
      <c r="AA5" s="30"/>
      <c r="AB5" s="4"/>
      <c r="AC5" s="81"/>
      <c r="AD5" s="86"/>
      <c r="AE5" s="86"/>
      <c r="AF5" s="86"/>
      <c r="AG5" s="86"/>
      <c r="AH5" s="86"/>
      <c r="AI5" s="87" t="s">
        <v>153</v>
      </c>
      <c r="AJ5" s="85"/>
      <c r="AK5" s="129" t="s">
        <v>154</v>
      </c>
      <c r="AL5" s="129"/>
      <c r="AM5" s="129"/>
      <c r="AN5" s="129"/>
    </row>
    <row r="6" spans="1:45" ht="18" customHeight="1">
      <c r="A6" s="27"/>
      <c r="B6" s="27"/>
      <c r="C6" s="27"/>
      <c r="D6" s="27"/>
      <c r="E6" s="27"/>
      <c r="F6" s="27"/>
      <c r="G6" s="27"/>
      <c r="H6" s="27"/>
      <c r="I6" s="27"/>
      <c r="J6" s="27"/>
      <c r="K6" s="27"/>
      <c r="L6" s="27"/>
      <c r="M6" s="27"/>
      <c r="N6" s="27"/>
      <c r="O6" s="27"/>
      <c r="P6" s="27"/>
      <c r="Q6" s="27"/>
      <c r="R6" s="27"/>
      <c r="S6" s="27"/>
      <c r="U6" s="27"/>
      <c r="V6" s="27"/>
      <c r="W6" s="27"/>
      <c r="Y6" s="30"/>
      <c r="Z6" s="30"/>
      <c r="AA6" s="30"/>
      <c r="AB6" s="4"/>
      <c r="AC6" s="30"/>
      <c r="AD6" s="30"/>
      <c r="AE6" s="30"/>
      <c r="AF6" s="30"/>
      <c r="AG6" s="82" t="s">
        <v>243</v>
      </c>
      <c r="AH6" s="130"/>
      <c r="AI6" s="130"/>
      <c r="AJ6" s="130"/>
      <c r="AK6" s="30" t="s">
        <v>10</v>
      </c>
      <c r="AL6" s="41"/>
      <c r="AM6" s="30" t="s">
        <v>11</v>
      </c>
      <c r="AN6" s="4"/>
    </row>
    <row r="7" spans="1:45" ht="17.25" customHeight="1">
      <c r="A7" s="4"/>
      <c r="B7" s="9"/>
      <c r="C7" s="9"/>
      <c r="D7" s="9"/>
      <c r="E7" s="9"/>
      <c r="F7" s="9"/>
      <c r="G7" s="9"/>
      <c r="H7" s="9"/>
      <c r="I7" s="9"/>
      <c r="J7" s="9"/>
      <c r="K7" s="9"/>
      <c r="L7" s="9"/>
      <c r="M7" s="9"/>
      <c r="N7" s="9"/>
      <c r="O7" s="9"/>
      <c r="P7" s="9"/>
      <c r="Q7" s="9"/>
      <c r="R7" s="9"/>
      <c r="S7" s="9"/>
      <c r="T7" s="9"/>
      <c r="U7" s="9"/>
      <c r="V7" s="9"/>
      <c r="W7" s="9"/>
      <c r="X7" s="5"/>
      <c r="Y7" s="5"/>
      <c r="Z7" s="5"/>
      <c r="AA7" s="5"/>
      <c r="AB7" s="5"/>
      <c r="AC7" s="5"/>
      <c r="AD7" s="5"/>
      <c r="AE7" s="5"/>
      <c r="AF7" s="5"/>
      <c r="AG7" s="5"/>
      <c r="AH7" s="5"/>
      <c r="AI7" s="5"/>
      <c r="AJ7" s="5"/>
      <c r="AK7" s="5"/>
      <c r="AL7" s="5"/>
      <c r="AM7" s="4"/>
      <c r="AN7" s="4"/>
      <c r="AS7" s="84"/>
    </row>
    <row r="8" spans="1:45" ht="15" customHeight="1">
      <c r="A8" s="113" t="s">
        <v>12</v>
      </c>
      <c r="B8" s="121" t="s">
        <v>245</v>
      </c>
      <c r="C8" s="116" t="s">
        <v>246</v>
      </c>
      <c r="D8" s="100" t="s">
        <v>247</v>
      </c>
      <c r="E8" s="111" t="s">
        <v>248</v>
      </c>
      <c r="F8" s="119" t="s">
        <v>244</v>
      </c>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20" t="s">
        <v>249</v>
      </c>
      <c r="AL8" s="101" t="s">
        <v>250</v>
      </c>
      <c r="AM8" s="115" t="s">
        <v>251</v>
      </c>
      <c r="AN8" s="115"/>
    </row>
    <row r="9" spans="1:45" ht="15" customHeight="1">
      <c r="A9" s="113"/>
      <c r="B9" s="122"/>
      <c r="C9" s="117"/>
      <c r="D9" s="100"/>
      <c r="E9" s="111"/>
      <c r="F9" s="100" t="s">
        <v>21</v>
      </c>
      <c r="G9" s="100"/>
      <c r="H9" s="100"/>
      <c r="I9" s="100"/>
      <c r="J9" s="100"/>
      <c r="K9" s="100"/>
      <c r="L9" s="100"/>
      <c r="M9" s="100" t="s">
        <v>22</v>
      </c>
      <c r="N9" s="100"/>
      <c r="O9" s="100"/>
      <c r="P9" s="100"/>
      <c r="Q9" s="100"/>
      <c r="R9" s="100"/>
      <c r="S9" s="100"/>
      <c r="T9" s="100" t="s">
        <v>23</v>
      </c>
      <c r="U9" s="100"/>
      <c r="V9" s="100"/>
      <c r="W9" s="100"/>
      <c r="X9" s="100"/>
      <c r="Y9" s="100"/>
      <c r="Z9" s="100"/>
      <c r="AA9" s="100" t="s">
        <v>24</v>
      </c>
      <c r="AB9" s="100"/>
      <c r="AC9" s="100"/>
      <c r="AD9" s="100"/>
      <c r="AE9" s="100"/>
      <c r="AF9" s="100"/>
      <c r="AG9" s="100"/>
      <c r="AH9" s="100" t="s">
        <v>25</v>
      </c>
      <c r="AI9" s="100"/>
      <c r="AJ9" s="100"/>
      <c r="AK9" s="120"/>
      <c r="AL9" s="101"/>
      <c r="AM9" s="115"/>
      <c r="AN9" s="115"/>
    </row>
    <row r="10" spans="1:45" ht="15" customHeight="1">
      <c r="A10" s="113"/>
      <c r="B10" s="123" t="s">
        <v>66</v>
      </c>
      <c r="C10" s="117"/>
      <c r="D10" s="100"/>
      <c r="E10" s="111"/>
      <c r="F10" s="6">
        <f>DATE($M$2,$S$2,1)</f>
        <v>45992</v>
      </c>
      <c r="G10" s="6">
        <f>DATE($M$2,$S$2,2)</f>
        <v>45993</v>
      </c>
      <c r="H10" s="6">
        <f>DATE($M$2,$S$2,3)</f>
        <v>45994</v>
      </c>
      <c r="I10" s="6">
        <f>DATE($M$2,$S$2,4)</f>
        <v>45995</v>
      </c>
      <c r="J10" s="6">
        <f>DATE($M$2,$S$2,5)</f>
        <v>45996</v>
      </c>
      <c r="K10" s="6">
        <f>DATE($M$2,$S$2,6)</f>
        <v>45997</v>
      </c>
      <c r="L10" s="6">
        <f>DATE($M$2,$S$2,7)</f>
        <v>45998</v>
      </c>
      <c r="M10" s="6">
        <f>DATE($M$2,$S$2,8)</f>
        <v>45999</v>
      </c>
      <c r="N10" s="6">
        <f>DATE($M$2,$S$2,9)</f>
        <v>46000</v>
      </c>
      <c r="O10" s="6">
        <f>DATE($M$2,$S$2,10)</f>
        <v>46001</v>
      </c>
      <c r="P10" s="6">
        <f>DATE($M$2,$S$2,11)</f>
        <v>46002</v>
      </c>
      <c r="Q10" s="6">
        <f>DATE($M$2,$S$2,12)</f>
        <v>46003</v>
      </c>
      <c r="R10" s="6">
        <f>DATE($M$2,$S$2,13)</f>
        <v>46004</v>
      </c>
      <c r="S10" s="6">
        <f>DATE($M$2,$S$2,14)</f>
        <v>46005</v>
      </c>
      <c r="T10" s="6">
        <f>DATE($M$2,$S$2,15)</f>
        <v>46006</v>
      </c>
      <c r="U10" s="6">
        <f>DATE($M$2,$S$2,16)</f>
        <v>46007</v>
      </c>
      <c r="V10" s="6">
        <f>DATE($M$2,$S$2,17)</f>
        <v>46008</v>
      </c>
      <c r="W10" s="6">
        <f>DATE($M$2,$S$2,18)</f>
        <v>46009</v>
      </c>
      <c r="X10" s="6">
        <f>DATE($M$2,$S$2,19)</f>
        <v>46010</v>
      </c>
      <c r="Y10" s="6">
        <f>DATE($M$2,$S$2,20)</f>
        <v>46011</v>
      </c>
      <c r="Z10" s="6">
        <f>DATE($M$2,$S$2,21)</f>
        <v>46012</v>
      </c>
      <c r="AA10" s="6">
        <f>DATE($M$2,$S$2,22)</f>
        <v>46013</v>
      </c>
      <c r="AB10" s="6">
        <f>DATE($M$2,$S$2,23)</f>
        <v>46014</v>
      </c>
      <c r="AC10" s="6">
        <f>DATE($M$2,$S$2,24)</f>
        <v>46015</v>
      </c>
      <c r="AD10" s="6">
        <f>DATE($M$2,$S$2,25)</f>
        <v>46016</v>
      </c>
      <c r="AE10" s="6">
        <f>DATE($M$2,$S$2,26)</f>
        <v>46017</v>
      </c>
      <c r="AF10" s="6">
        <f>DATE($M$2,$S$2,27)</f>
        <v>46018</v>
      </c>
      <c r="AG10" s="6">
        <f>DATE($M$2,$S$2,28)</f>
        <v>46019</v>
      </c>
      <c r="AH10" s="6">
        <f>IF(DAY(EOMONTH(F10,0))&lt;29,"",DATE($M$2,$S$2,29))</f>
        <v>46020</v>
      </c>
      <c r="AI10" s="6">
        <f>IF(DAY(EOMONTH(F10,0))&lt;30,"",DATE($M$2,$S$2,30))</f>
        <v>46021</v>
      </c>
      <c r="AJ10" s="6">
        <f>IF(DAY(EOMONTH(F10,0))&lt;31,"",DATE($M$2,$S$2,31))</f>
        <v>46022</v>
      </c>
      <c r="AK10" s="120"/>
      <c r="AL10" s="101"/>
      <c r="AM10" s="115"/>
      <c r="AN10" s="115"/>
    </row>
    <row r="11" spans="1:45" ht="15" customHeight="1">
      <c r="A11" s="113"/>
      <c r="B11" s="124"/>
      <c r="C11" s="118"/>
      <c r="D11" s="100"/>
      <c r="E11" s="111"/>
      <c r="F11" s="7">
        <f>DATE($M$2,$S$2,1)</f>
        <v>45992</v>
      </c>
      <c r="G11" s="7">
        <f>DATE($M$2,$S$2,2)</f>
        <v>45993</v>
      </c>
      <c r="H11" s="7">
        <f>DATE($M$2,$S$2,3)</f>
        <v>45994</v>
      </c>
      <c r="I11" s="7">
        <f>DATE($M$2,$S$2,4)</f>
        <v>45995</v>
      </c>
      <c r="J11" s="7">
        <f>DATE($M$2,$S$2,5)</f>
        <v>45996</v>
      </c>
      <c r="K11" s="7">
        <f>DATE($M$2,$S$2,6)</f>
        <v>45997</v>
      </c>
      <c r="L11" s="7">
        <f>DATE($M$2,$S$2,7)</f>
        <v>45998</v>
      </c>
      <c r="M11" s="7">
        <f>DATE($M$2,$S$2,8)</f>
        <v>45999</v>
      </c>
      <c r="N11" s="7">
        <f>DATE($M$2,$S$2,9)</f>
        <v>46000</v>
      </c>
      <c r="O11" s="7">
        <f>DATE($M$2,$S$2,10)</f>
        <v>46001</v>
      </c>
      <c r="P11" s="7">
        <f>DATE($M$2,$S$2,11)</f>
        <v>46002</v>
      </c>
      <c r="Q11" s="7">
        <f>DATE($M$2,$S$2,12)</f>
        <v>46003</v>
      </c>
      <c r="R11" s="7">
        <f>DATE($M$2,$S$2,13)</f>
        <v>46004</v>
      </c>
      <c r="S11" s="7">
        <f>DATE($M$2,$S$2,14)</f>
        <v>46005</v>
      </c>
      <c r="T11" s="7">
        <f>DATE($M$2,$S$2,15)</f>
        <v>46006</v>
      </c>
      <c r="U11" s="7">
        <f>DATE($M$2,$S$2,16)</f>
        <v>46007</v>
      </c>
      <c r="V11" s="7">
        <f>DATE($M$2,$S$2,17)</f>
        <v>46008</v>
      </c>
      <c r="W11" s="7">
        <f>DATE($M$2,$S$2,18)</f>
        <v>46009</v>
      </c>
      <c r="X11" s="7">
        <f>DATE($M$2,$S$2,19)</f>
        <v>46010</v>
      </c>
      <c r="Y11" s="7">
        <f>DATE($M$2,$S$2,20)</f>
        <v>46011</v>
      </c>
      <c r="Z11" s="7">
        <f>DATE($M$2,$S$2,21)</f>
        <v>46012</v>
      </c>
      <c r="AA11" s="7">
        <f>DATE($M$2,$S$2,22)</f>
        <v>46013</v>
      </c>
      <c r="AB11" s="7">
        <f>DATE($M$2,$S$2,23)</f>
        <v>46014</v>
      </c>
      <c r="AC11" s="7">
        <f>DATE($M$2,$S$2,24)</f>
        <v>46015</v>
      </c>
      <c r="AD11" s="7">
        <f>DATE($M$2,$S$2,25)</f>
        <v>46016</v>
      </c>
      <c r="AE11" s="7">
        <f>DATE($M$2,$S$2,26)</f>
        <v>46017</v>
      </c>
      <c r="AF11" s="7">
        <f>DATE($M$2,$S$2,27)</f>
        <v>46018</v>
      </c>
      <c r="AG11" s="7">
        <f>DATE($M$2,$S$2,28)</f>
        <v>46019</v>
      </c>
      <c r="AH11" s="7">
        <f>IF(DAY(EOMONTH(F11,0))&lt;29,"",DATE($M$2,$S$2,29))</f>
        <v>46020</v>
      </c>
      <c r="AI11" s="7">
        <f>IF(DAY(EOMONTH(F11,0))&lt;30,"",DATE($M$2,$S$2,30))</f>
        <v>46021</v>
      </c>
      <c r="AJ11" s="7">
        <f>IF(DAY(EOMONTH(F11,0))&lt;31,"",DATE($M$2,$S$2,31))</f>
        <v>46022</v>
      </c>
      <c r="AK11" s="120"/>
      <c r="AL11" s="101"/>
      <c r="AM11" s="115"/>
      <c r="AN11" s="115"/>
    </row>
    <row r="12" spans="1:45" ht="18" customHeight="1">
      <c r="A12" s="16">
        <v>1</v>
      </c>
      <c r="B12" s="45" t="s">
        <v>67</v>
      </c>
      <c r="C12" s="25" t="s">
        <v>37</v>
      </c>
      <c r="D12" s="46"/>
      <c r="E12" s="47" t="s">
        <v>37</v>
      </c>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2">
        <f>+SUM(F12:AJ12)</f>
        <v>0</v>
      </c>
      <c r="AL12" s="13">
        <f t="shared" ref="AL12:AL32" si="0">IF($AK$3="４週",AK12/4,AK12/(DAY(EOMONTH($F$10,0))/7))</f>
        <v>0</v>
      </c>
      <c r="AM12" s="110"/>
      <c r="AN12" s="110"/>
    </row>
    <row r="13" spans="1:45" ht="18" customHeight="1">
      <c r="A13" s="16">
        <v>2</v>
      </c>
      <c r="B13" s="45" t="s">
        <v>117</v>
      </c>
      <c r="C13" s="25" t="s">
        <v>39</v>
      </c>
      <c r="D13" s="46"/>
      <c r="E13" s="47" t="s">
        <v>39</v>
      </c>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2">
        <f t="shared" ref="AK13:AK32" si="1">+SUM(F13:AJ13)</f>
        <v>0</v>
      </c>
      <c r="AL13" s="13">
        <f t="shared" si="0"/>
        <v>0</v>
      </c>
      <c r="AM13" s="110"/>
      <c r="AN13" s="110"/>
    </row>
    <row r="14" spans="1:45" ht="18" customHeight="1">
      <c r="A14" s="16">
        <v>3</v>
      </c>
      <c r="B14" s="45" t="s">
        <v>156</v>
      </c>
      <c r="C14" s="25" t="s">
        <v>41</v>
      </c>
      <c r="D14" s="46"/>
      <c r="E14" s="47" t="s">
        <v>41</v>
      </c>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2">
        <f t="shared" si="1"/>
        <v>0</v>
      </c>
      <c r="AL14" s="13">
        <f t="shared" si="0"/>
        <v>0</v>
      </c>
      <c r="AM14" s="110"/>
      <c r="AN14" s="110"/>
    </row>
    <row r="15" spans="1:45" ht="18" customHeight="1">
      <c r="A15" s="16">
        <v>4</v>
      </c>
      <c r="B15" s="45" t="s">
        <v>162</v>
      </c>
      <c r="C15" s="25" t="s">
        <v>43</v>
      </c>
      <c r="D15" s="46"/>
      <c r="E15" s="47" t="s">
        <v>43</v>
      </c>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2">
        <f t="shared" si="1"/>
        <v>0</v>
      </c>
      <c r="AL15" s="13">
        <f t="shared" si="0"/>
        <v>0</v>
      </c>
      <c r="AM15" s="110"/>
      <c r="AN15" s="110"/>
    </row>
    <row r="16" spans="1:45" ht="18" customHeight="1">
      <c r="A16" s="16">
        <v>5</v>
      </c>
      <c r="B16" s="45"/>
      <c r="C16" s="25"/>
      <c r="D16" s="46"/>
      <c r="E16" s="47"/>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2">
        <f t="shared" si="1"/>
        <v>0</v>
      </c>
      <c r="AL16" s="13">
        <f t="shared" si="0"/>
        <v>0</v>
      </c>
      <c r="AM16" s="110"/>
      <c r="AN16" s="110"/>
    </row>
    <row r="17" spans="1:40" ht="18" customHeight="1">
      <c r="A17" s="16">
        <v>6</v>
      </c>
      <c r="B17" s="45"/>
      <c r="C17" s="25"/>
      <c r="D17" s="46"/>
      <c r="E17" s="47"/>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2">
        <f t="shared" si="1"/>
        <v>0</v>
      </c>
      <c r="AL17" s="13">
        <f t="shared" si="0"/>
        <v>0</v>
      </c>
      <c r="AM17" s="110"/>
      <c r="AN17" s="110"/>
    </row>
    <row r="18" spans="1:40" ht="18" customHeight="1">
      <c r="A18" s="16">
        <v>7</v>
      </c>
      <c r="B18" s="45"/>
      <c r="C18" s="25"/>
      <c r="D18" s="46"/>
      <c r="E18" s="47"/>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2">
        <f t="shared" si="1"/>
        <v>0</v>
      </c>
      <c r="AL18" s="13">
        <f t="shared" si="0"/>
        <v>0</v>
      </c>
      <c r="AM18" s="110"/>
      <c r="AN18" s="110"/>
    </row>
    <row r="19" spans="1:40" ht="18" customHeight="1">
      <c r="A19" s="16">
        <v>8</v>
      </c>
      <c r="B19" s="45"/>
      <c r="C19" s="25"/>
      <c r="D19" s="46"/>
      <c r="E19" s="47"/>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2">
        <f t="shared" si="1"/>
        <v>0</v>
      </c>
      <c r="AL19" s="13">
        <f t="shared" si="0"/>
        <v>0</v>
      </c>
      <c r="AM19" s="110"/>
      <c r="AN19" s="110"/>
    </row>
    <row r="20" spans="1:40" ht="18" customHeight="1">
      <c r="A20" s="16">
        <v>9</v>
      </c>
      <c r="B20" s="45"/>
      <c r="C20" s="25"/>
      <c r="D20" s="46"/>
      <c r="E20" s="47"/>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2">
        <f t="shared" si="1"/>
        <v>0</v>
      </c>
      <c r="AL20" s="13">
        <f t="shared" si="0"/>
        <v>0</v>
      </c>
      <c r="AM20" s="110"/>
      <c r="AN20" s="110"/>
    </row>
    <row r="21" spans="1:40" ht="18" customHeight="1">
      <c r="A21" s="16">
        <v>10</v>
      </c>
      <c r="B21" s="45"/>
      <c r="C21" s="25"/>
      <c r="D21" s="46"/>
      <c r="E21" s="47"/>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2">
        <f t="shared" si="1"/>
        <v>0</v>
      </c>
      <c r="AL21" s="13">
        <f t="shared" si="0"/>
        <v>0</v>
      </c>
      <c r="AM21" s="110"/>
      <c r="AN21" s="110"/>
    </row>
    <row r="22" spans="1:40" ht="18" customHeight="1">
      <c r="A22" s="16">
        <v>11</v>
      </c>
      <c r="B22" s="45"/>
      <c r="C22" s="25"/>
      <c r="D22" s="46"/>
      <c r="E22" s="47"/>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2">
        <f t="shared" si="1"/>
        <v>0</v>
      </c>
      <c r="AL22" s="13">
        <f t="shared" si="0"/>
        <v>0</v>
      </c>
      <c r="AM22" s="110"/>
      <c r="AN22" s="110"/>
    </row>
    <row r="23" spans="1:40" ht="18" customHeight="1">
      <c r="A23" s="16">
        <v>12</v>
      </c>
      <c r="B23" s="45"/>
      <c r="C23" s="25"/>
      <c r="D23" s="46"/>
      <c r="E23" s="47"/>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2">
        <f t="shared" si="1"/>
        <v>0</v>
      </c>
      <c r="AL23" s="13">
        <f t="shared" si="0"/>
        <v>0</v>
      </c>
      <c r="AM23" s="110"/>
      <c r="AN23" s="110"/>
    </row>
    <row r="24" spans="1:40" ht="18" customHeight="1">
      <c r="A24" s="16">
        <v>13</v>
      </c>
      <c r="B24" s="45"/>
      <c r="C24" s="25"/>
      <c r="D24" s="46"/>
      <c r="E24" s="47"/>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2">
        <f t="shared" si="1"/>
        <v>0</v>
      </c>
      <c r="AL24" s="13">
        <f t="shared" si="0"/>
        <v>0</v>
      </c>
      <c r="AM24" s="110"/>
      <c r="AN24" s="110"/>
    </row>
    <row r="25" spans="1:40" ht="18" customHeight="1">
      <c r="A25" s="16">
        <v>14</v>
      </c>
      <c r="B25" s="45"/>
      <c r="C25" s="25"/>
      <c r="D25" s="46"/>
      <c r="E25" s="47"/>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2">
        <f t="shared" si="1"/>
        <v>0</v>
      </c>
      <c r="AL25" s="13">
        <f t="shared" si="0"/>
        <v>0</v>
      </c>
      <c r="AM25" s="110"/>
      <c r="AN25" s="110"/>
    </row>
    <row r="26" spans="1:40" ht="18" customHeight="1">
      <c r="A26" s="16">
        <v>15</v>
      </c>
      <c r="B26" s="45"/>
      <c r="C26" s="25"/>
      <c r="D26" s="46"/>
      <c r="E26" s="47"/>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2">
        <f t="shared" si="1"/>
        <v>0</v>
      </c>
      <c r="AL26" s="13">
        <f t="shared" si="0"/>
        <v>0</v>
      </c>
      <c r="AM26" s="110"/>
      <c r="AN26" s="110"/>
    </row>
    <row r="27" spans="1:40" ht="18" customHeight="1">
      <c r="A27" s="16">
        <v>16</v>
      </c>
      <c r="B27" s="45"/>
      <c r="C27" s="25"/>
      <c r="D27" s="46"/>
      <c r="E27" s="47"/>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2">
        <f t="shared" si="1"/>
        <v>0</v>
      </c>
      <c r="AL27" s="13">
        <f t="shared" si="0"/>
        <v>0</v>
      </c>
      <c r="AM27" s="110"/>
      <c r="AN27" s="110"/>
    </row>
    <row r="28" spans="1:40" ht="18" customHeight="1">
      <c r="A28" s="16">
        <v>17</v>
      </c>
      <c r="B28" s="45"/>
      <c r="C28" s="25"/>
      <c r="D28" s="46"/>
      <c r="E28" s="47"/>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2">
        <f t="shared" si="1"/>
        <v>0</v>
      </c>
      <c r="AL28" s="13">
        <f t="shared" si="0"/>
        <v>0</v>
      </c>
      <c r="AM28" s="110"/>
      <c r="AN28" s="110"/>
    </row>
    <row r="29" spans="1:40" ht="18" customHeight="1">
      <c r="A29" s="16">
        <v>18</v>
      </c>
      <c r="B29" s="45"/>
      <c r="C29" s="25"/>
      <c r="D29" s="46"/>
      <c r="E29" s="47"/>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2">
        <f t="shared" si="1"/>
        <v>0</v>
      </c>
      <c r="AL29" s="13">
        <f t="shared" si="0"/>
        <v>0</v>
      </c>
      <c r="AM29" s="110"/>
      <c r="AN29" s="110"/>
    </row>
    <row r="30" spans="1:40" ht="18" customHeight="1">
      <c r="A30" s="16">
        <v>19</v>
      </c>
      <c r="B30" s="45"/>
      <c r="C30" s="25"/>
      <c r="D30" s="46"/>
      <c r="E30" s="47"/>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2">
        <f t="shared" si="1"/>
        <v>0</v>
      </c>
      <c r="AL30" s="13">
        <f t="shared" si="0"/>
        <v>0</v>
      </c>
      <c r="AM30" s="110"/>
      <c r="AN30" s="110"/>
    </row>
    <row r="31" spans="1:40" ht="18" customHeight="1">
      <c r="A31" s="16">
        <v>20</v>
      </c>
      <c r="B31" s="45"/>
      <c r="C31" s="25"/>
      <c r="D31" s="46"/>
      <c r="E31" s="47"/>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2">
        <f t="shared" si="1"/>
        <v>0</v>
      </c>
      <c r="AL31" s="13">
        <f t="shared" si="0"/>
        <v>0</v>
      </c>
      <c r="AM31" s="110"/>
      <c r="AN31" s="110"/>
    </row>
    <row r="32" spans="1:40" ht="18" customHeight="1">
      <c r="A32" s="111" t="s">
        <v>26</v>
      </c>
      <c r="B32" s="112"/>
      <c r="C32" s="112"/>
      <c r="D32" s="112"/>
      <c r="E32" s="112"/>
      <c r="F32" s="14">
        <f>+SUM(F12:F31)</f>
        <v>0</v>
      </c>
      <c r="G32" s="14">
        <f t="shared" ref="G32:AJ32" si="2">+SUM(G12:G31)</f>
        <v>0</v>
      </c>
      <c r="H32" s="14">
        <f t="shared" si="2"/>
        <v>0</v>
      </c>
      <c r="I32" s="14">
        <f t="shared" si="2"/>
        <v>0</v>
      </c>
      <c r="J32" s="14">
        <f t="shared" si="2"/>
        <v>0</v>
      </c>
      <c r="K32" s="14">
        <f t="shared" si="2"/>
        <v>0</v>
      </c>
      <c r="L32" s="14">
        <f t="shared" si="2"/>
        <v>0</v>
      </c>
      <c r="M32" s="14">
        <f t="shared" si="2"/>
        <v>0</v>
      </c>
      <c r="N32" s="14">
        <f t="shared" si="2"/>
        <v>0</v>
      </c>
      <c r="O32" s="14">
        <f t="shared" si="2"/>
        <v>0</v>
      </c>
      <c r="P32" s="14">
        <f t="shared" si="2"/>
        <v>0</v>
      </c>
      <c r="Q32" s="14">
        <f t="shared" si="2"/>
        <v>0</v>
      </c>
      <c r="R32" s="14">
        <f t="shared" si="2"/>
        <v>0</v>
      </c>
      <c r="S32" s="14">
        <f t="shared" si="2"/>
        <v>0</v>
      </c>
      <c r="T32" s="14">
        <f t="shared" si="2"/>
        <v>0</v>
      </c>
      <c r="U32" s="14">
        <f t="shared" si="2"/>
        <v>0</v>
      </c>
      <c r="V32" s="14">
        <f t="shared" si="2"/>
        <v>0</v>
      </c>
      <c r="W32" s="14">
        <f t="shared" si="2"/>
        <v>0</v>
      </c>
      <c r="X32" s="14">
        <f t="shared" si="2"/>
        <v>0</v>
      </c>
      <c r="Y32" s="14">
        <f t="shared" si="2"/>
        <v>0</v>
      </c>
      <c r="Z32" s="14">
        <f t="shared" si="2"/>
        <v>0</v>
      </c>
      <c r="AA32" s="14">
        <f t="shared" si="2"/>
        <v>0</v>
      </c>
      <c r="AB32" s="14">
        <f t="shared" si="2"/>
        <v>0</v>
      </c>
      <c r="AC32" s="14">
        <f t="shared" si="2"/>
        <v>0</v>
      </c>
      <c r="AD32" s="14">
        <f t="shared" si="2"/>
        <v>0</v>
      </c>
      <c r="AE32" s="14">
        <f t="shared" si="2"/>
        <v>0</v>
      </c>
      <c r="AF32" s="14">
        <f t="shared" si="2"/>
        <v>0</v>
      </c>
      <c r="AG32" s="14">
        <f t="shared" si="2"/>
        <v>0</v>
      </c>
      <c r="AH32" s="14">
        <f t="shared" si="2"/>
        <v>0</v>
      </c>
      <c r="AI32" s="14">
        <f t="shared" si="2"/>
        <v>0</v>
      </c>
      <c r="AJ32" s="14">
        <f t="shared" si="2"/>
        <v>0</v>
      </c>
      <c r="AK32" s="12">
        <f t="shared" si="1"/>
        <v>0</v>
      </c>
      <c r="AL32" s="13">
        <f t="shared" si="0"/>
        <v>0</v>
      </c>
      <c r="AM32" s="113"/>
      <c r="AN32" s="113"/>
    </row>
    <row r="33" spans="1:43" ht="18" customHeight="1">
      <c r="A33" s="112" t="s">
        <v>27</v>
      </c>
      <c r="B33" s="112"/>
      <c r="C33" s="112"/>
      <c r="D33" s="112"/>
      <c r="E33" s="114"/>
      <c r="F33" s="38"/>
      <c r="G33" s="38"/>
      <c r="H33" s="38"/>
      <c r="I33" s="38"/>
      <c r="J33" s="38"/>
      <c r="K33" s="38"/>
      <c r="L33" s="38"/>
      <c r="M33" s="38"/>
      <c r="N33" s="38"/>
      <c r="O33" s="38"/>
      <c r="P33" s="38"/>
      <c r="Q33" s="38"/>
      <c r="R33" s="38"/>
      <c r="S33" s="38"/>
      <c r="T33" s="38"/>
      <c r="U33" s="38"/>
      <c r="V33" s="38"/>
      <c r="W33" s="38"/>
      <c r="X33" s="38"/>
      <c r="Y33" s="38"/>
      <c r="Z33" s="38"/>
      <c r="AA33" s="38"/>
      <c r="AB33" s="38"/>
      <c r="AC33" s="38"/>
      <c r="AD33" s="38"/>
      <c r="AE33" s="38"/>
      <c r="AF33" s="38"/>
      <c r="AG33" s="38"/>
      <c r="AH33" s="38"/>
      <c r="AI33" s="38"/>
      <c r="AJ33" s="38"/>
      <c r="AK33" s="14"/>
      <c r="AL33" s="15"/>
      <c r="AM33" s="113"/>
      <c r="AN33" s="113"/>
    </row>
    <row r="34" spans="1:43" ht="15" customHeight="1">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3" ht="15" customHeight="1">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43" ht="15" customHeight="1">
      <c r="A36" s="9"/>
      <c r="B36" s="9"/>
      <c r="C36" s="9"/>
      <c r="D36" s="9"/>
      <c r="E36" s="9"/>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9"/>
      <c r="AL36" s="9"/>
      <c r="AM36" s="4"/>
    </row>
    <row r="37" spans="1:43" ht="15" customHeight="1">
      <c r="A37" s="9"/>
      <c r="B37" s="9"/>
      <c r="C37" s="9"/>
      <c r="D37" s="9"/>
      <c r="E37" s="9"/>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9"/>
      <c r="AL37" s="9"/>
      <c r="AM37" s="4"/>
    </row>
    <row r="38" spans="1:43" ht="21" customHeight="1">
      <c r="A38" s="10" t="s">
        <v>276</v>
      </c>
      <c r="B38" s="9"/>
      <c r="C38" s="9"/>
      <c r="D38" s="9"/>
      <c r="E38" s="9"/>
      <c r="F38" s="9"/>
      <c r="G38" s="2"/>
      <c r="H38" s="2"/>
      <c r="I38" s="2"/>
      <c r="J38" s="2"/>
      <c r="K38" s="2"/>
      <c r="L38" s="2"/>
      <c r="M38" s="2"/>
      <c r="N38" s="2"/>
      <c r="O38" s="2"/>
      <c r="AM38" s="9"/>
      <c r="AN38" s="4"/>
    </row>
    <row r="39" spans="1:43" ht="25" customHeight="1">
      <c r="A39" s="100"/>
      <c r="B39" s="100"/>
      <c r="C39" s="100"/>
      <c r="D39" s="40">
        <v>4</v>
      </c>
      <c r="E39" s="40">
        <v>5</v>
      </c>
      <c r="F39" s="109">
        <v>6</v>
      </c>
      <c r="G39" s="109"/>
      <c r="H39" s="109"/>
      <c r="I39" s="109">
        <v>7</v>
      </c>
      <c r="J39" s="109"/>
      <c r="K39" s="109"/>
      <c r="L39" s="109">
        <v>8</v>
      </c>
      <c r="M39" s="109"/>
      <c r="N39" s="109"/>
      <c r="O39" s="109">
        <v>9</v>
      </c>
      <c r="P39" s="109"/>
      <c r="Q39" s="109"/>
      <c r="R39" s="109">
        <v>10</v>
      </c>
      <c r="S39" s="109"/>
      <c r="T39" s="109"/>
      <c r="U39" s="109">
        <v>11</v>
      </c>
      <c r="V39" s="109"/>
      <c r="W39" s="109"/>
      <c r="X39" s="109">
        <v>12</v>
      </c>
      <c r="Y39" s="109"/>
      <c r="Z39" s="109"/>
      <c r="AA39" s="109">
        <v>1</v>
      </c>
      <c r="AB39" s="109"/>
      <c r="AC39" s="109"/>
      <c r="AD39" s="109">
        <v>2</v>
      </c>
      <c r="AE39" s="109"/>
      <c r="AF39" s="109"/>
      <c r="AG39" s="109">
        <v>3</v>
      </c>
      <c r="AH39" s="109"/>
      <c r="AI39" s="109"/>
      <c r="AJ39" s="100" t="s">
        <v>120</v>
      </c>
      <c r="AK39" s="100"/>
      <c r="AL39" s="24" t="s">
        <v>121</v>
      </c>
      <c r="AM39"/>
      <c r="AN39"/>
      <c r="AO39"/>
      <c r="AP39"/>
      <c r="AQ39"/>
    </row>
    <row r="40" spans="1:43" ht="18" customHeight="1">
      <c r="A40" s="99" t="s">
        <v>122</v>
      </c>
      <c r="B40" s="99"/>
      <c r="C40" s="99"/>
      <c r="D40" s="11"/>
      <c r="E40" s="11"/>
      <c r="F40" s="172"/>
      <c r="G40" s="173"/>
      <c r="H40" s="174"/>
      <c r="I40" s="172"/>
      <c r="J40" s="173"/>
      <c r="K40" s="174"/>
      <c r="L40" s="172"/>
      <c r="M40" s="173"/>
      <c r="N40" s="174"/>
      <c r="O40" s="172"/>
      <c r="P40" s="173"/>
      <c r="Q40" s="174"/>
      <c r="R40" s="172"/>
      <c r="S40" s="173"/>
      <c r="T40" s="174"/>
      <c r="U40" s="172"/>
      <c r="V40" s="173"/>
      <c r="W40" s="174"/>
      <c r="X40" s="172"/>
      <c r="Y40" s="173"/>
      <c r="Z40" s="174"/>
      <c r="AA40" s="172"/>
      <c r="AB40" s="173"/>
      <c r="AC40" s="174"/>
      <c r="AD40" s="172"/>
      <c r="AE40" s="173"/>
      <c r="AF40" s="174"/>
      <c r="AG40" s="172"/>
      <c r="AH40" s="173"/>
      <c r="AI40" s="174"/>
      <c r="AJ40" s="91">
        <f>SUM(D40:AI40)</f>
        <v>0</v>
      </c>
      <c r="AK40" s="91"/>
      <c r="AL40" s="169" t="e">
        <f>ROUNDUP(AJ40/AJ41,1)</f>
        <v>#DIV/0!</v>
      </c>
      <c r="AM40"/>
      <c r="AN40"/>
      <c r="AO40"/>
      <c r="AP40"/>
      <c r="AQ40"/>
    </row>
    <row r="41" spans="1:43" ht="18" customHeight="1">
      <c r="A41" s="99" t="s">
        <v>123</v>
      </c>
      <c r="B41" s="99"/>
      <c r="C41" s="99"/>
      <c r="D41" s="11"/>
      <c r="E41" s="11"/>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1">
        <f>+SUM(D41:AI41)</f>
        <v>0</v>
      </c>
      <c r="AK41" s="91"/>
      <c r="AL41" s="170"/>
      <c r="AM41"/>
      <c r="AN41"/>
      <c r="AO41"/>
      <c r="AP41"/>
      <c r="AQ41"/>
    </row>
    <row r="42" spans="1:43" ht="5.15" customHeight="1">
      <c r="A42" s="28"/>
      <c r="B42" s="28"/>
      <c r="C42" s="28"/>
      <c r="D42"/>
      <c r="E42"/>
      <c r="F42"/>
      <c r="G42"/>
      <c r="H4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48"/>
      <c r="AK42" s="2"/>
      <c r="AL42" s="9"/>
      <c r="AM42" s="9"/>
      <c r="AN42" s="4"/>
    </row>
    <row r="43" spans="1:43" ht="18" customHeight="1">
      <c r="A43" s="10" t="s">
        <v>76</v>
      </c>
      <c r="B43" s="2"/>
      <c r="D43" s="2"/>
      <c r="E43" s="2"/>
      <c r="F43" s="2"/>
      <c r="G43" s="2"/>
      <c r="H43" s="2"/>
      <c r="I43"/>
      <c r="J43"/>
      <c r="K43"/>
      <c r="L43"/>
      <c r="M43"/>
      <c r="N43"/>
      <c r="O43" s="2"/>
      <c r="P43" s="2"/>
      <c r="Q43" s="2"/>
      <c r="R43" s="2"/>
      <c r="S43" s="2"/>
      <c r="T43" s="2"/>
      <c r="U43" s="2"/>
      <c r="V43" s="2"/>
      <c r="W43" s="9"/>
      <c r="X43" s="2"/>
      <c r="Y43" s="2"/>
      <c r="Z43" s="2"/>
      <c r="AA43" s="2"/>
      <c r="AB43" s="2"/>
      <c r="AC43" s="2"/>
      <c r="AD43" s="2"/>
      <c r="AE43" s="2"/>
      <c r="AF43" s="2"/>
      <c r="AG43" s="2"/>
      <c r="AH43" s="2"/>
      <c r="AI43" s="2"/>
      <c r="AJ43" s="48"/>
      <c r="AK43" s="2"/>
      <c r="AL43" s="9"/>
      <c r="AM43" s="9"/>
      <c r="AN43" s="4"/>
    </row>
    <row r="44" spans="1:43" ht="25" customHeight="1">
      <c r="A44" s="100" t="s">
        <v>80</v>
      </c>
      <c r="B44" s="100"/>
      <c r="C44" s="100" t="s">
        <v>117</v>
      </c>
      <c r="D44" s="100"/>
      <c r="E44" s="101" t="s">
        <v>157</v>
      </c>
      <c r="F44" s="101"/>
      <c r="G44" s="101"/>
      <c r="H44" s="101"/>
      <c r="I44"/>
      <c r="J44"/>
      <c r="K44"/>
      <c r="L44"/>
      <c r="M44"/>
      <c r="N44"/>
      <c r="O44"/>
      <c r="P44"/>
      <c r="Q44"/>
      <c r="R44"/>
      <c r="S44"/>
      <c r="T44"/>
      <c r="U44"/>
      <c r="W44" s="9"/>
      <c r="X44" s="2"/>
      <c r="Y44" s="2"/>
      <c r="Z44" s="2"/>
      <c r="AA44" s="2"/>
      <c r="AB44" s="2"/>
      <c r="AC44" s="2"/>
      <c r="AD44" s="2"/>
      <c r="AE44" s="2"/>
      <c r="AF44" s="2"/>
      <c r="AG44" s="2"/>
      <c r="AH44" s="2"/>
      <c r="AI44" s="2"/>
      <c r="AJ44" s="48"/>
      <c r="AK44" s="2"/>
      <c r="AL44" s="9"/>
      <c r="AM44" s="9"/>
      <c r="AN44" s="4"/>
    </row>
    <row r="45" spans="1:43" ht="18" customHeight="1">
      <c r="A45" s="101" t="s">
        <v>82</v>
      </c>
      <c r="B45" s="101"/>
      <c r="C45" s="102" t="e">
        <f>ROUNDDOWN(IF(AL40&lt;=60,1,1+ROUNDUP((AL40-60)/40,0)),1)</f>
        <v>#DIV/0!</v>
      </c>
      <c r="D45" s="102"/>
      <c r="E45" s="102" t="e">
        <f>ROUNDDOWN(AL40/10,1)</f>
        <v>#DIV/0!</v>
      </c>
      <c r="F45" s="102"/>
      <c r="G45" s="102"/>
      <c r="H45" s="102"/>
      <c r="I45"/>
      <c r="J45"/>
      <c r="K45"/>
      <c r="L45"/>
      <c r="M45"/>
      <c r="N45"/>
      <c r="O45"/>
      <c r="P45"/>
      <c r="Q45"/>
      <c r="R45"/>
      <c r="S45"/>
      <c r="T45"/>
      <c r="U45"/>
      <c r="W45" s="9"/>
      <c r="X45" s="2"/>
      <c r="Y45" s="2"/>
      <c r="Z45" s="2"/>
      <c r="AA45" s="2"/>
      <c r="AB45" s="2"/>
      <c r="AC45" s="2"/>
      <c r="AD45" s="2"/>
      <c r="AE45" s="2"/>
      <c r="AF45" s="2"/>
      <c r="AG45" s="2"/>
      <c r="AH45" s="2"/>
      <c r="AI45" s="2"/>
      <c r="AJ45" s="48"/>
      <c r="AK45" s="2"/>
      <c r="AL45" s="9"/>
      <c r="AM45" s="9"/>
      <c r="AN45" s="4"/>
    </row>
    <row r="46" spans="1:43" ht="5.15" customHeight="1">
      <c r="A46" s="28"/>
      <c r="B46" s="28"/>
      <c r="C46" s="28"/>
      <c r="D46" s="28"/>
      <c r="E46" s="28"/>
      <c r="F46" s="28"/>
      <c r="G46" s="28"/>
      <c r="H46" s="28"/>
      <c r="I46" s="28"/>
      <c r="J46" s="2"/>
      <c r="K46" s="2"/>
      <c r="L46" s="2"/>
      <c r="M46" s="48"/>
      <c r="N46" s="2"/>
      <c r="O46" s="2"/>
      <c r="P46" s="2"/>
      <c r="Q46"/>
      <c r="W46" s="9"/>
      <c r="X46" s="2"/>
      <c r="Y46" s="2"/>
      <c r="Z46" s="2"/>
      <c r="AA46" s="2"/>
      <c r="AB46" s="2"/>
      <c r="AC46" s="2"/>
      <c r="AD46" s="2"/>
      <c r="AE46" s="2"/>
      <c r="AF46" s="2"/>
      <c r="AG46" s="2"/>
      <c r="AH46" s="2"/>
      <c r="AI46" s="2"/>
      <c r="AJ46" s="48"/>
      <c r="AK46" s="2"/>
      <c r="AL46" s="9"/>
      <c r="AM46" s="9"/>
      <c r="AN46" s="4"/>
    </row>
    <row r="47" spans="1:43" ht="21" customHeight="1">
      <c r="A47" s="10" t="s">
        <v>99</v>
      </c>
      <c r="B47" s="1"/>
      <c r="C47" s="5"/>
      <c r="D47" s="5"/>
      <c r="E47" s="5"/>
      <c r="F47" s="5"/>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5"/>
      <c r="AM47" s="5"/>
      <c r="AN47" s="4"/>
    </row>
    <row r="48" spans="1:43" ht="25" customHeight="1">
      <c r="A48" s="4"/>
      <c r="B48" s="9"/>
      <c r="C48" s="92" t="s">
        <v>264</v>
      </c>
      <c r="D48" s="93"/>
      <c r="E48" s="94" t="s">
        <v>265</v>
      </c>
      <c r="F48" s="94"/>
      <c r="G48" s="94"/>
      <c r="H48" s="94"/>
      <c r="I48" s="92" t="s">
        <v>266</v>
      </c>
      <c r="J48" s="93"/>
      <c r="K48" s="93"/>
      <c r="L48" s="93"/>
      <c r="M48" s="93"/>
      <c r="N48" s="95"/>
      <c r="O48" s="92" t="s">
        <v>178</v>
      </c>
      <c r="P48" s="93"/>
      <c r="Q48" s="93"/>
      <c r="R48" s="93"/>
      <c r="S48" s="93"/>
      <c r="T48" s="95"/>
      <c r="U48" s="92" t="s">
        <v>267</v>
      </c>
      <c r="V48" s="93"/>
      <c r="W48" s="93"/>
      <c r="X48" s="93"/>
      <c r="Y48" s="93"/>
      <c r="Z48" s="95"/>
      <c r="AA48" s="92" t="s">
        <v>267</v>
      </c>
      <c r="AB48" s="93"/>
      <c r="AC48" s="93"/>
      <c r="AD48" s="93"/>
      <c r="AE48" s="93"/>
      <c r="AF48" s="95"/>
      <c r="AG48" s="94" t="s">
        <v>267</v>
      </c>
      <c r="AH48" s="94"/>
      <c r="AI48" s="94"/>
      <c r="AJ48" s="94"/>
      <c r="AK48" s="94"/>
      <c r="AL48" s="94" t="s">
        <v>267</v>
      </c>
      <c r="AM48" s="94"/>
      <c r="AN48" s="4"/>
    </row>
    <row r="49" spans="1:40" ht="18" customHeight="1">
      <c r="A49" s="4"/>
      <c r="B49" s="9"/>
      <c r="C49" s="44" t="s">
        <v>100</v>
      </c>
      <c r="D49" s="44" t="s">
        <v>101</v>
      </c>
      <c r="E49" s="43" t="s">
        <v>100</v>
      </c>
      <c r="F49" s="108" t="s">
        <v>101</v>
      </c>
      <c r="G49" s="108"/>
      <c r="H49" s="108"/>
      <c r="I49" s="105" t="s">
        <v>100</v>
      </c>
      <c r="J49" s="106"/>
      <c r="K49" s="107"/>
      <c r="L49" s="105" t="s">
        <v>101</v>
      </c>
      <c r="M49" s="106"/>
      <c r="N49" s="107"/>
      <c r="O49" s="105" t="s">
        <v>100</v>
      </c>
      <c r="P49" s="106"/>
      <c r="Q49" s="107"/>
      <c r="R49" s="105" t="s">
        <v>101</v>
      </c>
      <c r="S49" s="106"/>
      <c r="T49" s="107"/>
      <c r="U49" s="105" t="s">
        <v>100</v>
      </c>
      <c r="V49" s="106"/>
      <c r="W49" s="107"/>
      <c r="X49" s="105" t="s">
        <v>101</v>
      </c>
      <c r="Y49" s="106"/>
      <c r="Z49" s="107"/>
      <c r="AA49" s="105" t="s">
        <v>100</v>
      </c>
      <c r="AB49" s="106"/>
      <c r="AC49" s="107"/>
      <c r="AD49" s="105" t="s">
        <v>101</v>
      </c>
      <c r="AE49" s="106"/>
      <c r="AF49" s="107"/>
      <c r="AG49" s="105" t="s">
        <v>100</v>
      </c>
      <c r="AH49" s="106"/>
      <c r="AI49" s="107"/>
      <c r="AJ49" s="105" t="s">
        <v>101</v>
      </c>
      <c r="AK49" s="107"/>
      <c r="AL49" s="43" t="s">
        <v>0</v>
      </c>
      <c r="AM49" s="43" t="s">
        <v>125</v>
      </c>
      <c r="AN49" s="4"/>
    </row>
    <row r="50" spans="1:40" ht="18" customHeight="1">
      <c r="A50" s="4"/>
      <c r="B50" s="17" t="s">
        <v>102</v>
      </c>
      <c r="C50" s="43">
        <f>COUNTIFS($B$12:$B$31,C$48,$C$12:$C$31,"A",$E$12:$E$31,"*")</f>
        <v>1</v>
      </c>
      <c r="D50" s="43">
        <f>COUNTIFS($B$12:$B$31,C$48,$C$12:$C$31,"B",$E$12:$E$31,"*")</f>
        <v>0</v>
      </c>
      <c r="E50" s="43">
        <f>COUNTIFS($B$12:$B$31,E$48,$C$12:$C$31,"A",$E$12:$E$31,"*")</f>
        <v>0</v>
      </c>
      <c r="F50" s="105">
        <f>COUNTIFS($B$12:$B$31,E$48,$C$12:$C$31,"B",$E$12:$E$31,"*")</f>
        <v>1</v>
      </c>
      <c r="G50" s="106"/>
      <c r="H50" s="107"/>
      <c r="I50" s="105">
        <f>COUNTIFS($B$12:$B$31,I$48,$C$12:$C$31,"A",$E$12:$E$31,"*")</f>
        <v>0</v>
      </c>
      <c r="J50" s="106"/>
      <c r="K50" s="107"/>
      <c r="L50" s="105">
        <f>COUNTIFS($B$12:$B$31,I$48,$C$12:$C$31,"B",$E$12:$E$31,"*")</f>
        <v>0</v>
      </c>
      <c r="M50" s="106"/>
      <c r="N50" s="107"/>
      <c r="O50" s="105">
        <f>COUNTIFS($B$12:$B$31,O$48,$C$12:$C$31,"A",$E$12:$E$31,"*")</f>
        <v>0</v>
      </c>
      <c r="P50" s="106"/>
      <c r="Q50" s="107"/>
      <c r="R50" s="105">
        <f>COUNTIFS($B$12:$B$31,O$48,$C$12:$C$31,"B",$E$12:$E$31,"*")</f>
        <v>0</v>
      </c>
      <c r="S50" s="106"/>
      <c r="T50" s="107"/>
      <c r="U50" s="105">
        <f>COUNTIFS($B$12:$B$31,U$48,$C$12:$C$31,"A",$E$12:$E$31,"*")</f>
        <v>0</v>
      </c>
      <c r="V50" s="106"/>
      <c r="W50" s="107"/>
      <c r="X50" s="105">
        <f>COUNTIFS($B$12:$B$31,U$48,$C$12:$C$31,"B",$E$12:$E$31,"*")</f>
        <v>0</v>
      </c>
      <c r="Y50" s="106"/>
      <c r="Z50" s="107"/>
      <c r="AA50" s="105">
        <f>COUNTIFS($B$12:$B$31,AA$48,$C$12:$C$31,"A",$E$12:$E$31,"*")</f>
        <v>0</v>
      </c>
      <c r="AB50" s="106"/>
      <c r="AC50" s="107"/>
      <c r="AD50" s="105">
        <f>COUNTIFS($B$12:$B$31,AA$48,$C$12:$C$31,"B",$E$12:$E$31,"*")</f>
        <v>0</v>
      </c>
      <c r="AE50" s="106"/>
      <c r="AF50" s="107"/>
      <c r="AG50" s="105">
        <f>COUNTIFS($B$12:$B$31,AG$48,$C$12:$C$31,"A",$E$12:$E$31,"*")</f>
        <v>0</v>
      </c>
      <c r="AH50" s="106"/>
      <c r="AI50" s="107"/>
      <c r="AJ50" s="105">
        <f>COUNTIFS($B$12:$B$31,AG$48,$C$12:$C$31,"B",$E$12:$E$31,"*")</f>
        <v>0</v>
      </c>
      <c r="AK50" s="107"/>
      <c r="AL50" s="43">
        <f>COUNTIFS($B$12:$B$31,AL$48,$C$12:$C$31,"A",$E$12:$E$31,"*")</f>
        <v>0</v>
      </c>
      <c r="AM50" s="43">
        <f>COUNTIFS($B$12:$B$31,AL$48,$C$12:$C$31,"B",$E$12:$E$31,"*")</f>
        <v>0</v>
      </c>
      <c r="AN50" s="4"/>
    </row>
    <row r="51" spans="1:40" ht="18" customHeight="1">
      <c r="A51" s="4"/>
      <c r="B51" s="24" t="s">
        <v>103</v>
      </c>
      <c r="C51" s="43">
        <f>COUNTIFS($B$12:$B$31,C$48,$C$12:$C$31,"C",$E$12:$E$31,"*")</f>
        <v>0</v>
      </c>
      <c r="D51" s="43">
        <f>COUNTIFS($B$12:$B$31,C$48,$C$12:$C$31,"D",$E$12:$E$31,"*")</f>
        <v>0</v>
      </c>
      <c r="E51" s="43">
        <f>COUNTIFS($B$12:$B$31,E$48,$C$12:$C$31,"C",$E$12:$E$31,"*")</f>
        <v>0</v>
      </c>
      <c r="F51" s="105">
        <f>COUNTIFS($B$12:$B$31,E$48,$C$12:$C$31,"D",$E$12:$E$31,"*")</f>
        <v>0</v>
      </c>
      <c r="G51" s="106"/>
      <c r="H51" s="107"/>
      <c r="I51" s="105">
        <f>COUNTIFS($B$12:$B$31,I$48,$C$12:$C$31,"C",$E$12:$E$31,"*")</f>
        <v>1</v>
      </c>
      <c r="J51" s="106"/>
      <c r="K51" s="107"/>
      <c r="L51" s="105">
        <f>COUNTIFS($B$12:$B$31,I$48,$C$12:$C$31,"D",$E$12:$E$31,"*")</f>
        <v>0</v>
      </c>
      <c r="M51" s="106"/>
      <c r="N51" s="107"/>
      <c r="O51" s="105">
        <f>COUNTIFS($B$12:$B$31,O$48,$C$12:$C$31,"C",$E$12:$E$31,"*")</f>
        <v>0</v>
      </c>
      <c r="P51" s="106"/>
      <c r="Q51" s="107"/>
      <c r="R51" s="105">
        <f>COUNTIFS($B$12:$B$31,O$48,$C$12:$C$31,"D",$E$12:$E$31,"*")</f>
        <v>1</v>
      </c>
      <c r="S51" s="106"/>
      <c r="T51" s="107"/>
      <c r="U51" s="105">
        <f>COUNTIFS($B$12:$B$31,U$48,$C$12:$C$31,"C",$E$12:$E$31,"*")</f>
        <v>0</v>
      </c>
      <c r="V51" s="106"/>
      <c r="W51" s="107"/>
      <c r="X51" s="105">
        <f>COUNTIFS($B$12:$B$31,U$48,$C$12:$C$31,"D",$E$12:$E$31,"*")</f>
        <v>0</v>
      </c>
      <c r="Y51" s="106"/>
      <c r="Z51" s="107"/>
      <c r="AA51" s="105">
        <f>COUNTIFS($B$12:$B$31,AA$48,$C$12:$C$31,"C",$E$12:$E$31,"*")</f>
        <v>0</v>
      </c>
      <c r="AB51" s="106"/>
      <c r="AC51" s="107"/>
      <c r="AD51" s="105">
        <f>COUNTIFS($B$12:$B$31,AA$48,$C$12:$C$31,"D",$E$12:$E$31,"*")</f>
        <v>0</v>
      </c>
      <c r="AE51" s="106"/>
      <c r="AF51" s="107"/>
      <c r="AG51" s="105">
        <f>COUNTIFS($B$12:$B$31,AG$48,$C$12:$C$31,"C",$E$12:$E$31,"*")</f>
        <v>0</v>
      </c>
      <c r="AH51" s="106"/>
      <c r="AI51" s="107"/>
      <c r="AJ51" s="105">
        <f>COUNTIFS($B$12:$B$31,AG$48,$C$12:$C$31,"D",$E$12:$E$31,"*")</f>
        <v>0</v>
      </c>
      <c r="AK51" s="107"/>
      <c r="AL51" s="43">
        <f>COUNTIFS($B$12:$B$31,AL$48,$C$12:$C$31,"C",$E$12:$E$31,"*")</f>
        <v>0</v>
      </c>
      <c r="AM51" s="43">
        <f>COUNTIFS($B$12:$B$31,AL$48,$C$12:$C$31,"D",$E$12:$E$31,"*")</f>
        <v>0</v>
      </c>
      <c r="AN51" s="4"/>
    </row>
    <row r="52" spans="1:40" ht="25" customHeight="1">
      <c r="A52" s="4"/>
      <c r="B52" s="24" t="s">
        <v>104</v>
      </c>
      <c r="C52" s="92" t="e">
        <f>IF($AK$3="４週",SUMIFS($AK$12:$AK$31,$B$12:$B$31,C48)/4/$AH$6,IF($AK$3="歴月",SUMIFS($AK$12:$AK$31,$B$12:$B$31,C48)/$AL$6,"記載する期間を選択してください"))</f>
        <v>#DIV/0!</v>
      </c>
      <c r="D52" s="95"/>
      <c r="E52" s="92" t="e">
        <f>IF($AK$3="４週",SUMIFS($AK$12:$AK$31,$B$12:$B$31,E48)/4/$AH$6,IF($AK$3="歴月",SUMIFS($AK$12:$AK$31,$B$12:$B$31,E48)/$AL$6,"記載する期間を選択してください"))</f>
        <v>#DIV/0!</v>
      </c>
      <c r="F52" s="93"/>
      <c r="G52" s="93"/>
      <c r="H52" s="95"/>
      <c r="I52" s="92" t="e">
        <f>IF($AK$3="４週",SUMIFS($AK$12:$AK$31,$B$12:$B$31,I48)/4/$AH$6,IF($AK$3="歴月",SUMIFS($AK$12:$AK$31,$B$12:$B$31,I48)/$AL$6,"記載する期間を選択してください"))</f>
        <v>#DIV/0!</v>
      </c>
      <c r="J52" s="93"/>
      <c r="K52" s="93"/>
      <c r="L52" s="93"/>
      <c r="M52" s="93"/>
      <c r="N52" s="95"/>
      <c r="O52" s="92" t="e">
        <f>IF($AK$3="４週",SUMIFS($AK$12:$AK$31,$B$12:$B$31,O48)/4/$AH$6,IF($AK$3="歴月",SUMIFS($AK$12:$AK$31,$B$12:$B$31,O48)/$AL$6,"記載する期間を選択してください"))</f>
        <v>#DIV/0!</v>
      </c>
      <c r="P52" s="93"/>
      <c r="Q52" s="93"/>
      <c r="R52" s="93"/>
      <c r="S52" s="93"/>
      <c r="T52" s="95"/>
      <c r="U52" s="92" t="e">
        <f>IF($AK$3="４週",SUMIFS($AK$12:$AK$31,$B$12:$B$31,U48)/4/$AH$6,IF($AK$3="歴月",SUMIFS($AK$12:$AK$31,$B$12:$B$31,U48)/$AL$6,"記載する期間を選択してください"))</f>
        <v>#DIV/0!</v>
      </c>
      <c r="V52" s="93"/>
      <c r="W52" s="93"/>
      <c r="X52" s="93"/>
      <c r="Y52" s="93"/>
      <c r="Z52" s="95"/>
      <c r="AA52" s="92" t="e">
        <f>IF($AK$3="４週",SUMIFS($AK$12:$AK$31,$B$12:$B$31,AA48)/4/$AH$6,IF($AK$3="歴月",SUMIFS($AK$12:$AK$31,$B$12:$B$31,AA48)/$AL$6,"記載する期間を選択してください"))</f>
        <v>#DIV/0!</v>
      </c>
      <c r="AB52" s="93"/>
      <c r="AC52" s="93"/>
      <c r="AD52" s="93"/>
      <c r="AE52" s="93"/>
      <c r="AF52" s="95"/>
      <c r="AG52" s="92" t="e">
        <f>IF($AK$3="４週",SUMIFS($AK$12:$AK$31,$B$12:$B$31,AG48)/4/$AH$6,IF($AK$3="歴月",SUMIFS($AK$12:$AK$31,$B$12:$B$31,AG48)/$AL$6,"記載する期間を選択してください"))</f>
        <v>#DIV/0!</v>
      </c>
      <c r="AH52" s="93"/>
      <c r="AI52" s="93"/>
      <c r="AJ52" s="93"/>
      <c r="AK52" s="95"/>
      <c r="AL52" s="92" t="e">
        <f>IF($AK$3="４週",SUMIFS($AK$12:$AK$31,$B$12:$B$31,AL48)/4/$AH$6,IF($AK$3="歴月",SUMIFS($AK$12:$AK$31,$B$12:$B$31,AL48)/$AL$6,"記載する期間を選択してください"))</f>
        <v>#DIV/0!</v>
      </c>
      <c r="AM52" s="95"/>
      <c r="AN52" s="4"/>
    </row>
    <row r="53" spans="1:40" ht="5.15" customHeight="1">
      <c r="A53" s="4"/>
      <c r="B53" s="1"/>
      <c r="C53" s="20">
        <v>2</v>
      </c>
      <c r="D53" s="20"/>
      <c r="E53" s="20">
        <v>3</v>
      </c>
      <c r="F53" s="20"/>
      <c r="G53" s="20"/>
      <c r="H53" s="20"/>
      <c r="I53" s="20">
        <v>4</v>
      </c>
      <c r="J53" s="20"/>
      <c r="K53" s="20"/>
      <c r="L53" s="20"/>
      <c r="M53" s="20"/>
      <c r="N53" s="20"/>
      <c r="O53" s="20">
        <v>5</v>
      </c>
      <c r="P53" s="20"/>
      <c r="Q53" s="20"/>
      <c r="R53" s="20"/>
      <c r="S53" s="20"/>
      <c r="T53" s="20"/>
      <c r="U53" s="20">
        <v>6</v>
      </c>
      <c r="V53" s="20"/>
      <c r="W53" s="20"/>
      <c r="X53" s="20"/>
      <c r="Y53" s="20"/>
      <c r="Z53" s="20"/>
      <c r="AA53" s="20">
        <v>7</v>
      </c>
      <c r="AB53" s="20"/>
      <c r="AC53" s="20"/>
      <c r="AD53" s="20"/>
      <c r="AE53" s="20"/>
      <c r="AF53" s="20"/>
      <c r="AG53" s="20">
        <v>8</v>
      </c>
      <c r="AH53" s="20"/>
      <c r="AI53" s="20"/>
      <c r="AJ53" s="20"/>
      <c r="AK53" s="20"/>
      <c r="AL53" s="20">
        <v>9</v>
      </c>
      <c r="AM53" s="42"/>
      <c r="AN53" s="4"/>
    </row>
    <row r="54" spans="1:40" ht="15" customHeight="1">
      <c r="A54" s="2" t="s">
        <v>28</v>
      </c>
      <c r="B54" s="9"/>
      <c r="C54" s="71"/>
      <c r="D54" s="71"/>
      <c r="E54" s="71"/>
      <c r="F54" s="2"/>
      <c r="G54" s="71"/>
      <c r="H54" s="42"/>
      <c r="I54" s="42"/>
      <c r="J54" s="42"/>
      <c r="K54" s="42"/>
      <c r="L54" s="42"/>
      <c r="M54" s="42"/>
      <c r="N54" s="42"/>
      <c r="O54" s="42"/>
      <c r="P54" s="42"/>
      <c r="Q54" s="42"/>
      <c r="R54" s="42">
        <v>6</v>
      </c>
      <c r="S54" s="42"/>
      <c r="T54" s="42"/>
      <c r="U54" s="42"/>
      <c r="V54" s="42"/>
      <c r="W54" s="42"/>
      <c r="X54" s="42">
        <v>7</v>
      </c>
      <c r="Y54" s="42"/>
      <c r="Z54" s="42"/>
      <c r="AA54" s="42"/>
      <c r="AB54" s="42"/>
      <c r="AC54" s="42"/>
      <c r="AD54" s="42">
        <v>8</v>
      </c>
      <c r="AE54" s="42"/>
      <c r="AF54" s="42"/>
      <c r="AG54" s="4"/>
      <c r="AH54" s="4"/>
      <c r="AI54" s="4"/>
      <c r="AJ54" s="4">
        <v>9</v>
      </c>
      <c r="AK54" s="5"/>
      <c r="AL54" s="19"/>
      <c r="AM54" s="4"/>
    </row>
    <row r="55" spans="1:40" s="2" customFormat="1" ht="15" customHeight="1">
      <c r="A55" s="2" t="s">
        <v>29</v>
      </c>
      <c r="B55" s="28"/>
      <c r="C55" s="28"/>
      <c r="D55" s="28"/>
      <c r="E55" s="28"/>
      <c r="F55" s="28"/>
      <c r="G55" s="28"/>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row>
    <row r="56" spans="1:40" s="2" customFormat="1" ht="15" customHeight="1">
      <c r="A56" s="2" t="s">
        <v>30</v>
      </c>
      <c r="B56" s="28"/>
      <c r="C56" s="28"/>
      <c r="D56" s="28"/>
      <c r="E56" s="28"/>
      <c r="F56" s="28"/>
      <c r="G56" s="28"/>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row>
    <row r="57" spans="1:40" s="2" customFormat="1" ht="15" customHeight="1">
      <c r="A57" s="2" t="s">
        <v>159</v>
      </c>
      <c r="B57" s="28"/>
      <c r="C57" s="28"/>
      <c r="D57" s="28"/>
      <c r="E57" s="28"/>
      <c r="F57" s="28"/>
      <c r="G57" s="28"/>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row>
    <row r="58" spans="1:40" s="2" customFormat="1" ht="15" customHeight="1">
      <c r="A58" s="2" t="s">
        <v>252</v>
      </c>
      <c r="B58" s="28"/>
      <c r="C58" s="28"/>
      <c r="D58" s="28"/>
      <c r="E58" s="28"/>
      <c r="F58" s="28"/>
      <c r="G58" s="28"/>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row>
    <row r="59" spans="1:40" s="2" customFormat="1" ht="15" customHeight="1">
      <c r="A59" s="2" t="s">
        <v>253</v>
      </c>
      <c r="B59" s="28"/>
      <c r="C59" s="28"/>
      <c r="D59" s="28"/>
      <c r="E59" s="28"/>
      <c r="F59" s="28"/>
      <c r="G59" s="28"/>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row>
    <row r="60" spans="1:40" ht="15" customHeight="1">
      <c r="A60" s="2" t="s">
        <v>33</v>
      </c>
      <c r="B60" s="36"/>
      <c r="C60" s="2"/>
      <c r="D60" s="2"/>
      <c r="E60" s="2"/>
      <c r="F60" s="2"/>
      <c r="G60" s="2"/>
    </row>
    <row r="61" spans="1:40" ht="15" customHeight="1">
      <c r="A61" s="2" t="s">
        <v>254</v>
      </c>
      <c r="B61" s="36"/>
      <c r="C61" s="2"/>
      <c r="D61" s="2"/>
      <c r="E61" s="2"/>
      <c r="F61" s="2"/>
      <c r="G61" s="2"/>
    </row>
    <row r="62" spans="1:40" ht="15" customHeight="1">
      <c r="A62" s="2"/>
      <c r="B62" s="17" t="s">
        <v>35</v>
      </c>
      <c r="C62" s="100" t="s">
        <v>36</v>
      </c>
      <c r="D62" s="100"/>
      <c r="E62" s="100"/>
      <c r="F62" s="2"/>
      <c r="G62" s="2"/>
    </row>
    <row r="63" spans="1:40" ht="15" customHeight="1">
      <c r="A63" s="2"/>
      <c r="B63" s="39" t="s">
        <v>37</v>
      </c>
      <c r="C63" s="91" t="s">
        <v>38</v>
      </c>
      <c r="D63" s="91"/>
      <c r="E63" s="91"/>
      <c r="F63" s="2"/>
      <c r="G63" s="2"/>
    </row>
    <row r="64" spans="1:40" ht="15" customHeight="1">
      <c r="A64" s="2"/>
      <c r="B64" s="39" t="s">
        <v>39</v>
      </c>
      <c r="C64" s="91" t="s">
        <v>40</v>
      </c>
      <c r="D64" s="91"/>
      <c r="E64" s="91"/>
      <c r="F64" s="2"/>
      <c r="G64" s="2"/>
    </row>
    <row r="65" spans="1:7" ht="15" customHeight="1">
      <c r="A65" s="2"/>
      <c r="B65" s="39" t="s">
        <v>41</v>
      </c>
      <c r="C65" s="91" t="s">
        <v>42</v>
      </c>
      <c r="D65" s="91"/>
      <c r="E65" s="91"/>
      <c r="F65" s="2"/>
      <c r="G65" s="2"/>
    </row>
    <row r="66" spans="1:7" ht="15" customHeight="1">
      <c r="A66" s="2"/>
      <c r="B66" s="39" t="s">
        <v>43</v>
      </c>
      <c r="C66" s="91" t="s">
        <v>44</v>
      </c>
      <c r="D66" s="91"/>
      <c r="E66" s="91"/>
      <c r="F66" s="2"/>
      <c r="G66" s="2"/>
    </row>
    <row r="67" spans="1:7" ht="15" customHeight="1">
      <c r="A67" s="2"/>
      <c r="B67" s="2" t="s">
        <v>45</v>
      </c>
      <c r="C67" s="2"/>
      <c r="D67" s="2"/>
      <c r="E67" s="2"/>
      <c r="F67" s="2"/>
      <c r="G67" s="2"/>
    </row>
    <row r="68" spans="1:7" ht="15" customHeight="1">
      <c r="A68" s="2"/>
      <c r="B68" s="2" t="s">
        <v>46</v>
      </c>
      <c r="C68" s="2"/>
      <c r="D68" s="2"/>
      <c r="E68" s="2"/>
      <c r="F68" s="2"/>
      <c r="G68" s="2"/>
    </row>
    <row r="69" spans="1:7" ht="15" customHeight="1">
      <c r="A69" s="2"/>
      <c r="B69" s="2" t="s">
        <v>47</v>
      </c>
      <c r="C69" s="2"/>
      <c r="D69" s="2"/>
      <c r="E69" s="2"/>
      <c r="F69" s="2"/>
      <c r="G69" s="2"/>
    </row>
    <row r="70" spans="1:7" ht="15" customHeight="1">
      <c r="A70" s="2" t="s">
        <v>255</v>
      </c>
      <c r="B70" s="36"/>
      <c r="C70" s="2"/>
      <c r="D70" s="2"/>
      <c r="E70" s="2"/>
      <c r="F70" s="2"/>
      <c r="G70" s="2"/>
    </row>
    <row r="71" spans="1:7" ht="15" customHeight="1">
      <c r="A71" s="2" t="s">
        <v>149</v>
      </c>
      <c r="B71" s="36"/>
      <c r="C71" s="2"/>
      <c r="D71" s="2"/>
      <c r="E71" s="2"/>
      <c r="F71" s="2"/>
      <c r="G71" s="2"/>
    </row>
    <row r="72" spans="1:7" ht="15" customHeight="1">
      <c r="A72" s="2" t="s">
        <v>50</v>
      </c>
      <c r="B72" s="36"/>
      <c r="C72" s="2"/>
      <c r="D72" s="2"/>
      <c r="E72" s="2"/>
      <c r="F72" s="2"/>
      <c r="G72" s="2"/>
    </row>
    <row r="73" spans="1:7" ht="15" customHeight="1">
      <c r="A73" s="2" t="s">
        <v>256</v>
      </c>
      <c r="B73" s="36"/>
      <c r="C73" s="2"/>
      <c r="D73" s="2"/>
      <c r="E73" s="2"/>
      <c r="F73" s="2"/>
      <c r="G73" s="2"/>
    </row>
    <row r="74" spans="1:7" ht="15" customHeight="1">
      <c r="A74" s="2" t="s">
        <v>257</v>
      </c>
      <c r="B74" s="36"/>
      <c r="C74" s="2"/>
      <c r="D74" s="2"/>
      <c r="E74" s="2"/>
      <c r="F74" s="2"/>
      <c r="G74" s="2"/>
    </row>
    <row r="75" spans="1:7" ht="15" customHeight="1">
      <c r="A75" s="2" t="s">
        <v>258</v>
      </c>
      <c r="B75" s="36"/>
      <c r="C75" s="2"/>
      <c r="D75" s="2"/>
      <c r="E75" s="2"/>
      <c r="F75" s="2"/>
      <c r="G75" s="2"/>
    </row>
    <row r="76" spans="1:7" ht="15" customHeight="1">
      <c r="A76" s="2"/>
      <c r="B76" s="2" t="s">
        <v>54</v>
      </c>
      <c r="C76" s="2"/>
      <c r="D76" s="2"/>
      <c r="E76" s="2"/>
      <c r="F76" s="2"/>
      <c r="G76" s="2"/>
    </row>
    <row r="77" spans="1:7" ht="15" customHeight="1">
      <c r="A77" s="2"/>
      <c r="B77" s="2" t="s">
        <v>55</v>
      </c>
      <c r="C77" s="2"/>
      <c r="D77" s="2"/>
      <c r="E77" s="2"/>
      <c r="F77" s="2"/>
      <c r="G77" s="2"/>
    </row>
    <row r="78" spans="1:7" ht="15" customHeight="1">
      <c r="A78" s="2" t="s">
        <v>261</v>
      </c>
      <c r="B78" s="36"/>
      <c r="C78" s="2"/>
      <c r="D78" s="2"/>
      <c r="E78" s="2"/>
      <c r="F78" s="2"/>
      <c r="G78" s="2"/>
    </row>
    <row r="79" spans="1:7" ht="15" customHeight="1">
      <c r="A79" s="2" t="s">
        <v>57</v>
      </c>
      <c r="B79" s="36"/>
      <c r="C79" s="2"/>
      <c r="D79" s="2"/>
      <c r="E79" s="2"/>
      <c r="F79" s="2"/>
      <c r="G79" s="2"/>
    </row>
    <row r="80" spans="1:7" ht="15" customHeight="1">
      <c r="A80" s="2" t="s">
        <v>262</v>
      </c>
      <c r="B80" s="36"/>
      <c r="C80" s="2"/>
      <c r="D80" s="2"/>
      <c r="E80" s="2"/>
      <c r="F80" s="2"/>
      <c r="G80" s="2"/>
    </row>
    <row r="81" spans="1:7" ht="15" customHeight="1">
      <c r="A81" s="2" t="s">
        <v>263</v>
      </c>
      <c r="B81" s="36"/>
      <c r="C81" s="2"/>
      <c r="D81" s="2"/>
      <c r="E81" s="2"/>
      <c r="F81" s="2"/>
      <c r="G81" s="2"/>
    </row>
    <row r="82" spans="1:7" ht="15" customHeight="1">
      <c r="A82" s="2" t="s">
        <v>60</v>
      </c>
      <c r="B82" s="36"/>
      <c r="C82" s="2"/>
      <c r="D82" s="2"/>
      <c r="E82" s="2"/>
      <c r="F82" s="2"/>
      <c r="G82" s="2"/>
    </row>
    <row r="83" spans="1:7" ht="15" customHeight="1">
      <c r="A83" s="2" t="s">
        <v>61</v>
      </c>
      <c r="B83" s="36"/>
      <c r="C83" s="2"/>
      <c r="D83" s="2"/>
      <c r="E83" s="2"/>
      <c r="F83" s="2"/>
      <c r="G83" s="2"/>
    </row>
    <row r="84" spans="1:7" ht="15" customHeight="1">
      <c r="A84" s="2" t="s">
        <v>259</v>
      </c>
      <c r="B84" s="36"/>
      <c r="C84" s="2"/>
      <c r="D84" s="2"/>
      <c r="E84" s="2"/>
      <c r="F84" s="2"/>
      <c r="G84" s="2"/>
    </row>
    <row r="85" spans="1:7" ht="15" customHeight="1">
      <c r="A85" s="2" t="s">
        <v>260</v>
      </c>
      <c r="B85" s="36"/>
      <c r="C85" s="2"/>
      <c r="D85" s="2"/>
      <c r="E85" s="2"/>
      <c r="F85" s="2"/>
      <c r="G85" s="2"/>
    </row>
  </sheetData>
  <mergeCells count="145">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AM30:AN30"/>
    <mergeCell ref="AM31:AN31"/>
    <mergeCell ref="A32:E32"/>
    <mergeCell ref="AM32:AN33"/>
    <mergeCell ref="A33:E33"/>
    <mergeCell ref="A39:C39"/>
    <mergeCell ref="F39:H39"/>
    <mergeCell ref="I39:K39"/>
    <mergeCell ref="L39:N39"/>
    <mergeCell ref="O39:Q39"/>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27"/>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D40:F41 I40:I41 L40:L41 O40:O41 R40:R41 U40:U41 X40:X41 AA40:AA41 AD40:AD41 AG40:AG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7"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topLeftCell="A29" zoomScaleNormal="100" zoomScaleSheetLayoutView="100" workbookViewId="0">
      <selection activeCell="A36" sqref="A36"/>
    </sheetView>
  </sheetViews>
  <sheetFormatPr defaultColWidth="8.25" defaultRowHeight="21" customHeight="1"/>
  <cols>
    <col min="1" max="1" width="2.58203125" style="1" customWidth="1"/>
    <col min="2" max="2" width="14.75" style="3" customWidth="1"/>
    <col min="3" max="3" width="6.58203125" style="1" customWidth="1"/>
    <col min="4" max="5" width="7.58203125" style="1" customWidth="1"/>
    <col min="6" max="36" width="2.58203125" style="1" customWidth="1"/>
    <col min="37" max="37" width="6.58203125" style="1" customWidth="1"/>
    <col min="38" max="39" width="7.58203125" style="1" customWidth="1"/>
    <col min="40" max="40" width="5.58203125" style="1" customWidth="1"/>
    <col min="41" max="16384" width="8.25" style="1"/>
  </cols>
  <sheetData>
    <row r="1" spans="1:40" ht="20.149999999999999" customHeight="1">
      <c r="A1" s="37" t="s">
        <v>1</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2</v>
      </c>
      <c r="AJ1" s="23"/>
      <c r="AK1" s="125" t="s">
        <v>164</v>
      </c>
      <c r="AL1" s="125"/>
      <c r="AM1" s="125"/>
      <c r="AN1" s="125"/>
    </row>
    <row r="2" spans="1:40" ht="18" customHeight="1">
      <c r="A2" s="4"/>
      <c r="B2" s="5"/>
      <c r="C2" s="5"/>
      <c r="D2" s="5"/>
      <c r="E2" s="5"/>
      <c r="F2" s="5"/>
      <c r="G2" s="5"/>
      <c r="H2" s="5"/>
      <c r="I2" s="5"/>
      <c r="J2" s="5"/>
      <c r="K2" s="5"/>
      <c r="L2" s="5"/>
      <c r="M2" s="126">
        <v>2026</v>
      </c>
      <c r="N2" s="126"/>
      <c r="O2" s="126"/>
      <c r="P2" s="126"/>
      <c r="Q2" s="127" t="s">
        <v>4</v>
      </c>
      <c r="R2" s="127"/>
      <c r="S2" s="126"/>
      <c r="T2" s="126"/>
      <c r="U2" s="127" t="s">
        <v>5</v>
      </c>
      <c r="V2" s="127"/>
      <c r="W2" s="5"/>
      <c r="X2" s="5"/>
      <c r="Y2" s="5"/>
      <c r="Z2" s="4"/>
      <c r="AA2" s="4"/>
      <c r="AC2" s="23"/>
      <c r="AD2" s="5"/>
      <c r="AE2" s="5"/>
      <c r="AF2" s="5"/>
      <c r="AG2" s="5"/>
      <c r="AH2" s="5"/>
      <c r="AI2" s="23" t="s">
        <v>6</v>
      </c>
      <c r="AJ2" s="23"/>
      <c r="AK2" s="128"/>
      <c r="AL2" s="128"/>
      <c r="AM2" s="128"/>
      <c r="AN2" s="128"/>
    </row>
    <row r="3" spans="1:40" ht="18" customHeight="1">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7</v>
      </c>
      <c r="AJ3" s="23"/>
      <c r="AK3" s="129" t="s">
        <v>65</v>
      </c>
      <c r="AL3" s="129"/>
      <c r="AM3" s="129"/>
      <c r="AN3" s="129"/>
    </row>
    <row r="4" spans="1:40" ht="18" customHeight="1">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8</v>
      </c>
      <c r="AJ4" s="23"/>
      <c r="AK4" s="129"/>
      <c r="AL4" s="129"/>
      <c r="AM4" s="129"/>
      <c r="AN4" s="129"/>
    </row>
    <row r="5" spans="1:40" ht="18" customHeight="1">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9</v>
      </c>
      <c r="AH5" s="130"/>
      <c r="AI5" s="130"/>
      <c r="AJ5" s="130"/>
      <c r="AK5" s="30" t="s">
        <v>10</v>
      </c>
      <c r="AL5" s="41"/>
      <c r="AM5" s="30" t="s">
        <v>11</v>
      </c>
      <c r="AN5" s="4"/>
    </row>
    <row r="6" spans="1:40" ht="10" customHeight="1">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c r="A7" s="113" t="s">
        <v>12</v>
      </c>
      <c r="B7" s="121" t="s">
        <v>13</v>
      </c>
      <c r="C7" s="116" t="s">
        <v>14</v>
      </c>
      <c r="D7" s="100" t="s">
        <v>15</v>
      </c>
      <c r="E7" s="111" t="s">
        <v>16</v>
      </c>
      <c r="F7" s="119" t="s">
        <v>17</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0" t="s">
        <v>18</v>
      </c>
      <c r="AL7" s="101" t="s">
        <v>19</v>
      </c>
      <c r="AM7" s="115" t="s">
        <v>20</v>
      </c>
      <c r="AN7" s="115"/>
    </row>
    <row r="8" spans="1:40" ht="15" customHeight="1">
      <c r="A8" s="113"/>
      <c r="B8" s="122"/>
      <c r="C8" s="117"/>
      <c r="D8" s="100"/>
      <c r="E8" s="111"/>
      <c r="F8" s="100" t="s">
        <v>21</v>
      </c>
      <c r="G8" s="100"/>
      <c r="H8" s="100"/>
      <c r="I8" s="100"/>
      <c r="J8" s="100"/>
      <c r="K8" s="100"/>
      <c r="L8" s="100"/>
      <c r="M8" s="100" t="s">
        <v>22</v>
      </c>
      <c r="N8" s="100"/>
      <c r="O8" s="100"/>
      <c r="P8" s="100"/>
      <c r="Q8" s="100"/>
      <c r="R8" s="100"/>
      <c r="S8" s="100"/>
      <c r="T8" s="100" t="s">
        <v>23</v>
      </c>
      <c r="U8" s="100"/>
      <c r="V8" s="100"/>
      <c r="W8" s="100"/>
      <c r="X8" s="100"/>
      <c r="Y8" s="100"/>
      <c r="Z8" s="100"/>
      <c r="AA8" s="100" t="s">
        <v>24</v>
      </c>
      <c r="AB8" s="100"/>
      <c r="AC8" s="100"/>
      <c r="AD8" s="100"/>
      <c r="AE8" s="100"/>
      <c r="AF8" s="100"/>
      <c r="AG8" s="100"/>
      <c r="AH8" s="100" t="s">
        <v>25</v>
      </c>
      <c r="AI8" s="100"/>
      <c r="AJ8" s="100"/>
      <c r="AK8" s="120"/>
      <c r="AL8" s="101"/>
      <c r="AM8" s="115"/>
      <c r="AN8" s="115"/>
    </row>
    <row r="9" spans="1:40" ht="15" customHeight="1">
      <c r="A9" s="113"/>
      <c r="B9" s="123" t="s">
        <v>66</v>
      </c>
      <c r="C9" s="117"/>
      <c r="D9" s="100"/>
      <c r="E9" s="111"/>
      <c r="F9" s="6">
        <f>DATE($M$2,$S$2,1)</f>
        <v>45992</v>
      </c>
      <c r="G9" s="6">
        <f>DATE($M$2,$S$2,2)</f>
        <v>45993</v>
      </c>
      <c r="H9" s="6">
        <f>DATE($M$2,$S$2,3)</f>
        <v>45994</v>
      </c>
      <c r="I9" s="6">
        <f>DATE($M$2,$S$2,4)</f>
        <v>45995</v>
      </c>
      <c r="J9" s="6">
        <f>DATE($M$2,$S$2,5)</f>
        <v>45996</v>
      </c>
      <c r="K9" s="6">
        <f>DATE($M$2,$S$2,6)</f>
        <v>45997</v>
      </c>
      <c r="L9" s="6">
        <f>DATE($M$2,$S$2,7)</f>
        <v>45998</v>
      </c>
      <c r="M9" s="6">
        <f>DATE($M$2,$S$2,8)</f>
        <v>45999</v>
      </c>
      <c r="N9" s="6">
        <f>DATE($M$2,$S$2,9)</f>
        <v>46000</v>
      </c>
      <c r="O9" s="6">
        <f>DATE($M$2,$S$2,10)</f>
        <v>46001</v>
      </c>
      <c r="P9" s="6">
        <f>DATE($M$2,$S$2,11)</f>
        <v>46002</v>
      </c>
      <c r="Q9" s="6">
        <f>DATE($M$2,$S$2,12)</f>
        <v>46003</v>
      </c>
      <c r="R9" s="6">
        <f>DATE($M$2,$S$2,13)</f>
        <v>46004</v>
      </c>
      <c r="S9" s="6">
        <f>DATE($M$2,$S$2,14)</f>
        <v>46005</v>
      </c>
      <c r="T9" s="6">
        <f>DATE($M$2,$S$2,15)</f>
        <v>46006</v>
      </c>
      <c r="U9" s="6">
        <f>DATE($M$2,$S$2,16)</f>
        <v>46007</v>
      </c>
      <c r="V9" s="6">
        <f>DATE($M$2,$S$2,17)</f>
        <v>46008</v>
      </c>
      <c r="W9" s="6">
        <f>DATE($M$2,$S$2,18)</f>
        <v>46009</v>
      </c>
      <c r="X9" s="6">
        <f>DATE($M$2,$S$2,19)</f>
        <v>46010</v>
      </c>
      <c r="Y9" s="6">
        <f>DATE($M$2,$S$2,20)</f>
        <v>46011</v>
      </c>
      <c r="Z9" s="6">
        <f>DATE($M$2,$S$2,21)</f>
        <v>46012</v>
      </c>
      <c r="AA9" s="6">
        <f>DATE($M$2,$S$2,22)</f>
        <v>46013</v>
      </c>
      <c r="AB9" s="6">
        <f>DATE($M$2,$S$2,23)</f>
        <v>46014</v>
      </c>
      <c r="AC9" s="6">
        <f>DATE($M$2,$S$2,24)</f>
        <v>46015</v>
      </c>
      <c r="AD9" s="6">
        <f>DATE($M$2,$S$2,25)</f>
        <v>46016</v>
      </c>
      <c r="AE9" s="6">
        <f>DATE($M$2,$S$2,26)</f>
        <v>46017</v>
      </c>
      <c r="AF9" s="6">
        <f>DATE($M$2,$S$2,27)</f>
        <v>46018</v>
      </c>
      <c r="AG9" s="6">
        <f>DATE($M$2,$S$2,28)</f>
        <v>46019</v>
      </c>
      <c r="AH9" s="6">
        <f>IF(DAY(EOMONTH(F9,0))&lt;29,"",DATE($M$2,$S$2,29))</f>
        <v>46020</v>
      </c>
      <c r="AI9" s="6">
        <f>IF(DAY(EOMONTH(F9,0))&lt;30,"",DATE($M$2,$S$2,30))</f>
        <v>46021</v>
      </c>
      <c r="AJ9" s="6">
        <f>IF(DAY(EOMONTH(F9,0))&lt;31,"",DATE($M$2,$S$2,31))</f>
        <v>46022</v>
      </c>
      <c r="AK9" s="120"/>
      <c r="AL9" s="101"/>
      <c r="AM9" s="115"/>
      <c r="AN9" s="115"/>
    </row>
    <row r="10" spans="1:40" ht="15" customHeight="1">
      <c r="A10" s="113"/>
      <c r="B10" s="124"/>
      <c r="C10" s="118"/>
      <c r="D10" s="100"/>
      <c r="E10" s="111"/>
      <c r="F10" s="7">
        <f>DATE($M$2,$S$2,1)</f>
        <v>45992</v>
      </c>
      <c r="G10" s="7">
        <f>DATE($M$2,$S$2,2)</f>
        <v>45993</v>
      </c>
      <c r="H10" s="7">
        <f>DATE($M$2,$S$2,3)</f>
        <v>45994</v>
      </c>
      <c r="I10" s="7">
        <f>DATE($M$2,$S$2,4)</f>
        <v>45995</v>
      </c>
      <c r="J10" s="7">
        <f>DATE($M$2,$S$2,5)</f>
        <v>45996</v>
      </c>
      <c r="K10" s="7">
        <f>DATE($M$2,$S$2,6)</f>
        <v>45997</v>
      </c>
      <c r="L10" s="7">
        <f>DATE($M$2,$S$2,7)</f>
        <v>45998</v>
      </c>
      <c r="M10" s="7">
        <f>DATE($M$2,$S$2,8)</f>
        <v>45999</v>
      </c>
      <c r="N10" s="7">
        <f>DATE($M$2,$S$2,9)</f>
        <v>46000</v>
      </c>
      <c r="O10" s="7">
        <f>DATE($M$2,$S$2,10)</f>
        <v>46001</v>
      </c>
      <c r="P10" s="7">
        <f>DATE($M$2,$S$2,11)</f>
        <v>46002</v>
      </c>
      <c r="Q10" s="7">
        <f>DATE($M$2,$S$2,12)</f>
        <v>46003</v>
      </c>
      <c r="R10" s="7">
        <f>DATE($M$2,$S$2,13)</f>
        <v>46004</v>
      </c>
      <c r="S10" s="7">
        <f>DATE($M$2,$S$2,14)</f>
        <v>46005</v>
      </c>
      <c r="T10" s="7">
        <f>DATE($M$2,$S$2,15)</f>
        <v>46006</v>
      </c>
      <c r="U10" s="7">
        <f>DATE($M$2,$S$2,16)</f>
        <v>46007</v>
      </c>
      <c r="V10" s="7">
        <f>DATE($M$2,$S$2,17)</f>
        <v>46008</v>
      </c>
      <c r="W10" s="7">
        <f>DATE($M$2,$S$2,18)</f>
        <v>46009</v>
      </c>
      <c r="X10" s="7">
        <f>DATE($M$2,$S$2,19)</f>
        <v>46010</v>
      </c>
      <c r="Y10" s="7">
        <f>DATE($M$2,$S$2,20)</f>
        <v>46011</v>
      </c>
      <c r="Z10" s="7">
        <f>DATE($M$2,$S$2,21)</f>
        <v>46012</v>
      </c>
      <c r="AA10" s="7">
        <f>DATE($M$2,$S$2,22)</f>
        <v>46013</v>
      </c>
      <c r="AB10" s="7">
        <f>DATE($M$2,$S$2,23)</f>
        <v>46014</v>
      </c>
      <c r="AC10" s="7">
        <f>DATE($M$2,$S$2,24)</f>
        <v>46015</v>
      </c>
      <c r="AD10" s="7">
        <f>DATE($M$2,$S$2,25)</f>
        <v>46016</v>
      </c>
      <c r="AE10" s="7">
        <f>DATE($M$2,$S$2,26)</f>
        <v>46017</v>
      </c>
      <c r="AF10" s="7">
        <f>DATE($M$2,$S$2,27)</f>
        <v>46018</v>
      </c>
      <c r="AG10" s="7">
        <f>DATE($M$2,$S$2,28)</f>
        <v>46019</v>
      </c>
      <c r="AH10" s="7">
        <f>IF(DAY(EOMONTH(F10,0))&lt;29,"",DATE($M$2,$S$2,29))</f>
        <v>46020</v>
      </c>
      <c r="AI10" s="7">
        <f>IF(DAY(EOMONTH(F10,0))&lt;30,"",DATE($M$2,$S$2,30))</f>
        <v>46021</v>
      </c>
      <c r="AJ10" s="7">
        <f>IF(DAY(EOMONTH(F10,0))&lt;31,"",DATE($M$2,$S$2,31))</f>
        <v>46022</v>
      </c>
      <c r="AK10" s="120"/>
      <c r="AL10" s="101"/>
      <c r="AM10" s="115"/>
      <c r="AN10" s="115"/>
    </row>
    <row r="11" spans="1:40" ht="18" customHeight="1">
      <c r="A11" s="16">
        <v>1</v>
      </c>
      <c r="B11" s="45" t="s">
        <v>67</v>
      </c>
      <c r="C11" s="25" t="s">
        <v>37</v>
      </c>
      <c r="D11" s="46"/>
      <c r="E11" s="47" t="s">
        <v>37</v>
      </c>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2">
        <f>+SUM(F11:AJ11)</f>
        <v>0</v>
      </c>
      <c r="AL11" s="13">
        <f>IF($AK$3="４週",AK11/4,AK11/(DAY(EOMONTH($F$9,0))/7))</f>
        <v>0</v>
      </c>
      <c r="AM11" s="110"/>
      <c r="AN11" s="110"/>
    </row>
    <row r="12" spans="1:40" ht="18" customHeight="1">
      <c r="A12" s="16">
        <v>2</v>
      </c>
      <c r="B12" s="45" t="s">
        <v>117</v>
      </c>
      <c r="C12" s="25" t="s">
        <v>39</v>
      </c>
      <c r="D12" s="46"/>
      <c r="E12" s="47" t="s">
        <v>39</v>
      </c>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2">
        <f t="shared" ref="AK12:AK31" si="0">+SUM(F12:AJ12)</f>
        <v>0</v>
      </c>
      <c r="AL12" s="13">
        <f>IF($AK$3="４週",AK12/4,AK12/(DAY(EOMONTH($F$9,0))/7))</f>
        <v>0</v>
      </c>
      <c r="AM12" s="110"/>
      <c r="AN12" s="110"/>
    </row>
    <row r="13" spans="1:40" ht="18" customHeight="1">
      <c r="A13" s="16">
        <v>3</v>
      </c>
      <c r="B13" s="45" t="s">
        <v>165</v>
      </c>
      <c r="C13" s="25" t="s">
        <v>41</v>
      </c>
      <c r="D13" s="46"/>
      <c r="E13" s="47" t="s">
        <v>41</v>
      </c>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2">
        <f t="shared" si="0"/>
        <v>0</v>
      </c>
      <c r="AL13" s="13">
        <f>IF($AK$3="４週",AK13/4,AK13/(DAY(EOMONTH($F$9,0))/7))</f>
        <v>0</v>
      </c>
      <c r="AM13" s="110"/>
      <c r="AN13" s="110"/>
    </row>
    <row r="14" spans="1:40" ht="18" customHeight="1">
      <c r="A14" s="16">
        <v>4</v>
      </c>
      <c r="B14" s="45" t="s">
        <v>165</v>
      </c>
      <c r="C14" s="25" t="s">
        <v>43</v>
      </c>
      <c r="D14" s="46"/>
      <c r="E14" s="47" t="s">
        <v>43</v>
      </c>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2">
        <f t="shared" si="0"/>
        <v>0</v>
      </c>
      <c r="AL14" s="13">
        <f>IF($AK$3="４週",AK14/4,AK14/(DAY(EOMONTH($F$9,0))/7))</f>
        <v>0</v>
      </c>
      <c r="AM14" s="110"/>
      <c r="AN14" s="110"/>
    </row>
    <row r="15" spans="1:40" ht="18" customHeight="1">
      <c r="A15" s="16">
        <v>5</v>
      </c>
      <c r="B15" s="45"/>
      <c r="C15" s="25"/>
      <c r="D15" s="46"/>
      <c r="E15" s="47"/>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2">
        <f t="shared" si="0"/>
        <v>0</v>
      </c>
      <c r="AL15" s="13">
        <f t="shared" ref="AL15:AL30" si="1">IF($AK$3="４週",AK15/4,AK15/(DAY(EOMONTH($F$9,0))/7))</f>
        <v>0</v>
      </c>
      <c r="AM15" s="110"/>
      <c r="AN15" s="110"/>
    </row>
    <row r="16" spans="1:40" ht="18" customHeight="1">
      <c r="A16" s="16">
        <v>6</v>
      </c>
      <c r="B16" s="45"/>
      <c r="C16" s="25"/>
      <c r="D16" s="46"/>
      <c r="E16" s="47"/>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2">
        <f t="shared" si="0"/>
        <v>0</v>
      </c>
      <c r="AL16" s="13">
        <f t="shared" si="1"/>
        <v>0</v>
      </c>
      <c r="AM16" s="110"/>
      <c r="AN16" s="110"/>
    </row>
    <row r="17" spans="1:40" ht="18" customHeight="1">
      <c r="A17" s="16">
        <v>7</v>
      </c>
      <c r="B17" s="45"/>
      <c r="C17" s="25"/>
      <c r="D17" s="46"/>
      <c r="E17" s="47"/>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2">
        <f t="shared" si="0"/>
        <v>0</v>
      </c>
      <c r="AL17" s="13">
        <f t="shared" si="1"/>
        <v>0</v>
      </c>
      <c r="AM17" s="110"/>
      <c r="AN17" s="110"/>
    </row>
    <row r="18" spans="1:40" ht="18" customHeight="1">
      <c r="A18" s="16">
        <v>8</v>
      </c>
      <c r="B18" s="45"/>
      <c r="C18" s="25"/>
      <c r="D18" s="46"/>
      <c r="E18" s="47"/>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2">
        <f t="shared" si="0"/>
        <v>0</v>
      </c>
      <c r="AL18" s="13">
        <f t="shared" si="1"/>
        <v>0</v>
      </c>
      <c r="AM18" s="110"/>
      <c r="AN18" s="110"/>
    </row>
    <row r="19" spans="1:40" ht="18" customHeight="1">
      <c r="A19" s="16">
        <v>9</v>
      </c>
      <c r="B19" s="45"/>
      <c r="C19" s="25"/>
      <c r="D19" s="46"/>
      <c r="E19" s="47"/>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2">
        <f t="shared" si="0"/>
        <v>0</v>
      </c>
      <c r="AL19" s="13">
        <f t="shared" si="1"/>
        <v>0</v>
      </c>
      <c r="AM19" s="110"/>
      <c r="AN19" s="110"/>
    </row>
    <row r="20" spans="1:40" ht="18" customHeight="1">
      <c r="A20" s="16">
        <v>10</v>
      </c>
      <c r="B20" s="45"/>
      <c r="C20" s="25"/>
      <c r="D20" s="46"/>
      <c r="E20" s="47"/>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2">
        <f t="shared" si="0"/>
        <v>0</v>
      </c>
      <c r="AL20" s="13">
        <f t="shared" si="1"/>
        <v>0</v>
      </c>
      <c r="AM20" s="110"/>
      <c r="AN20" s="110"/>
    </row>
    <row r="21" spans="1:40" ht="18" customHeight="1">
      <c r="A21" s="16">
        <v>11</v>
      </c>
      <c r="B21" s="45"/>
      <c r="C21" s="25"/>
      <c r="D21" s="46"/>
      <c r="E21" s="47"/>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2">
        <f t="shared" si="0"/>
        <v>0</v>
      </c>
      <c r="AL21" s="13">
        <f t="shared" si="1"/>
        <v>0</v>
      </c>
      <c r="AM21" s="110"/>
      <c r="AN21" s="110"/>
    </row>
    <row r="22" spans="1:40" ht="18" customHeight="1">
      <c r="A22" s="16">
        <v>12</v>
      </c>
      <c r="B22" s="45"/>
      <c r="C22" s="25"/>
      <c r="D22" s="46"/>
      <c r="E22" s="47"/>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2">
        <f t="shared" si="0"/>
        <v>0</v>
      </c>
      <c r="AL22" s="13">
        <f t="shared" si="1"/>
        <v>0</v>
      </c>
      <c r="AM22" s="110"/>
      <c r="AN22" s="110"/>
    </row>
    <row r="23" spans="1:40" ht="18" customHeight="1">
      <c r="A23" s="16">
        <v>13</v>
      </c>
      <c r="B23" s="45"/>
      <c r="C23" s="25"/>
      <c r="D23" s="46"/>
      <c r="E23" s="47"/>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2">
        <f t="shared" si="0"/>
        <v>0</v>
      </c>
      <c r="AL23" s="13">
        <f t="shared" si="1"/>
        <v>0</v>
      </c>
      <c r="AM23" s="110"/>
      <c r="AN23" s="110"/>
    </row>
    <row r="24" spans="1:40" ht="18" customHeight="1">
      <c r="A24" s="16">
        <v>14</v>
      </c>
      <c r="B24" s="45"/>
      <c r="C24" s="25"/>
      <c r="D24" s="46"/>
      <c r="E24" s="47"/>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2">
        <f t="shared" si="0"/>
        <v>0</v>
      </c>
      <c r="AL24" s="13">
        <f t="shared" si="1"/>
        <v>0</v>
      </c>
      <c r="AM24" s="110"/>
      <c r="AN24" s="110"/>
    </row>
    <row r="25" spans="1:40" ht="18" customHeight="1">
      <c r="A25" s="16">
        <v>15</v>
      </c>
      <c r="B25" s="45"/>
      <c r="C25" s="25"/>
      <c r="D25" s="46"/>
      <c r="E25" s="47"/>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2">
        <f t="shared" si="0"/>
        <v>0</v>
      </c>
      <c r="AL25" s="13">
        <f t="shared" si="1"/>
        <v>0</v>
      </c>
      <c r="AM25" s="110"/>
      <c r="AN25" s="110"/>
    </row>
    <row r="26" spans="1:40" ht="18" customHeight="1">
      <c r="A26" s="16">
        <v>16</v>
      </c>
      <c r="B26" s="45"/>
      <c r="C26" s="25"/>
      <c r="D26" s="46"/>
      <c r="E26" s="47"/>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2">
        <f t="shared" si="0"/>
        <v>0</v>
      </c>
      <c r="AL26" s="13">
        <f t="shared" si="1"/>
        <v>0</v>
      </c>
      <c r="AM26" s="110"/>
      <c r="AN26" s="110"/>
    </row>
    <row r="27" spans="1:40" ht="18" customHeight="1">
      <c r="A27" s="16">
        <v>17</v>
      </c>
      <c r="B27" s="45"/>
      <c r="C27" s="25"/>
      <c r="D27" s="46"/>
      <c r="E27" s="47"/>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2">
        <f t="shared" si="0"/>
        <v>0</v>
      </c>
      <c r="AL27" s="13">
        <f t="shared" si="1"/>
        <v>0</v>
      </c>
      <c r="AM27" s="110"/>
      <c r="AN27" s="110"/>
    </row>
    <row r="28" spans="1:40" ht="18" customHeight="1">
      <c r="A28" s="16">
        <v>18</v>
      </c>
      <c r="B28" s="45"/>
      <c r="C28" s="25"/>
      <c r="D28" s="46"/>
      <c r="E28" s="47"/>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2">
        <f t="shared" si="0"/>
        <v>0</v>
      </c>
      <c r="AL28" s="13">
        <f t="shared" si="1"/>
        <v>0</v>
      </c>
      <c r="AM28" s="110"/>
      <c r="AN28" s="110"/>
    </row>
    <row r="29" spans="1:40" ht="18" customHeight="1">
      <c r="A29" s="16">
        <v>19</v>
      </c>
      <c r="B29" s="45"/>
      <c r="C29" s="25"/>
      <c r="D29" s="46"/>
      <c r="E29" s="47"/>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2">
        <f t="shared" si="0"/>
        <v>0</v>
      </c>
      <c r="AL29" s="13">
        <f t="shared" si="1"/>
        <v>0</v>
      </c>
      <c r="AM29" s="110"/>
      <c r="AN29" s="110"/>
    </row>
    <row r="30" spans="1:40" ht="18" customHeight="1">
      <c r="A30" s="16">
        <v>20</v>
      </c>
      <c r="B30" s="45"/>
      <c r="C30" s="25"/>
      <c r="D30" s="46"/>
      <c r="E30" s="47"/>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2">
        <f t="shared" si="0"/>
        <v>0</v>
      </c>
      <c r="AL30" s="13">
        <f t="shared" si="1"/>
        <v>0</v>
      </c>
      <c r="AM30" s="110"/>
      <c r="AN30" s="110"/>
    </row>
    <row r="31" spans="1:40" ht="18" customHeight="1">
      <c r="A31" s="111" t="s">
        <v>26</v>
      </c>
      <c r="B31" s="112"/>
      <c r="C31" s="112"/>
      <c r="D31" s="112"/>
      <c r="E31" s="112"/>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13"/>
      <c r="AN31" s="113"/>
    </row>
    <row r="32" spans="1:40" ht="18" customHeight="1">
      <c r="A32" s="112" t="s">
        <v>27</v>
      </c>
      <c r="B32" s="112"/>
      <c r="C32" s="112"/>
      <c r="D32" s="112"/>
      <c r="E32" s="114"/>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14"/>
      <c r="AL32" s="15"/>
      <c r="AM32" s="113"/>
      <c r="AN32" s="113"/>
    </row>
    <row r="33" spans="1:43" ht="15" customHeight="1">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3" ht="15" customHeight="1">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3" ht="15" customHeight="1">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43" ht="21" customHeight="1">
      <c r="A36" s="10" t="s">
        <v>276</v>
      </c>
      <c r="B36" s="9"/>
      <c r="C36" s="9"/>
      <c r="D36" s="9"/>
      <c r="E36" s="9"/>
      <c r="F36" s="9"/>
      <c r="G36" s="2"/>
      <c r="H36" s="2"/>
      <c r="I36" s="2"/>
      <c r="J36" s="2"/>
      <c r="K36" s="2"/>
      <c r="L36" s="2"/>
      <c r="M36" s="2"/>
      <c r="N36" s="2"/>
      <c r="O36" s="2"/>
      <c r="AM36" s="9"/>
      <c r="AN36" s="4"/>
    </row>
    <row r="37" spans="1:43" ht="25" customHeight="1">
      <c r="A37" s="100"/>
      <c r="B37" s="100"/>
      <c r="C37" s="100"/>
      <c r="D37" s="40">
        <v>4</v>
      </c>
      <c r="E37" s="40">
        <v>5</v>
      </c>
      <c r="F37" s="109">
        <v>6</v>
      </c>
      <c r="G37" s="109"/>
      <c r="H37" s="109"/>
      <c r="I37" s="109">
        <v>7</v>
      </c>
      <c r="J37" s="109"/>
      <c r="K37" s="109"/>
      <c r="L37" s="109">
        <v>8</v>
      </c>
      <c r="M37" s="109"/>
      <c r="N37" s="109"/>
      <c r="O37" s="109">
        <v>9</v>
      </c>
      <c r="P37" s="109"/>
      <c r="Q37" s="109"/>
      <c r="R37" s="109">
        <v>10</v>
      </c>
      <c r="S37" s="109"/>
      <c r="T37" s="109"/>
      <c r="U37" s="109">
        <v>11</v>
      </c>
      <c r="V37" s="109"/>
      <c r="W37" s="109"/>
      <c r="X37" s="109">
        <v>12</v>
      </c>
      <c r="Y37" s="109"/>
      <c r="Z37" s="109"/>
      <c r="AA37" s="109">
        <v>1</v>
      </c>
      <c r="AB37" s="109"/>
      <c r="AC37" s="109"/>
      <c r="AD37" s="109">
        <v>2</v>
      </c>
      <c r="AE37" s="109"/>
      <c r="AF37" s="109"/>
      <c r="AG37" s="109">
        <v>3</v>
      </c>
      <c r="AH37" s="109"/>
      <c r="AI37" s="109"/>
      <c r="AJ37" s="100" t="s">
        <v>120</v>
      </c>
      <c r="AK37" s="100"/>
      <c r="AL37" s="24" t="s">
        <v>121</v>
      </c>
      <c r="AM37"/>
      <c r="AN37"/>
      <c r="AO37"/>
      <c r="AP37"/>
      <c r="AQ37"/>
    </row>
    <row r="38" spans="1:43" ht="18" customHeight="1">
      <c r="A38" s="99" t="s">
        <v>122</v>
      </c>
      <c r="B38" s="99"/>
      <c r="C38" s="99"/>
      <c r="D38" s="11"/>
      <c r="E38" s="11"/>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1">
        <f>SUM(D38:AI38)</f>
        <v>0</v>
      </c>
      <c r="AK38" s="91"/>
      <c r="AL38" s="169" t="e">
        <f>ROUNDUP(AJ38/AJ39,1)</f>
        <v>#DIV/0!</v>
      </c>
      <c r="AM38"/>
      <c r="AN38"/>
      <c r="AO38"/>
      <c r="AP38"/>
      <c r="AQ38"/>
    </row>
    <row r="39" spans="1:43" ht="18" customHeight="1">
      <c r="A39" s="99" t="s">
        <v>123</v>
      </c>
      <c r="B39" s="99"/>
      <c r="C39" s="99"/>
      <c r="D39" s="11"/>
      <c r="E39" s="11"/>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1">
        <f>+SUM(D39:AI39)</f>
        <v>0</v>
      </c>
      <c r="AK39" s="91"/>
      <c r="AL39" s="170"/>
      <c r="AM39"/>
      <c r="AN39"/>
      <c r="AO39"/>
      <c r="AP39"/>
      <c r="AQ39"/>
    </row>
    <row r="40" spans="1:43" ht="5.15" customHeight="1">
      <c r="A40" s="28"/>
      <c r="B40" s="28"/>
      <c r="C40" s="28"/>
      <c r="D40"/>
      <c r="E40"/>
      <c r="F40"/>
      <c r="G40"/>
      <c r="H40"/>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48"/>
      <c r="AK40" s="2"/>
      <c r="AL40" s="9"/>
      <c r="AM40" s="9"/>
      <c r="AN40" s="4"/>
    </row>
    <row r="41" spans="1:43" ht="18" customHeight="1">
      <c r="A41" s="10" t="s">
        <v>76</v>
      </c>
      <c r="B41" s="2"/>
      <c r="D41" s="2"/>
      <c r="E41" s="2"/>
      <c r="F41" s="2"/>
      <c r="G41" s="2"/>
      <c r="H41" s="2"/>
      <c r="I41"/>
      <c r="J41"/>
      <c r="K41"/>
      <c r="L41"/>
      <c r="M41"/>
      <c r="N41"/>
      <c r="O41" s="2"/>
      <c r="P41" s="2"/>
      <c r="Q41" s="2"/>
      <c r="R41" s="2"/>
      <c r="S41" s="2"/>
      <c r="T41" s="2"/>
      <c r="U41" s="2"/>
      <c r="V41" s="2"/>
      <c r="W41" s="9"/>
      <c r="X41" s="2"/>
      <c r="Y41" s="2"/>
      <c r="Z41" s="2"/>
      <c r="AA41" s="2"/>
      <c r="AB41" s="2"/>
      <c r="AC41" s="2"/>
      <c r="AD41" s="2"/>
      <c r="AE41" s="2"/>
      <c r="AF41" s="2"/>
      <c r="AG41" s="2"/>
      <c r="AH41" s="2"/>
      <c r="AI41" s="2"/>
      <c r="AJ41" s="48"/>
      <c r="AK41" s="2"/>
      <c r="AL41" s="9"/>
      <c r="AM41" s="9"/>
      <c r="AN41" s="4"/>
    </row>
    <row r="42" spans="1:43" ht="25" customHeight="1">
      <c r="A42" s="100" t="s">
        <v>80</v>
      </c>
      <c r="B42" s="100"/>
      <c r="C42" s="100" t="s">
        <v>117</v>
      </c>
      <c r="D42" s="100"/>
      <c r="E42" s="101" t="s">
        <v>166</v>
      </c>
      <c r="F42" s="101"/>
      <c r="G42" s="101"/>
      <c r="H42" s="101"/>
      <c r="I42"/>
      <c r="J42"/>
      <c r="K42"/>
      <c r="L42"/>
      <c r="M42"/>
      <c r="N42"/>
      <c r="O42"/>
      <c r="P42"/>
      <c r="Q42"/>
      <c r="R42"/>
      <c r="S42"/>
      <c r="T42"/>
      <c r="U42"/>
      <c r="W42" s="9"/>
      <c r="X42" s="2"/>
      <c r="Y42" s="2"/>
      <c r="Z42" s="2"/>
      <c r="AA42" s="2"/>
      <c r="AB42" s="2"/>
      <c r="AC42" s="2"/>
      <c r="AD42" s="2"/>
      <c r="AE42" s="2"/>
      <c r="AF42" s="2"/>
      <c r="AG42" s="2"/>
      <c r="AH42" s="2"/>
      <c r="AI42" s="2"/>
      <c r="AJ42" s="48"/>
      <c r="AK42" s="2"/>
      <c r="AL42" s="9"/>
      <c r="AM42" s="9"/>
      <c r="AN42" s="4"/>
    </row>
    <row r="43" spans="1:43" ht="18" customHeight="1">
      <c r="A43" s="101" t="s">
        <v>82</v>
      </c>
      <c r="B43" s="101"/>
      <c r="C43" s="102" t="e">
        <f>ROUNDDOWN(IF(AL38&lt;=60,1,1+ROUNDUP((AL38-60)/40,0)),1)</f>
        <v>#DIV/0!</v>
      </c>
      <c r="D43" s="102"/>
      <c r="E43" s="102" t="e">
        <f>ROUNDDOWN(AL38/40,1)</f>
        <v>#DIV/0!</v>
      </c>
      <c r="F43" s="102"/>
      <c r="G43" s="102"/>
      <c r="H43" s="102"/>
      <c r="I43"/>
      <c r="J43"/>
      <c r="K43"/>
      <c r="L43"/>
      <c r="M43"/>
      <c r="N43"/>
      <c r="O43"/>
      <c r="P43"/>
      <c r="Q43"/>
      <c r="R43"/>
      <c r="S43"/>
      <c r="T43"/>
      <c r="U43"/>
      <c r="W43" s="9"/>
      <c r="X43" s="2"/>
      <c r="Y43" s="2"/>
      <c r="Z43" s="2"/>
      <c r="AA43" s="2"/>
      <c r="AB43" s="2"/>
      <c r="AC43" s="2"/>
      <c r="AD43" s="2"/>
      <c r="AE43" s="2"/>
      <c r="AF43" s="2"/>
      <c r="AG43" s="2"/>
      <c r="AH43" s="2"/>
      <c r="AI43" s="2"/>
      <c r="AJ43" s="48"/>
      <c r="AK43" s="2"/>
      <c r="AL43" s="9"/>
      <c r="AM43" s="9"/>
      <c r="AN43" s="4"/>
    </row>
    <row r="44" spans="1:43" ht="5.15" customHeight="1">
      <c r="A44" s="28"/>
      <c r="B44" s="28"/>
      <c r="C44" s="28"/>
      <c r="D44" s="28"/>
      <c r="E44" s="28"/>
      <c r="F44" s="28"/>
      <c r="G44" s="28"/>
      <c r="H44" s="28"/>
      <c r="I44" s="28"/>
      <c r="J44" s="2"/>
      <c r="K44" s="2"/>
      <c r="L44" s="2"/>
      <c r="M44" s="48"/>
      <c r="N44" s="2"/>
      <c r="O44" s="2"/>
      <c r="P44" s="2"/>
      <c r="Q44"/>
      <c r="W44" s="9"/>
      <c r="X44" s="2"/>
      <c r="Y44" s="2"/>
      <c r="Z44" s="2"/>
      <c r="AA44" s="2"/>
      <c r="AB44" s="2"/>
      <c r="AC44" s="2"/>
      <c r="AD44" s="2"/>
      <c r="AE44" s="2"/>
      <c r="AF44" s="2"/>
      <c r="AG44" s="2"/>
      <c r="AH44" s="2"/>
      <c r="AI44" s="2"/>
      <c r="AJ44" s="48"/>
      <c r="AK44" s="2"/>
      <c r="AL44" s="9"/>
      <c r="AM44" s="9"/>
      <c r="AN44" s="4"/>
    </row>
    <row r="45" spans="1:43" ht="21" customHeight="1">
      <c r="A45" s="10" t="s">
        <v>99</v>
      </c>
      <c r="B45" s="1"/>
      <c r="C45" s="5"/>
      <c r="D45" s="5"/>
      <c r="E45" s="5"/>
      <c r="F45" s="5"/>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5"/>
      <c r="AM45" s="5"/>
      <c r="AN45" s="4"/>
    </row>
    <row r="46" spans="1:43" ht="25" customHeight="1">
      <c r="A46" s="4"/>
      <c r="B46" s="9"/>
      <c r="C46" s="92" t="s">
        <v>264</v>
      </c>
      <c r="D46" s="93"/>
      <c r="E46" s="94" t="s">
        <v>265</v>
      </c>
      <c r="F46" s="94"/>
      <c r="G46" s="94"/>
      <c r="H46" s="94"/>
      <c r="I46" s="92" t="s">
        <v>269</v>
      </c>
      <c r="J46" s="93"/>
      <c r="K46" s="93"/>
      <c r="L46" s="93"/>
      <c r="M46" s="93"/>
      <c r="N46" s="95"/>
      <c r="O46" s="92" t="s">
        <v>267</v>
      </c>
      <c r="P46" s="93"/>
      <c r="Q46" s="93"/>
      <c r="R46" s="93"/>
      <c r="S46" s="93"/>
      <c r="T46" s="95"/>
      <c r="U46" s="92" t="s">
        <v>267</v>
      </c>
      <c r="V46" s="93"/>
      <c r="W46" s="93"/>
      <c r="X46" s="93"/>
      <c r="Y46" s="93"/>
      <c r="Z46" s="95"/>
      <c r="AA46" s="92" t="s">
        <v>267</v>
      </c>
      <c r="AB46" s="93"/>
      <c r="AC46" s="93"/>
      <c r="AD46" s="93"/>
      <c r="AE46" s="93"/>
      <c r="AF46" s="95"/>
      <c r="AG46" s="94" t="s">
        <v>267</v>
      </c>
      <c r="AH46" s="94"/>
      <c r="AI46" s="94"/>
      <c r="AJ46" s="94"/>
      <c r="AK46" s="94"/>
      <c r="AL46" s="94" t="s">
        <v>267</v>
      </c>
      <c r="AM46" s="94"/>
      <c r="AN46" s="4"/>
    </row>
    <row r="47" spans="1:43" ht="18" customHeight="1">
      <c r="A47" s="4"/>
      <c r="B47" s="9"/>
      <c r="C47" s="44" t="s">
        <v>100</v>
      </c>
      <c r="D47" s="44" t="s">
        <v>101</v>
      </c>
      <c r="E47" s="43" t="s">
        <v>100</v>
      </c>
      <c r="F47" s="108" t="s">
        <v>101</v>
      </c>
      <c r="G47" s="108"/>
      <c r="H47" s="108"/>
      <c r="I47" s="105" t="s">
        <v>100</v>
      </c>
      <c r="J47" s="106"/>
      <c r="K47" s="107"/>
      <c r="L47" s="105" t="s">
        <v>101</v>
      </c>
      <c r="M47" s="106"/>
      <c r="N47" s="107"/>
      <c r="O47" s="105" t="s">
        <v>100</v>
      </c>
      <c r="P47" s="106"/>
      <c r="Q47" s="107"/>
      <c r="R47" s="105" t="s">
        <v>101</v>
      </c>
      <c r="S47" s="106"/>
      <c r="T47" s="107"/>
      <c r="U47" s="105" t="s">
        <v>100</v>
      </c>
      <c r="V47" s="106"/>
      <c r="W47" s="107"/>
      <c r="X47" s="105" t="s">
        <v>101</v>
      </c>
      <c r="Y47" s="106"/>
      <c r="Z47" s="107"/>
      <c r="AA47" s="105" t="s">
        <v>100</v>
      </c>
      <c r="AB47" s="106"/>
      <c r="AC47" s="107"/>
      <c r="AD47" s="105" t="s">
        <v>101</v>
      </c>
      <c r="AE47" s="106"/>
      <c r="AF47" s="107"/>
      <c r="AG47" s="105" t="s">
        <v>100</v>
      </c>
      <c r="AH47" s="106"/>
      <c r="AI47" s="107"/>
      <c r="AJ47" s="105" t="s">
        <v>101</v>
      </c>
      <c r="AK47" s="107"/>
      <c r="AL47" s="43" t="s">
        <v>0</v>
      </c>
      <c r="AM47" s="43" t="s">
        <v>125</v>
      </c>
      <c r="AN47" s="4"/>
    </row>
    <row r="48" spans="1:43" ht="18" customHeight="1">
      <c r="A48" s="4"/>
      <c r="B48" s="17" t="s">
        <v>102</v>
      </c>
      <c r="C48" s="43">
        <f>COUNTIFS($B$11:$B$30,C$46,$C$11:$C$30,"A",$E$11:$E$30,"*")</f>
        <v>1</v>
      </c>
      <c r="D48" s="43">
        <f>COUNTIFS($B$11:$B$30,C$46,$C$11:$C$30,"B",$E$11:$E$30,"*")</f>
        <v>0</v>
      </c>
      <c r="E48" s="43">
        <f>COUNTIFS($B$11:$B$30,E$46,$C$11:$C$30,"A",$E$11:$E$30,"*")</f>
        <v>0</v>
      </c>
      <c r="F48" s="105">
        <f>COUNTIFS($B$11:$B$30,E$46,$C$11:$C$30,"B",$E$11:$E$30,"*")</f>
        <v>1</v>
      </c>
      <c r="G48" s="106"/>
      <c r="H48" s="107"/>
      <c r="I48" s="105">
        <f>COUNTIFS($B$11:$B$30,I$46,$C$11:$C$30,"A",$E$11:$E$30,"*")</f>
        <v>0</v>
      </c>
      <c r="J48" s="106"/>
      <c r="K48" s="107"/>
      <c r="L48" s="105">
        <f>COUNTIFS($B$11:$B$30,I$46,$C$11:$C$30,"B",$E$11:$E$30,"*")</f>
        <v>0</v>
      </c>
      <c r="M48" s="106"/>
      <c r="N48" s="107"/>
      <c r="O48" s="105">
        <f>COUNTIFS($B$11:$B$30,O$46,$C$11:$C$30,"A",$E$11:$E$30,"*")</f>
        <v>0</v>
      </c>
      <c r="P48" s="106"/>
      <c r="Q48" s="107"/>
      <c r="R48" s="105">
        <f>COUNTIFS($B$11:$B$30,O$46,$C$11:$C$30,"B",$E$11:$E$30,"*")</f>
        <v>0</v>
      </c>
      <c r="S48" s="106"/>
      <c r="T48" s="107"/>
      <c r="U48" s="105">
        <f>COUNTIFS($B$11:$B$30,U$46,$C$11:$C$30,"A",$E$11:$E$30,"*")</f>
        <v>0</v>
      </c>
      <c r="V48" s="106"/>
      <c r="W48" s="107"/>
      <c r="X48" s="105">
        <f>COUNTIFS($B$11:$B$30,U$46,$C$11:$C$30,"B",$E$11:$E$30,"*")</f>
        <v>0</v>
      </c>
      <c r="Y48" s="106"/>
      <c r="Z48" s="107"/>
      <c r="AA48" s="105">
        <f>COUNTIFS($B$11:$B$30,AA$46,$C$11:$C$30,"A",$E$11:$E$30,"*")</f>
        <v>0</v>
      </c>
      <c r="AB48" s="106"/>
      <c r="AC48" s="107"/>
      <c r="AD48" s="105">
        <f>COUNTIFS($B$11:$B$30,AA$46,$C$11:$C$30,"B",$E$11:$E$30,"*")</f>
        <v>0</v>
      </c>
      <c r="AE48" s="106"/>
      <c r="AF48" s="107"/>
      <c r="AG48" s="105">
        <f>COUNTIFS($B$11:$B$30,AG$46,$C$11:$C$30,"A",$E$11:$E$30,"*")</f>
        <v>0</v>
      </c>
      <c r="AH48" s="106"/>
      <c r="AI48" s="107"/>
      <c r="AJ48" s="105">
        <f>COUNTIFS($B$11:$B$30,AG$46,$C$11:$C$30,"B",$E$11:$E$30,"*")</f>
        <v>0</v>
      </c>
      <c r="AK48" s="107"/>
      <c r="AL48" s="43">
        <f>COUNTIFS($B$11:$B$30,AL$46,$C$11:$C$30,"A",$E$11:$E$30,"*")</f>
        <v>0</v>
      </c>
      <c r="AM48" s="43">
        <f>COUNTIFS($B$11:$B$30,AL$46,$C$11:$C$30,"B",$E$11:$E$30,"*")</f>
        <v>0</v>
      </c>
      <c r="AN48" s="4"/>
    </row>
    <row r="49" spans="1:40" ht="18" customHeight="1">
      <c r="A49" s="4"/>
      <c r="B49" s="24" t="s">
        <v>103</v>
      </c>
      <c r="C49" s="43">
        <f>COUNTIFS($B$11:$B$30,C$46,$C$11:$C$30,"C",$E$11:$E$30,"*")</f>
        <v>0</v>
      </c>
      <c r="D49" s="43">
        <f>COUNTIFS($B$11:$B$30,C$46,$C$11:$C$30,"D",$E$11:$E$30,"*")</f>
        <v>0</v>
      </c>
      <c r="E49" s="43">
        <f>COUNTIFS($B$11:$B$30,E$46,$C$11:$C$30,"C",$E$11:$E$30,"*")</f>
        <v>0</v>
      </c>
      <c r="F49" s="105">
        <f>COUNTIFS($B$11:$B$30,E$46,$C$11:$C$30,"D",$E$11:$E$30,"*")</f>
        <v>0</v>
      </c>
      <c r="G49" s="106"/>
      <c r="H49" s="107"/>
      <c r="I49" s="105">
        <f>COUNTIFS($B$11:$B$30,I$46,$C$11:$C$30,"C",$E$11:$E$30,"*")</f>
        <v>1</v>
      </c>
      <c r="J49" s="106"/>
      <c r="K49" s="107"/>
      <c r="L49" s="105">
        <f>COUNTIFS($B$11:$B$30,I$46,$C$11:$C$30,"D",$E$11:$E$30,"*")</f>
        <v>1</v>
      </c>
      <c r="M49" s="106"/>
      <c r="N49" s="107"/>
      <c r="O49" s="105">
        <f>COUNTIFS($B$11:$B$30,O$46,$C$11:$C$30,"C",$E$11:$E$30,"*")</f>
        <v>0</v>
      </c>
      <c r="P49" s="106"/>
      <c r="Q49" s="107"/>
      <c r="R49" s="105">
        <f>COUNTIFS($B$11:$B$30,O$46,$C$11:$C$30,"D",$E$11:$E$30,"*")</f>
        <v>0</v>
      </c>
      <c r="S49" s="106"/>
      <c r="T49" s="107"/>
      <c r="U49" s="105">
        <f>COUNTIFS($B$11:$B$30,U$46,$C$11:$C$30,"C",$E$11:$E$30,"*")</f>
        <v>0</v>
      </c>
      <c r="V49" s="106"/>
      <c r="W49" s="107"/>
      <c r="X49" s="105">
        <f>COUNTIFS($B$11:$B$30,U$46,$C$11:$C$30,"D",$E$11:$E$30,"*")</f>
        <v>0</v>
      </c>
      <c r="Y49" s="106"/>
      <c r="Z49" s="107"/>
      <c r="AA49" s="105">
        <f>COUNTIFS($B$11:$B$30,AA$46,$C$11:$C$30,"C",$E$11:$E$30,"*")</f>
        <v>0</v>
      </c>
      <c r="AB49" s="106"/>
      <c r="AC49" s="107"/>
      <c r="AD49" s="105">
        <f>COUNTIFS($B$11:$B$30,AA$46,$C$11:$C$30,"D",$E$11:$E$30,"*")</f>
        <v>0</v>
      </c>
      <c r="AE49" s="106"/>
      <c r="AF49" s="107"/>
      <c r="AG49" s="105">
        <f>COUNTIFS($B$11:$B$30,AG$46,$C$11:$C$30,"C",$E$11:$E$30,"*")</f>
        <v>0</v>
      </c>
      <c r="AH49" s="106"/>
      <c r="AI49" s="107"/>
      <c r="AJ49" s="105">
        <f>COUNTIFS($B$11:$B$30,AG$46,$C$11:$C$30,"D",$E$11:$E$30,"*")</f>
        <v>0</v>
      </c>
      <c r="AK49" s="107"/>
      <c r="AL49" s="43">
        <f>COUNTIFS($B$11:$B$30,AL$46,$C$11:$C$30,"C",$E$11:$E$30,"*")</f>
        <v>0</v>
      </c>
      <c r="AM49" s="43">
        <f>COUNTIFS($B$11:$B$30,AL$46,$C$11:$C$30,"D",$E$11:$E$30,"*")</f>
        <v>0</v>
      </c>
      <c r="AN49" s="4"/>
    </row>
    <row r="50" spans="1:40" ht="25" customHeight="1">
      <c r="A50" s="4"/>
      <c r="B50" s="24" t="s">
        <v>104</v>
      </c>
      <c r="C50" s="92" t="e">
        <f>IF($AK$3="４週",SUMIFS($AK$11:$AK$30,$B$11:$B$30,C46)/4/$AH$5,IF($AK$3="歴月",SUMIFS($AK$11:$AK$30,$B$11:$B$30,C46)/$AL$5,"記載する期間を選択してください"))</f>
        <v>#DIV/0!</v>
      </c>
      <c r="D50" s="95"/>
      <c r="E50" s="92" t="e">
        <f>IF($AK$3="４週",SUMIFS($AK$11:$AK$30,$B$11:$B$30,E46)/4/$AH$5,IF($AK$3="歴月",SUMIFS($AK$11:$AK$30,$B$11:$B$30,E46)/$AL$5,"記載する期間を選択してください"))</f>
        <v>#DIV/0!</v>
      </c>
      <c r="F50" s="93"/>
      <c r="G50" s="93"/>
      <c r="H50" s="95"/>
      <c r="I50" s="92" t="e">
        <f>IF($AK$3="４週",SUMIFS($AK$11:$AK$30,$B$11:$B$30,I46)/4/$AH$5,IF($AK$3="歴月",SUMIFS($AK$11:$AK$30,$B$11:$B$30,I46)/$AL$5,"記載する期間を選択してください"))</f>
        <v>#DIV/0!</v>
      </c>
      <c r="J50" s="93"/>
      <c r="K50" s="93"/>
      <c r="L50" s="93"/>
      <c r="M50" s="93"/>
      <c r="N50" s="95"/>
      <c r="O50" s="92" t="e">
        <f>IF($AK$3="４週",SUMIFS($AK$11:$AK$30,$B$11:$B$30,O46)/4/$AH$5,IF($AK$3="歴月",SUMIFS($AK$11:$AK$30,$B$11:$B$30,O46)/$AL$5,"記載する期間を選択してください"))</f>
        <v>#DIV/0!</v>
      </c>
      <c r="P50" s="93"/>
      <c r="Q50" s="93"/>
      <c r="R50" s="93"/>
      <c r="S50" s="93"/>
      <c r="T50" s="95"/>
      <c r="U50" s="92" t="e">
        <f>IF($AK$3="４週",SUMIFS($AK$11:$AK$30,$B$11:$B$30,U46)/4/$AH$5,IF($AK$3="歴月",SUMIFS($AK$11:$AK$30,$B$11:$B$30,U46)/$AL$5,"記載する期間を選択してください"))</f>
        <v>#DIV/0!</v>
      </c>
      <c r="V50" s="93"/>
      <c r="W50" s="93"/>
      <c r="X50" s="93"/>
      <c r="Y50" s="93"/>
      <c r="Z50" s="95"/>
      <c r="AA50" s="92" t="e">
        <f>IF($AK$3="４週",SUMIFS($AK$11:$AK$30,$B$11:$B$30,AA46)/4/$AH$5,IF($AK$3="歴月",SUMIFS($AK$11:$AK$30,$B$11:$B$30,AA46)/$AL$5,"記載する期間を選択してください"))</f>
        <v>#DIV/0!</v>
      </c>
      <c r="AB50" s="93"/>
      <c r="AC50" s="93"/>
      <c r="AD50" s="93"/>
      <c r="AE50" s="93"/>
      <c r="AF50" s="95"/>
      <c r="AG50" s="92" t="e">
        <f>IF($AK$3="４週",SUMIFS($AK$11:$AK$30,$B$11:$B$30,AG46)/4/$AH$5,IF($AK$3="歴月",SUMIFS($AK$11:$AK$30,$B$11:$B$30,AG46)/$AL$5,"記載する期間を選択してください"))</f>
        <v>#DIV/0!</v>
      </c>
      <c r="AH50" s="93"/>
      <c r="AI50" s="93"/>
      <c r="AJ50" s="93"/>
      <c r="AK50" s="95"/>
      <c r="AL50" s="92" t="e">
        <f>IF($AK$3="４週",SUMIFS($AK$11:$AK$30,$B$11:$B$30,AL46)/4/$AH$5,IF($AK$3="歴月",SUMIFS($AK$11:$AK$30,$B$11:$B$30,AL46)/$AL$5,"記載する期間を選択してください"))</f>
        <v>#DIV/0!</v>
      </c>
      <c r="AM50" s="95"/>
      <c r="AN50" s="4"/>
    </row>
    <row r="51" spans="1:40" ht="6" customHeight="1">
      <c r="A51" s="4"/>
      <c r="B51" s="1"/>
      <c r="C51" s="20">
        <v>2</v>
      </c>
      <c r="D51" s="20"/>
      <c r="E51" s="20">
        <v>3</v>
      </c>
      <c r="F51" s="20"/>
      <c r="G51" s="20"/>
      <c r="H51" s="20"/>
      <c r="I51" s="20">
        <v>4</v>
      </c>
      <c r="J51" s="20"/>
      <c r="K51" s="20"/>
      <c r="L51" s="20"/>
      <c r="M51" s="20"/>
      <c r="N51" s="20"/>
      <c r="O51" s="20">
        <v>5</v>
      </c>
      <c r="P51" s="20"/>
      <c r="Q51" s="20"/>
      <c r="R51" s="20"/>
      <c r="S51" s="20"/>
      <c r="T51" s="20"/>
      <c r="U51" s="20">
        <v>6</v>
      </c>
      <c r="V51" s="20"/>
      <c r="W51" s="20"/>
      <c r="X51" s="20"/>
      <c r="Y51" s="20"/>
      <c r="Z51" s="20"/>
      <c r="AA51" s="20">
        <v>7</v>
      </c>
      <c r="AB51" s="20"/>
      <c r="AC51" s="20"/>
      <c r="AD51" s="20"/>
      <c r="AE51" s="20"/>
      <c r="AF51" s="20"/>
      <c r="AG51" s="20">
        <v>8</v>
      </c>
      <c r="AH51" s="20"/>
      <c r="AI51" s="20"/>
      <c r="AJ51" s="20"/>
      <c r="AK51" s="20"/>
      <c r="AL51" s="20">
        <v>9</v>
      </c>
      <c r="AM51" s="42"/>
      <c r="AN51" s="4"/>
    </row>
    <row r="52" spans="1:40" ht="15" customHeight="1">
      <c r="A52" s="2" t="s">
        <v>28</v>
      </c>
      <c r="B52" s="33"/>
      <c r="C52" s="34"/>
      <c r="D52" s="34"/>
      <c r="E52" s="34"/>
      <c r="F52" s="35"/>
      <c r="G52" s="34"/>
      <c r="H52" s="20"/>
      <c r="I52" s="20"/>
      <c r="J52" s="20"/>
      <c r="K52" s="20"/>
      <c r="L52" s="20"/>
      <c r="M52" s="20"/>
      <c r="N52" s="20"/>
      <c r="O52" s="20"/>
      <c r="P52" s="20"/>
      <c r="Q52" s="20"/>
      <c r="R52" s="20">
        <v>6</v>
      </c>
      <c r="S52" s="20"/>
      <c r="T52" s="20"/>
      <c r="U52" s="20"/>
      <c r="V52" s="20"/>
      <c r="W52" s="20"/>
      <c r="X52" s="20">
        <v>7</v>
      </c>
      <c r="Y52" s="20"/>
      <c r="Z52" s="20"/>
      <c r="AA52" s="20"/>
      <c r="AB52" s="20"/>
      <c r="AC52" s="20"/>
      <c r="AD52" s="20">
        <v>8</v>
      </c>
      <c r="AE52" s="20"/>
      <c r="AF52" s="20"/>
      <c r="AG52" s="21"/>
      <c r="AH52" s="21"/>
      <c r="AI52" s="21"/>
      <c r="AJ52" s="21">
        <v>9</v>
      </c>
      <c r="AK52" s="19"/>
      <c r="AL52" s="19"/>
      <c r="AM52" s="4"/>
    </row>
    <row r="53" spans="1:40" s="2" customFormat="1" ht="15" customHeight="1">
      <c r="A53" s="2" t="s">
        <v>29</v>
      </c>
      <c r="B53" s="28"/>
      <c r="C53" s="28"/>
      <c r="D53" s="28"/>
      <c r="E53" s="28"/>
      <c r="F53" s="28"/>
      <c r="G53" s="28"/>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row>
    <row r="54" spans="1:40" s="2" customFormat="1" ht="15" customHeight="1">
      <c r="A54" s="2" t="s">
        <v>30</v>
      </c>
      <c r="B54" s="28"/>
      <c r="C54" s="28"/>
      <c r="D54" s="28"/>
      <c r="E54" s="28"/>
      <c r="F54" s="28"/>
      <c r="G54" s="28"/>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row>
    <row r="55" spans="1:40" s="2" customFormat="1" ht="15" customHeight="1">
      <c r="A55" s="2" t="s">
        <v>31</v>
      </c>
      <c r="B55" s="28"/>
      <c r="C55" s="28"/>
      <c r="D55" s="28"/>
      <c r="E55" s="28"/>
      <c r="F55" s="28"/>
      <c r="G55" s="28"/>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row>
    <row r="56" spans="1:40" s="2" customFormat="1" ht="15" customHeight="1">
      <c r="A56" s="2" t="s">
        <v>32</v>
      </c>
      <c r="B56" s="28"/>
      <c r="C56" s="28"/>
      <c r="D56" s="28"/>
      <c r="E56" s="28"/>
      <c r="F56" s="28"/>
      <c r="G56" s="28"/>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row>
    <row r="57" spans="1:40" ht="15" customHeight="1">
      <c r="A57" s="2" t="s">
        <v>33</v>
      </c>
      <c r="B57" s="36"/>
      <c r="C57" s="2"/>
      <c r="D57" s="2"/>
      <c r="E57" s="2"/>
      <c r="F57" s="2"/>
      <c r="G57" s="2"/>
    </row>
    <row r="58" spans="1:40" ht="15" customHeight="1">
      <c r="A58" s="2" t="s">
        <v>34</v>
      </c>
      <c r="B58" s="36"/>
      <c r="C58" s="2"/>
      <c r="D58" s="2"/>
      <c r="E58" s="2"/>
      <c r="F58" s="2"/>
      <c r="G58" s="2"/>
    </row>
    <row r="59" spans="1:40" ht="15" customHeight="1">
      <c r="A59" s="2"/>
      <c r="B59" s="17" t="s">
        <v>35</v>
      </c>
      <c r="C59" s="100" t="s">
        <v>36</v>
      </c>
      <c r="D59" s="100"/>
      <c r="E59" s="100"/>
      <c r="F59" s="2"/>
      <c r="G59" s="2"/>
    </row>
    <row r="60" spans="1:40" ht="15" customHeight="1">
      <c r="A60" s="2"/>
      <c r="B60" s="39" t="s">
        <v>37</v>
      </c>
      <c r="C60" s="91" t="s">
        <v>38</v>
      </c>
      <c r="D60" s="91"/>
      <c r="E60" s="91"/>
      <c r="F60" s="2"/>
      <c r="G60" s="2"/>
    </row>
    <row r="61" spans="1:40" ht="15" customHeight="1">
      <c r="A61" s="2"/>
      <c r="B61" s="39" t="s">
        <v>39</v>
      </c>
      <c r="C61" s="91" t="s">
        <v>40</v>
      </c>
      <c r="D61" s="91"/>
      <c r="E61" s="91"/>
      <c r="F61" s="2"/>
      <c r="G61" s="2"/>
    </row>
    <row r="62" spans="1:40" ht="15" customHeight="1">
      <c r="A62" s="2"/>
      <c r="B62" s="39" t="s">
        <v>41</v>
      </c>
      <c r="C62" s="91" t="s">
        <v>42</v>
      </c>
      <c r="D62" s="91"/>
      <c r="E62" s="91"/>
      <c r="F62" s="2"/>
      <c r="G62" s="2"/>
    </row>
    <row r="63" spans="1:40" ht="15" customHeight="1">
      <c r="A63" s="2"/>
      <c r="B63" s="39" t="s">
        <v>43</v>
      </c>
      <c r="C63" s="91" t="s">
        <v>44</v>
      </c>
      <c r="D63" s="91"/>
      <c r="E63" s="91"/>
      <c r="F63" s="2"/>
      <c r="G63" s="2"/>
    </row>
    <row r="64" spans="1:40" ht="15" customHeight="1">
      <c r="A64" s="2"/>
      <c r="B64" s="2" t="s">
        <v>45</v>
      </c>
      <c r="C64" s="2"/>
      <c r="D64" s="2"/>
      <c r="E64" s="2"/>
      <c r="F64" s="2"/>
      <c r="G64" s="2"/>
    </row>
    <row r="65" spans="1:7" ht="15" customHeight="1">
      <c r="A65" s="2"/>
      <c r="B65" s="2" t="s">
        <v>46</v>
      </c>
      <c r="C65" s="2"/>
      <c r="D65" s="2"/>
      <c r="E65" s="2"/>
      <c r="F65" s="2"/>
      <c r="G65" s="2"/>
    </row>
    <row r="66" spans="1:7" ht="15" customHeight="1">
      <c r="A66" s="2"/>
      <c r="B66" s="2" t="s">
        <v>47</v>
      </c>
      <c r="C66" s="2"/>
      <c r="D66" s="2"/>
      <c r="E66" s="2"/>
      <c r="F66" s="2"/>
      <c r="G66" s="2"/>
    </row>
    <row r="67" spans="1:7" ht="15" customHeight="1">
      <c r="A67" s="2" t="s">
        <v>48</v>
      </c>
      <c r="B67" s="36"/>
      <c r="C67" s="2"/>
      <c r="D67" s="2"/>
      <c r="E67" s="2"/>
      <c r="F67" s="2"/>
      <c r="G67" s="2"/>
    </row>
    <row r="68" spans="1:7" ht="15" customHeight="1">
      <c r="A68" s="2" t="s">
        <v>49</v>
      </c>
      <c r="B68" s="36"/>
      <c r="C68" s="2"/>
      <c r="D68" s="2"/>
      <c r="E68" s="2"/>
      <c r="F68" s="2"/>
      <c r="G68" s="2"/>
    </row>
    <row r="69" spans="1:7" ht="15" customHeight="1">
      <c r="A69" s="2" t="s">
        <v>50</v>
      </c>
      <c r="B69" s="36"/>
      <c r="C69" s="2"/>
      <c r="D69" s="2"/>
      <c r="E69" s="2"/>
      <c r="F69" s="2"/>
      <c r="G69" s="2"/>
    </row>
    <row r="70" spans="1:7" ht="15" customHeight="1">
      <c r="A70" s="2" t="s">
        <v>51</v>
      </c>
      <c r="B70" s="36"/>
      <c r="C70" s="2"/>
      <c r="D70" s="2"/>
      <c r="E70" s="2"/>
      <c r="F70" s="2"/>
      <c r="G70" s="2"/>
    </row>
    <row r="71" spans="1:7" ht="15" customHeight="1">
      <c r="A71" s="2" t="s">
        <v>52</v>
      </c>
      <c r="B71" s="36"/>
      <c r="C71" s="2"/>
      <c r="D71" s="2"/>
      <c r="E71" s="2"/>
      <c r="F71" s="2"/>
      <c r="G71" s="2"/>
    </row>
    <row r="72" spans="1:7" ht="15" customHeight="1">
      <c r="A72" s="2" t="s">
        <v>53</v>
      </c>
      <c r="B72" s="36"/>
      <c r="C72" s="2"/>
      <c r="D72" s="2"/>
      <c r="E72" s="2"/>
      <c r="F72" s="2"/>
      <c r="G72" s="2"/>
    </row>
    <row r="73" spans="1:7" ht="15" customHeight="1">
      <c r="A73" s="2"/>
      <c r="B73" s="2" t="s">
        <v>54</v>
      </c>
      <c r="C73" s="2"/>
      <c r="D73" s="2"/>
      <c r="E73" s="2"/>
      <c r="F73" s="2"/>
      <c r="G73" s="2"/>
    </row>
    <row r="74" spans="1:7" ht="15" customHeight="1">
      <c r="A74" s="2"/>
      <c r="B74" s="2" t="s">
        <v>55</v>
      </c>
      <c r="C74" s="2"/>
      <c r="D74" s="2"/>
      <c r="E74" s="2"/>
      <c r="F74" s="2"/>
      <c r="G74" s="2"/>
    </row>
    <row r="75" spans="1:7" ht="15" customHeight="1">
      <c r="A75" s="2" t="s">
        <v>56</v>
      </c>
      <c r="B75" s="36"/>
      <c r="C75" s="2"/>
      <c r="D75" s="2"/>
      <c r="E75" s="2"/>
      <c r="F75" s="2"/>
      <c r="G75" s="2"/>
    </row>
    <row r="76" spans="1:7" ht="15" customHeight="1">
      <c r="A76" s="2" t="s">
        <v>57</v>
      </c>
      <c r="B76" s="36"/>
      <c r="C76" s="2"/>
      <c r="D76" s="2"/>
      <c r="E76" s="2"/>
      <c r="F76" s="2"/>
      <c r="G76" s="2"/>
    </row>
    <row r="77" spans="1:7" ht="15" customHeight="1">
      <c r="A77" s="2" t="s">
        <v>58</v>
      </c>
      <c r="B77" s="36"/>
      <c r="C77" s="2"/>
      <c r="D77" s="2"/>
      <c r="E77" s="2"/>
      <c r="F77" s="2"/>
      <c r="G77" s="2"/>
    </row>
    <row r="78" spans="1:7" ht="15" customHeight="1">
      <c r="A78" s="2" t="s">
        <v>59</v>
      </c>
      <c r="B78" s="36"/>
      <c r="C78" s="2"/>
      <c r="D78" s="2"/>
      <c r="E78" s="2"/>
      <c r="F78" s="2"/>
      <c r="G78" s="2"/>
    </row>
    <row r="79" spans="1:7" ht="15" customHeight="1">
      <c r="A79" s="2" t="s">
        <v>60</v>
      </c>
      <c r="B79" s="36"/>
      <c r="C79" s="2"/>
      <c r="D79" s="2"/>
      <c r="E79" s="2"/>
      <c r="F79" s="2"/>
      <c r="G79" s="2"/>
    </row>
    <row r="80" spans="1:7" ht="15" customHeight="1">
      <c r="A80" s="2" t="s">
        <v>61</v>
      </c>
      <c r="B80" s="36"/>
      <c r="C80" s="2"/>
      <c r="D80" s="2"/>
      <c r="E80" s="2"/>
      <c r="F80" s="2"/>
      <c r="G80" s="2"/>
    </row>
    <row r="81" spans="1:7" ht="15" customHeight="1">
      <c r="A81" s="2" t="s">
        <v>62</v>
      </c>
      <c r="B81" s="36"/>
      <c r="C81" s="2"/>
      <c r="D81" s="2"/>
      <c r="E81" s="2"/>
      <c r="F81" s="2"/>
      <c r="G81" s="2"/>
    </row>
    <row r="82" spans="1:7" ht="15" customHeight="1">
      <c r="A82" s="2" t="s">
        <v>63</v>
      </c>
      <c r="B82" s="36"/>
      <c r="C82" s="2"/>
      <c r="D82" s="2"/>
      <c r="E82" s="2"/>
      <c r="F82" s="2"/>
      <c r="G82" s="2"/>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27"/>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D38:F39 I38:I39 L38:L39 O38:O39 R38:R39 U38:U39 X38:X39 AA38:AA39 AD38:AD39 AG38:AG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topLeftCell="A3" zoomScaleNormal="100" zoomScaleSheetLayoutView="100" workbookViewId="0">
      <selection activeCell="E16" sqref="E16"/>
    </sheetView>
  </sheetViews>
  <sheetFormatPr defaultColWidth="8.25" defaultRowHeight="21" customHeight="1"/>
  <cols>
    <col min="1" max="1" width="2.58203125" style="1" customWidth="1"/>
    <col min="2" max="2" width="14.5" style="3" customWidth="1"/>
    <col min="3" max="3" width="6.58203125" style="1" customWidth="1"/>
    <col min="4" max="5" width="7.58203125" style="1" customWidth="1"/>
    <col min="6" max="36" width="2.58203125" style="1" customWidth="1"/>
    <col min="37" max="37" width="6.58203125" style="1" customWidth="1"/>
    <col min="38" max="39" width="7.58203125" style="1" customWidth="1"/>
    <col min="40" max="40" width="5.58203125" style="1" customWidth="1"/>
    <col min="41" max="16384" width="8.25" style="1"/>
  </cols>
  <sheetData>
    <row r="1" spans="1:40" ht="20.149999999999999" customHeight="1">
      <c r="A1" s="37" t="s">
        <v>1</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2</v>
      </c>
      <c r="AJ1" s="23"/>
      <c r="AK1" s="125" t="s">
        <v>167</v>
      </c>
      <c r="AL1" s="125"/>
      <c r="AM1" s="125"/>
      <c r="AN1" s="125"/>
    </row>
    <row r="2" spans="1:40" ht="18" customHeight="1">
      <c r="A2" s="4"/>
      <c r="B2" s="5"/>
      <c r="C2" s="5"/>
      <c r="D2" s="5"/>
      <c r="E2" s="5"/>
      <c r="F2" s="5"/>
      <c r="G2" s="5"/>
      <c r="H2" s="5"/>
      <c r="I2" s="5"/>
      <c r="J2" s="5"/>
      <c r="K2" s="5"/>
      <c r="L2" s="5"/>
      <c r="M2" s="126">
        <v>2026</v>
      </c>
      <c r="N2" s="126"/>
      <c r="O2" s="126"/>
      <c r="P2" s="126"/>
      <c r="Q2" s="127" t="s">
        <v>4</v>
      </c>
      <c r="R2" s="127"/>
      <c r="S2" s="126"/>
      <c r="T2" s="126"/>
      <c r="U2" s="127" t="s">
        <v>5</v>
      </c>
      <c r="V2" s="127"/>
      <c r="W2" s="5"/>
      <c r="X2" s="5"/>
      <c r="Y2" s="5"/>
      <c r="Z2" s="4"/>
      <c r="AA2" s="4"/>
      <c r="AC2" s="23"/>
      <c r="AD2" s="5"/>
      <c r="AE2" s="5"/>
      <c r="AF2" s="5"/>
      <c r="AG2" s="5"/>
      <c r="AH2" s="5"/>
      <c r="AI2" s="23" t="s">
        <v>6</v>
      </c>
      <c r="AJ2" s="23"/>
      <c r="AK2" s="128"/>
      <c r="AL2" s="128"/>
      <c r="AM2" s="128"/>
      <c r="AN2" s="128"/>
    </row>
    <row r="3" spans="1:40" ht="18" customHeight="1">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7</v>
      </c>
      <c r="AJ3" s="23"/>
      <c r="AK3" s="129"/>
      <c r="AL3" s="129"/>
      <c r="AM3" s="129"/>
      <c r="AN3" s="129"/>
    </row>
    <row r="4" spans="1:40" ht="18" customHeight="1">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8</v>
      </c>
      <c r="AJ4" s="23"/>
      <c r="AK4" s="129"/>
      <c r="AL4" s="129"/>
      <c r="AM4" s="129"/>
      <c r="AN4" s="129"/>
    </row>
    <row r="5" spans="1:40" ht="18" customHeight="1">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9</v>
      </c>
      <c r="AH5" s="130"/>
      <c r="AI5" s="130"/>
      <c r="AJ5" s="130"/>
      <c r="AK5" s="30" t="s">
        <v>10</v>
      </c>
      <c r="AL5" s="41"/>
      <c r="AM5" s="30" t="s">
        <v>11</v>
      </c>
      <c r="AN5" s="4"/>
    </row>
    <row r="6" spans="1:40" ht="10" customHeight="1">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c r="A7" s="113" t="s">
        <v>12</v>
      </c>
      <c r="B7" s="121" t="s">
        <v>13</v>
      </c>
      <c r="C7" s="116" t="s">
        <v>14</v>
      </c>
      <c r="D7" s="100" t="s">
        <v>15</v>
      </c>
      <c r="E7" s="111" t="s">
        <v>16</v>
      </c>
      <c r="F7" s="119" t="s">
        <v>17</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0" t="s">
        <v>18</v>
      </c>
      <c r="AL7" s="101" t="s">
        <v>19</v>
      </c>
      <c r="AM7" s="115" t="s">
        <v>20</v>
      </c>
      <c r="AN7" s="115"/>
    </row>
    <row r="8" spans="1:40" ht="15" customHeight="1">
      <c r="A8" s="113"/>
      <c r="B8" s="122"/>
      <c r="C8" s="117"/>
      <c r="D8" s="100"/>
      <c r="E8" s="111"/>
      <c r="F8" s="100" t="s">
        <v>21</v>
      </c>
      <c r="G8" s="100"/>
      <c r="H8" s="100"/>
      <c r="I8" s="100"/>
      <c r="J8" s="100"/>
      <c r="K8" s="100"/>
      <c r="L8" s="100"/>
      <c r="M8" s="100" t="s">
        <v>22</v>
      </c>
      <c r="N8" s="100"/>
      <c r="O8" s="100"/>
      <c r="P8" s="100"/>
      <c r="Q8" s="100"/>
      <c r="R8" s="100"/>
      <c r="S8" s="100"/>
      <c r="T8" s="100" t="s">
        <v>23</v>
      </c>
      <c r="U8" s="100"/>
      <c r="V8" s="100"/>
      <c r="W8" s="100"/>
      <c r="X8" s="100"/>
      <c r="Y8" s="100"/>
      <c r="Z8" s="100"/>
      <c r="AA8" s="100" t="s">
        <v>24</v>
      </c>
      <c r="AB8" s="100"/>
      <c r="AC8" s="100"/>
      <c r="AD8" s="100"/>
      <c r="AE8" s="100"/>
      <c r="AF8" s="100"/>
      <c r="AG8" s="100"/>
      <c r="AH8" s="100" t="s">
        <v>25</v>
      </c>
      <c r="AI8" s="100"/>
      <c r="AJ8" s="100"/>
      <c r="AK8" s="120"/>
      <c r="AL8" s="101"/>
      <c r="AM8" s="115"/>
      <c r="AN8" s="115"/>
    </row>
    <row r="9" spans="1:40" ht="15" customHeight="1">
      <c r="A9" s="113"/>
      <c r="B9" s="123" t="s">
        <v>66</v>
      </c>
      <c r="C9" s="117"/>
      <c r="D9" s="100"/>
      <c r="E9" s="111"/>
      <c r="F9" s="6">
        <f>DATE($M$2,$S$2,1)</f>
        <v>45992</v>
      </c>
      <c r="G9" s="6">
        <f>DATE($M$2,$S$2,2)</f>
        <v>45993</v>
      </c>
      <c r="H9" s="6">
        <f>DATE($M$2,$S$2,3)</f>
        <v>45994</v>
      </c>
      <c r="I9" s="6">
        <f>DATE($M$2,$S$2,4)</f>
        <v>45995</v>
      </c>
      <c r="J9" s="6">
        <f>DATE($M$2,$S$2,5)</f>
        <v>45996</v>
      </c>
      <c r="K9" s="6">
        <f>DATE($M$2,$S$2,6)</f>
        <v>45997</v>
      </c>
      <c r="L9" s="6">
        <f>DATE($M$2,$S$2,7)</f>
        <v>45998</v>
      </c>
      <c r="M9" s="6">
        <f>DATE($M$2,$S$2,8)</f>
        <v>45999</v>
      </c>
      <c r="N9" s="6">
        <f>DATE($M$2,$S$2,9)</f>
        <v>46000</v>
      </c>
      <c r="O9" s="6">
        <f>DATE($M$2,$S$2,10)</f>
        <v>46001</v>
      </c>
      <c r="P9" s="6">
        <f>DATE($M$2,$S$2,11)</f>
        <v>46002</v>
      </c>
      <c r="Q9" s="6">
        <f>DATE($M$2,$S$2,12)</f>
        <v>46003</v>
      </c>
      <c r="R9" s="6">
        <f>DATE($M$2,$S$2,13)</f>
        <v>46004</v>
      </c>
      <c r="S9" s="6">
        <f>DATE($M$2,$S$2,14)</f>
        <v>46005</v>
      </c>
      <c r="T9" s="6">
        <f>DATE($M$2,$S$2,15)</f>
        <v>46006</v>
      </c>
      <c r="U9" s="6">
        <f>DATE($M$2,$S$2,16)</f>
        <v>46007</v>
      </c>
      <c r="V9" s="6">
        <f>DATE($M$2,$S$2,17)</f>
        <v>46008</v>
      </c>
      <c r="W9" s="6">
        <f>DATE($M$2,$S$2,18)</f>
        <v>46009</v>
      </c>
      <c r="X9" s="6">
        <f>DATE($M$2,$S$2,19)</f>
        <v>46010</v>
      </c>
      <c r="Y9" s="6">
        <f>DATE($M$2,$S$2,20)</f>
        <v>46011</v>
      </c>
      <c r="Z9" s="6">
        <f>DATE($M$2,$S$2,21)</f>
        <v>46012</v>
      </c>
      <c r="AA9" s="6">
        <f>DATE($M$2,$S$2,22)</f>
        <v>46013</v>
      </c>
      <c r="AB9" s="6">
        <f>DATE($M$2,$S$2,23)</f>
        <v>46014</v>
      </c>
      <c r="AC9" s="6">
        <f>DATE($M$2,$S$2,24)</f>
        <v>46015</v>
      </c>
      <c r="AD9" s="6">
        <f>DATE($M$2,$S$2,25)</f>
        <v>46016</v>
      </c>
      <c r="AE9" s="6">
        <f>DATE($M$2,$S$2,26)</f>
        <v>46017</v>
      </c>
      <c r="AF9" s="6">
        <f>DATE($M$2,$S$2,27)</f>
        <v>46018</v>
      </c>
      <c r="AG9" s="6">
        <f>DATE($M$2,$S$2,28)</f>
        <v>46019</v>
      </c>
      <c r="AH9" s="6">
        <f>IF(DAY(EOMONTH(F9,0))&lt;29,"",DATE($M$2,$S$2,29))</f>
        <v>46020</v>
      </c>
      <c r="AI9" s="6">
        <f>IF(DAY(EOMONTH(F9,0))&lt;30,"",DATE($M$2,$S$2,30))</f>
        <v>46021</v>
      </c>
      <c r="AJ9" s="6">
        <f>IF(DAY(EOMONTH(F9,0))&lt;31,"",DATE($M$2,$S$2,31))</f>
        <v>46022</v>
      </c>
      <c r="AK9" s="120"/>
      <c r="AL9" s="101"/>
      <c r="AM9" s="115"/>
      <c r="AN9" s="115"/>
    </row>
    <row r="10" spans="1:40" ht="15" customHeight="1">
      <c r="A10" s="113"/>
      <c r="B10" s="124"/>
      <c r="C10" s="118"/>
      <c r="D10" s="100"/>
      <c r="E10" s="111"/>
      <c r="F10" s="7">
        <f>DATE($M$2,$S$2,1)</f>
        <v>45992</v>
      </c>
      <c r="G10" s="7">
        <f>DATE($M$2,$S$2,2)</f>
        <v>45993</v>
      </c>
      <c r="H10" s="7">
        <f>DATE($M$2,$S$2,3)</f>
        <v>45994</v>
      </c>
      <c r="I10" s="7">
        <f>DATE($M$2,$S$2,4)</f>
        <v>45995</v>
      </c>
      <c r="J10" s="7">
        <f>DATE($M$2,$S$2,5)</f>
        <v>45996</v>
      </c>
      <c r="K10" s="7">
        <f>DATE($M$2,$S$2,6)</f>
        <v>45997</v>
      </c>
      <c r="L10" s="7">
        <f>DATE($M$2,$S$2,7)</f>
        <v>45998</v>
      </c>
      <c r="M10" s="7">
        <f>DATE($M$2,$S$2,8)</f>
        <v>45999</v>
      </c>
      <c r="N10" s="7">
        <f>DATE($M$2,$S$2,9)</f>
        <v>46000</v>
      </c>
      <c r="O10" s="7">
        <f>DATE($M$2,$S$2,10)</f>
        <v>46001</v>
      </c>
      <c r="P10" s="7">
        <f>DATE($M$2,$S$2,11)</f>
        <v>46002</v>
      </c>
      <c r="Q10" s="7">
        <f>DATE($M$2,$S$2,12)</f>
        <v>46003</v>
      </c>
      <c r="R10" s="7">
        <f>DATE($M$2,$S$2,13)</f>
        <v>46004</v>
      </c>
      <c r="S10" s="7">
        <f>DATE($M$2,$S$2,14)</f>
        <v>46005</v>
      </c>
      <c r="T10" s="7">
        <f>DATE($M$2,$S$2,15)</f>
        <v>46006</v>
      </c>
      <c r="U10" s="7">
        <f>DATE($M$2,$S$2,16)</f>
        <v>46007</v>
      </c>
      <c r="V10" s="7">
        <f>DATE($M$2,$S$2,17)</f>
        <v>46008</v>
      </c>
      <c r="W10" s="7">
        <f>DATE($M$2,$S$2,18)</f>
        <v>46009</v>
      </c>
      <c r="X10" s="7">
        <f>DATE($M$2,$S$2,19)</f>
        <v>46010</v>
      </c>
      <c r="Y10" s="7">
        <f>DATE($M$2,$S$2,20)</f>
        <v>46011</v>
      </c>
      <c r="Z10" s="7">
        <f>DATE($M$2,$S$2,21)</f>
        <v>46012</v>
      </c>
      <c r="AA10" s="7">
        <f>DATE($M$2,$S$2,22)</f>
        <v>46013</v>
      </c>
      <c r="AB10" s="7">
        <f>DATE($M$2,$S$2,23)</f>
        <v>46014</v>
      </c>
      <c r="AC10" s="7">
        <f>DATE($M$2,$S$2,24)</f>
        <v>46015</v>
      </c>
      <c r="AD10" s="7">
        <f>DATE($M$2,$S$2,25)</f>
        <v>46016</v>
      </c>
      <c r="AE10" s="7">
        <f>DATE($M$2,$S$2,26)</f>
        <v>46017</v>
      </c>
      <c r="AF10" s="7">
        <f>DATE($M$2,$S$2,27)</f>
        <v>46018</v>
      </c>
      <c r="AG10" s="7">
        <f>DATE($M$2,$S$2,28)</f>
        <v>46019</v>
      </c>
      <c r="AH10" s="7">
        <f>IF(DAY(EOMONTH(F10,0))&lt;29,"",DATE($M$2,$S$2,29))</f>
        <v>46020</v>
      </c>
      <c r="AI10" s="7">
        <f>IF(DAY(EOMONTH(F10,0))&lt;30,"",DATE($M$2,$S$2,30))</f>
        <v>46021</v>
      </c>
      <c r="AJ10" s="7">
        <f>IF(DAY(EOMONTH(F10,0))&lt;31,"",DATE($M$2,$S$2,31))</f>
        <v>46022</v>
      </c>
      <c r="AK10" s="120"/>
      <c r="AL10" s="101"/>
      <c r="AM10" s="115"/>
      <c r="AN10" s="115"/>
    </row>
    <row r="11" spans="1:40" ht="18" customHeight="1">
      <c r="A11" s="16">
        <v>1</v>
      </c>
      <c r="B11" s="45" t="s">
        <v>67</v>
      </c>
      <c r="C11" s="25" t="s">
        <v>37</v>
      </c>
      <c r="D11" s="46"/>
      <c r="E11" s="47" t="s">
        <v>37</v>
      </c>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2">
        <f>+SUM(F11:AJ11)</f>
        <v>0</v>
      </c>
      <c r="AL11" s="13">
        <f>IF($AK$3="４週",AK11/4,AK11/(DAY(EOMONTH($F$9,0))/7))</f>
        <v>0</v>
      </c>
      <c r="AM11" s="110"/>
      <c r="AN11" s="110"/>
    </row>
    <row r="12" spans="1:40" ht="18" customHeight="1">
      <c r="A12" s="16">
        <v>2</v>
      </c>
      <c r="B12" s="45" t="s">
        <v>117</v>
      </c>
      <c r="C12" s="25" t="s">
        <v>39</v>
      </c>
      <c r="D12" s="46"/>
      <c r="E12" s="47" t="s">
        <v>39</v>
      </c>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2">
        <f t="shared" ref="AK12:AK31" si="0">+SUM(F12:AJ12)</f>
        <v>0</v>
      </c>
      <c r="AL12" s="13">
        <f>IF($AK$3="４週",AK12/4,AK12/(DAY(EOMONTH($F$9,0))/7))</f>
        <v>0</v>
      </c>
      <c r="AM12" s="110"/>
      <c r="AN12" s="110"/>
    </row>
    <row r="13" spans="1:40" ht="18" customHeight="1">
      <c r="A13" s="16">
        <v>3</v>
      </c>
      <c r="B13" s="45" t="s">
        <v>168</v>
      </c>
      <c r="C13" s="25" t="s">
        <v>41</v>
      </c>
      <c r="D13" s="46"/>
      <c r="E13" s="47" t="s">
        <v>41</v>
      </c>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2">
        <f t="shared" si="0"/>
        <v>0</v>
      </c>
      <c r="AL13" s="13">
        <f>IF($AK$3="４週",AK13/4,AK13/(DAY(EOMONTH($F$9,0))/7))</f>
        <v>0</v>
      </c>
      <c r="AM13" s="110"/>
      <c r="AN13" s="110"/>
    </row>
    <row r="14" spans="1:40" ht="18" customHeight="1">
      <c r="A14" s="16">
        <v>4</v>
      </c>
      <c r="B14" s="45" t="s">
        <v>168</v>
      </c>
      <c r="C14" s="25" t="s">
        <v>43</v>
      </c>
      <c r="D14" s="46"/>
      <c r="E14" s="47" t="s">
        <v>43</v>
      </c>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2">
        <f t="shared" si="0"/>
        <v>0</v>
      </c>
      <c r="AL14" s="13">
        <f>IF($AK$3="４週",AK14/4,AK14/(DAY(EOMONTH($F$9,0))/7))</f>
        <v>0</v>
      </c>
      <c r="AM14" s="110"/>
      <c r="AN14" s="110"/>
    </row>
    <row r="15" spans="1:40" ht="18" customHeight="1">
      <c r="A15" s="16">
        <v>5</v>
      </c>
      <c r="B15" s="45"/>
      <c r="C15" s="25"/>
      <c r="D15" s="46"/>
      <c r="E15" s="47"/>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2">
        <f t="shared" si="0"/>
        <v>0</v>
      </c>
      <c r="AL15" s="13">
        <f t="shared" ref="AL15:AL30" si="1">IF($AK$3="４週",AK15/4,AK15/(DAY(EOMONTH($F$9,0))/7))</f>
        <v>0</v>
      </c>
      <c r="AM15" s="110"/>
      <c r="AN15" s="110"/>
    </row>
    <row r="16" spans="1:40" ht="18" customHeight="1">
      <c r="A16" s="16">
        <v>6</v>
      </c>
      <c r="B16" s="45"/>
      <c r="C16" s="25"/>
      <c r="D16" s="46"/>
      <c r="E16" s="47"/>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2">
        <f t="shared" si="0"/>
        <v>0</v>
      </c>
      <c r="AL16" s="13">
        <f t="shared" si="1"/>
        <v>0</v>
      </c>
      <c r="AM16" s="110"/>
      <c r="AN16" s="110"/>
    </row>
    <row r="17" spans="1:40" ht="18" customHeight="1">
      <c r="A17" s="16">
        <v>7</v>
      </c>
      <c r="B17" s="45"/>
      <c r="C17" s="25"/>
      <c r="D17" s="46"/>
      <c r="E17" s="47"/>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2">
        <f t="shared" si="0"/>
        <v>0</v>
      </c>
      <c r="AL17" s="13">
        <f t="shared" si="1"/>
        <v>0</v>
      </c>
      <c r="AM17" s="110"/>
      <c r="AN17" s="110"/>
    </row>
    <row r="18" spans="1:40" ht="18" customHeight="1">
      <c r="A18" s="16">
        <v>8</v>
      </c>
      <c r="B18" s="45"/>
      <c r="C18" s="25"/>
      <c r="D18" s="46"/>
      <c r="E18" s="47"/>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2">
        <f t="shared" si="0"/>
        <v>0</v>
      </c>
      <c r="AL18" s="13">
        <f t="shared" si="1"/>
        <v>0</v>
      </c>
      <c r="AM18" s="110"/>
      <c r="AN18" s="110"/>
    </row>
    <row r="19" spans="1:40" ht="18" customHeight="1">
      <c r="A19" s="16">
        <v>9</v>
      </c>
      <c r="B19" s="45"/>
      <c r="C19" s="25"/>
      <c r="D19" s="46"/>
      <c r="E19" s="47"/>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2">
        <f t="shared" si="0"/>
        <v>0</v>
      </c>
      <c r="AL19" s="13">
        <f t="shared" si="1"/>
        <v>0</v>
      </c>
      <c r="AM19" s="110"/>
      <c r="AN19" s="110"/>
    </row>
    <row r="20" spans="1:40" ht="18" customHeight="1">
      <c r="A20" s="16">
        <v>10</v>
      </c>
      <c r="B20" s="45"/>
      <c r="C20" s="25"/>
      <c r="D20" s="46"/>
      <c r="E20" s="47"/>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2">
        <f t="shared" si="0"/>
        <v>0</v>
      </c>
      <c r="AL20" s="13">
        <f t="shared" si="1"/>
        <v>0</v>
      </c>
      <c r="AM20" s="110"/>
      <c r="AN20" s="110"/>
    </row>
    <row r="21" spans="1:40" ht="18" customHeight="1">
      <c r="A21" s="16">
        <v>11</v>
      </c>
      <c r="B21" s="45"/>
      <c r="C21" s="25"/>
      <c r="D21" s="46"/>
      <c r="E21" s="47"/>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2">
        <f t="shared" si="0"/>
        <v>0</v>
      </c>
      <c r="AL21" s="13">
        <f t="shared" si="1"/>
        <v>0</v>
      </c>
      <c r="AM21" s="110"/>
      <c r="AN21" s="110"/>
    </row>
    <row r="22" spans="1:40" ht="18" customHeight="1">
      <c r="A22" s="16">
        <v>12</v>
      </c>
      <c r="B22" s="45"/>
      <c r="C22" s="25"/>
      <c r="D22" s="46"/>
      <c r="E22" s="47"/>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2">
        <f t="shared" si="0"/>
        <v>0</v>
      </c>
      <c r="AL22" s="13">
        <f t="shared" si="1"/>
        <v>0</v>
      </c>
      <c r="AM22" s="110"/>
      <c r="AN22" s="110"/>
    </row>
    <row r="23" spans="1:40" ht="18" customHeight="1">
      <c r="A23" s="16">
        <v>13</v>
      </c>
      <c r="B23" s="45"/>
      <c r="C23" s="25"/>
      <c r="D23" s="46"/>
      <c r="E23" s="47"/>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2">
        <f t="shared" si="0"/>
        <v>0</v>
      </c>
      <c r="AL23" s="13">
        <f t="shared" si="1"/>
        <v>0</v>
      </c>
      <c r="AM23" s="110"/>
      <c r="AN23" s="110"/>
    </row>
    <row r="24" spans="1:40" ht="18" customHeight="1">
      <c r="A24" s="16">
        <v>14</v>
      </c>
      <c r="B24" s="45"/>
      <c r="C24" s="25"/>
      <c r="D24" s="46"/>
      <c r="E24" s="47"/>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2">
        <f t="shared" si="0"/>
        <v>0</v>
      </c>
      <c r="AL24" s="13">
        <f t="shared" si="1"/>
        <v>0</v>
      </c>
      <c r="AM24" s="110"/>
      <c r="AN24" s="110"/>
    </row>
    <row r="25" spans="1:40" ht="18" customHeight="1">
      <c r="A25" s="16">
        <v>15</v>
      </c>
      <c r="B25" s="45"/>
      <c r="C25" s="25"/>
      <c r="D25" s="46"/>
      <c r="E25" s="47"/>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2">
        <f t="shared" si="0"/>
        <v>0</v>
      </c>
      <c r="AL25" s="13">
        <f t="shared" si="1"/>
        <v>0</v>
      </c>
      <c r="AM25" s="110"/>
      <c r="AN25" s="110"/>
    </row>
    <row r="26" spans="1:40" ht="18" customHeight="1">
      <c r="A26" s="16">
        <v>16</v>
      </c>
      <c r="B26" s="45"/>
      <c r="C26" s="25"/>
      <c r="D26" s="46"/>
      <c r="E26" s="47"/>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2">
        <f t="shared" si="0"/>
        <v>0</v>
      </c>
      <c r="AL26" s="13">
        <f t="shared" si="1"/>
        <v>0</v>
      </c>
      <c r="AM26" s="110"/>
      <c r="AN26" s="110"/>
    </row>
    <row r="27" spans="1:40" ht="18" customHeight="1">
      <c r="A27" s="16">
        <v>17</v>
      </c>
      <c r="B27" s="45"/>
      <c r="C27" s="25"/>
      <c r="D27" s="46"/>
      <c r="E27" s="47"/>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2">
        <f t="shared" si="0"/>
        <v>0</v>
      </c>
      <c r="AL27" s="13">
        <f t="shared" si="1"/>
        <v>0</v>
      </c>
      <c r="AM27" s="110"/>
      <c r="AN27" s="110"/>
    </row>
    <row r="28" spans="1:40" ht="18" customHeight="1">
      <c r="A28" s="16">
        <v>18</v>
      </c>
      <c r="B28" s="45"/>
      <c r="C28" s="25"/>
      <c r="D28" s="46"/>
      <c r="E28" s="47"/>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2">
        <f t="shared" si="0"/>
        <v>0</v>
      </c>
      <c r="AL28" s="13">
        <f t="shared" si="1"/>
        <v>0</v>
      </c>
      <c r="AM28" s="110"/>
      <c r="AN28" s="110"/>
    </row>
    <row r="29" spans="1:40" ht="18" customHeight="1">
      <c r="A29" s="16">
        <v>19</v>
      </c>
      <c r="B29" s="45"/>
      <c r="C29" s="25"/>
      <c r="D29" s="46"/>
      <c r="E29" s="47"/>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2">
        <f t="shared" si="0"/>
        <v>0</v>
      </c>
      <c r="AL29" s="13">
        <f t="shared" si="1"/>
        <v>0</v>
      </c>
      <c r="AM29" s="110"/>
      <c r="AN29" s="110"/>
    </row>
    <row r="30" spans="1:40" ht="18" customHeight="1">
      <c r="A30" s="16">
        <v>20</v>
      </c>
      <c r="B30" s="45"/>
      <c r="C30" s="25"/>
      <c r="D30" s="46"/>
      <c r="E30" s="47"/>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2">
        <f t="shared" si="0"/>
        <v>0</v>
      </c>
      <c r="AL30" s="13">
        <f t="shared" si="1"/>
        <v>0</v>
      </c>
      <c r="AM30" s="110"/>
      <c r="AN30" s="110"/>
    </row>
    <row r="31" spans="1:40" ht="18" customHeight="1">
      <c r="A31" s="111" t="s">
        <v>26</v>
      </c>
      <c r="B31" s="112"/>
      <c r="C31" s="112"/>
      <c r="D31" s="112"/>
      <c r="E31" s="112"/>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13"/>
      <c r="AN31" s="113"/>
    </row>
    <row r="32" spans="1:40" ht="18" customHeight="1">
      <c r="A32" s="112" t="s">
        <v>27</v>
      </c>
      <c r="B32" s="112"/>
      <c r="C32" s="112"/>
      <c r="D32" s="112"/>
      <c r="E32" s="114"/>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14"/>
      <c r="AL32" s="15"/>
      <c r="AM32" s="113"/>
      <c r="AN32" s="113"/>
    </row>
    <row r="33" spans="1:43" ht="15" customHeight="1">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3" ht="15" customHeight="1">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3" ht="15" customHeight="1">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43" ht="21" customHeight="1">
      <c r="A36" s="10" t="s">
        <v>276</v>
      </c>
      <c r="B36" s="9"/>
      <c r="C36" s="9"/>
      <c r="D36" s="9"/>
      <c r="E36" s="9"/>
      <c r="F36" s="9"/>
      <c r="G36" s="2"/>
      <c r="H36" s="2"/>
      <c r="I36" s="2"/>
      <c r="J36" s="2"/>
      <c r="K36" s="2"/>
      <c r="L36" s="2"/>
      <c r="M36" s="2"/>
      <c r="N36" s="2"/>
      <c r="O36" s="2"/>
      <c r="AM36" s="9"/>
      <c r="AN36" s="4"/>
    </row>
    <row r="37" spans="1:43" ht="25" customHeight="1">
      <c r="A37" s="100"/>
      <c r="B37" s="100"/>
      <c r="C37" s="100"/>
      <c r="D37" s="40">
        <v>4</v>
      </c>
      <c r="E37" s="40">
        <v>5</v>
      </c>
      <c r="F37" s="109">
        <v>6</v>
      </c>
      <c r="G37" s="109"/>
      <c r="H37" s="109"/>
      <c r="I37" s="109">
        <v>7</v>
      </c>
      <c r="J37" s="109"/>
      <c r="K37" s="109"/>
      <c r="L37" s="109">
        <v>8</v>
      </c>
      <c r="M37" s="109"/>
      <c r="N37" s="109"/>
      <c r="O37" s="109">
        <v>9</v>
      </c>
      <c r="P37" s="109"/>
      <c r="Q37" s="109"/>
      <c r="R37" s="109">
        <v>10</v>
      </c>
      <c r="S37" s="109"/>
      <c r="T37" s="109"/>
      <c r="U37" s="109">
        <v>11</v>
      </c>
      <c r="V37" s="109"/>
      <c r="W37" s="109"/>
      <c r="X37" s="109">
        <v>12</v>
      </c>
      <c r="Y37" s="109"/>
      <c r="Z37" s="109"/>
      <c r="AA37" s="109">
        <v>1</v>
      </c>
      <c r="AB37" s="109"/>
      <c r="AC37" s="109"/>
      <c r="AD37" s="109">
        <v>2</v>
      </c>
      <c r="AE37" s="109"/>
      <c r="AF37" s="109"/>
      <c r="AG37" s="109">
        <v>3</v>
      </c>
      <c r="AH37" s="109"/>
      <c r="AI37" s="109"/>
      <c r="AJ37" s="100" t="s">
        <v>120</v>
      </c>
      <c r="AK37" s="100"/>
      <c r="AL37" s="24" t="s">
        <v>121</v>
      </c>
      <c r="AM37"/>
      <c r="AN37"/>
      <c r="AO37"/>
      <c r="AP37"/>
      <c r="AQ37"/>
    </row>
    <row r="38" spans="1:43" ht="18" customHeight="1">
      <c r="A38" s="99" t="s">
        <v>122</v>
      </c>
      <c r="B38" s="99"/>
      <c r="C38" s="99"/>
      <c r="D38" s="11"/>
      <c r="E38" s="11"/>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1">
        <f>SUM(D38:AI38)</f>
        <v>0</v>
      </c>
      <c r="AK38" s="91"/>
      <c r="AL38" s="169" t="e">
        <f>ROUNDUP(AJ38/AJ39,1)</f>
        <v>#DIV/0!</v>
      </c>
      <c r="AM38"/>
      <c r="AN38"/>
      <c r="AO38"/>
      <c r="AP38"/>
      <c r="AQ38"/>
    </row>
    <row r="39" spans="1:43" ht="18" customHeight="1">
      <c r="A39" s="99" t="s">
        <v>123</v>
      </c>
      <c r="B39" s="99"/>
      <c r="C39" s="99"/>
      <c r="D39" s="11"/>
      <c r="E39" s="11"/>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1">
        <f>+SUM(D39:AI39)</f>
        <v>0</v>
      </c>
      <c r="AK39" s="91"/>
      <c r="AL39" s="170"/>
      <c r="AM39"/>
      <c r="AN39"/>
      <c r="AO39"/>
      <c r="AP39"/>
      <c r="AQ39"/>
    </row>
    <row r="40" spans="1:43" ht="5.15" customHeight="1">
      <c r="A40" s="28"/>
      <c r="B40" s="28"/>
      <c r="C40" s="28"/>
      <c r="D40"/>
      <c r="E40"/>
      <c r="F40"/>
      <c r="G40"/>
      <c r="H40"/>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48"/>
      <c r="AK40" s="2"/>
      <c r="AL40" s="9"/>
      <c r="AM40" s="9"/>
      <c r="AN40" s="4"/>
    </row>
    <row r="41" spans="1:43" ht="18" customHeight="1">
      <c r="A41" s="10" t="s">
        <v>76</v>
      </c>
      <c r="B41" s="2"/>
      <c r="D41" s="2"/>
      <c r="E41" s="2"/>
      <c r="F41" s="2"/>
      <c r="G41" s="2"/>
      <c r="H41" s="2"/>
      <c r="I41"/>
      <c r="J41"/>
      <c r="K41"/>
      <c r="L41"/>
      <c r="M41"/>
      <c r="N41"/>
      <c r="O41" s="2"/>
      <c r="P41" s="2"/>
      <c r="Q41" s="2"/>
      <c r="R41" s="2"/>
      <c r="S41" s="2"/>
      <c r="T41" s="2"/>
      <c r="U41" s="2"/>
      <c r="V41" s="2"/>
      <c r="W41" s="9"/>
      <c r="X41" s="2"/>
      <c r="Y41" s="2"/>
      <c r="Z41" s="2"/>
      <c r="AA41" s="2"/>
      <c r="AB41" s="2"/>
      <c r="AC41" s="2"/>
      <c r="AD41" s="2"/>
      <c r="AE41" s="2"/>
      <c r="AF41" s="2"/>
      <c r="AG41" s="2"/>
      <c r="AH41" s="2"/>
      <c r="AI41" s="2"/>
      <c r="AJ41" s="48"/>
      <c r="AK41" s="2"/>
      <c r="AL41" s="9"/>
      <c r="AM41" s="9"/>
      <c r="AN41" s="4"/>
    </row>
    <row r="42" spans="1:43" ht="25" customHeight="1">
      <c r="A42" s="100" t="s">
        <v>80</v>
      </c>
      <c r="B42" s="100"/>
      <c r="C42" s="101" t="s">
        <v>169</v>
      </c>
      <c r="D42" s="100"/>
      <c r="E42" s="101" t="s">
        <v>170</v>
      </c>
      <c r="F42" s="101"/>
      <c r="G42" s="101"/>
      <c r="H42" s="101"/>
      <c r="I42" s="101" t="s">
        <v>171</v>
      </c>
      <c r="J42" s="101"/>
      <c r="K42" s="101"/>
      <c r="L42" s="101"/>
      <c r="M42" s="101"/>
      <c r="N42" s="101"/>
      <c r="O42"/>
      <c r="P42"/>
      <c r="Q42"/>
      <c r="R42"/>
      <c r="S42"/>
      <c r="T42"/>
      <c r="U42"/>
      <c r="W42" s="9"/>
      <c r="X42" s="2"/>
      <c r="Y42" s="2"/>
      <c r="Z42" s="2"/>
      <c r="AA42" s="2"/>
      <c r="AB42" s="2"/>
      <c r="AC42" s="2"/>
      <c r="AD42" s="2"/>
      <c r="AE42" s="2"/>
      <c r="AF42" s="2"/>
      <c r="AG42" s="2"/>
      <c r="AH42" s="2"/>
      <c r="AI42" s="2"/>
      <c r="AJ42" s="48"/>
      <c r="AK42" s="2"/>
      <c r="AL42" s="9"/>
      <c r="AM42" s="9"/>
      <c r="AN42" s="4"/>
    </row>
    <row r="43" spans="1:43" ht="18" customHeight="1">
      <c r="A43" s="101" t="s">
        <v>82</v>
      </c>
      <c r="B43" s="101"/>
      <c r="C43" s="102" t="e">
        <f>ROUNDDOWN(IF(AL38&lt;=60,1,1+ROUNDUP((AL38-60)/60,0)),1)</f>
        <v>#DIV/0!</v>
      </c>
      <c r="D43" s="102"/>
      <c r="E43" s="102" t="e">
        <f>ROUNDDOWN(IF(AL38&lt;=30,1,1+ROUNDUP((AL38-30)/30,0)),1)</f>
        <v>#DIV/0!</v>
      </c>
      <c r="F43" s="102"/>
      <c r="G43" s="102"/>
      <c r="H43" s="102"/>
      <c r="I43" s="102" t="e">
        <f>ROUNDDOWN(AL38/25,1)</f>
        <v>#DIV/0!</v>
      </c>
      <c r="J43" s="102"/>
      <c r="K43" s="102"/>
      <c r="L43" s="102"/>
      <c r="M43" s="102"/>
      <c r="N43" s="102"/>
      <c r="O43"/>
      <c r="P43"/>
      <c r="Q43"/>
      <c r="R43"/>
      <c r="S43"/>
      <c r="T43"/>
      <c r="U43"/>
      <c r="W43" s="9"/>
      <c r="X43" s="2"/>
      <c r="Y43" s="2"/>
      <c r="Z43" s="2"/>
      <c r="AA43" s="2"/>
      <c r="AB43" s="2"/>
      <c r="AC43" s="2"/>
      <c r="AD43" s="2"/>
      <c r="AE43" s="2"/>
      <c r="AF43" s="2"/>
      <c r="AG43" s="2"/>
      <c r="AH43" s="2"/>
      <c r="AI43" s="2"/>
      <c r="AJ43" s="48"/>
      <c r="AK43" s="2"/>
      <c r="AL43" s="9"/>
      <c r="AM43" s="9"/>
      <c r="AN43" s="4"/>
    </row>
    <row r="44" spans="1:43" ht="5.15" customHeight="1">
      <c r="A44" s="28"/>
      <c r="B44" s="28"/>
      <c r="C44" s="28"/>
      <c r="D44" s="28"/>
      <c r="E44" s="28"/>
      <c r="F44" s="28"/>
      <c r="G44" s="28"/>
      <c r="H44" s="28"/>
      <c r="I44" s="28"/>
      <c r="J44" s="2"/>
      <c r="K44" s="2"/>
      <c r="L44" s="2"/>
      <c r="M44" s="48"/>
      <c r="N44" s="2"/>
      <c r="O44" s="2"/>
      <c r="P44" s="2"/>
      <c r="Q44"/>
      <c r="W44" s="9"/>
      <c r="X44" s="2"/>
      <c r="Y44" s="2"/>
      <c r="Z44" s="2"/>
      <c r="AA44" s="2"/>
      <c r="AB44" s="2"/>
      <c r="AC44" s="2"/>
      <c r="AD44" s="2"/>
      <c r="AE44" s="2"/>
      <c r="AF44" s="2"/>
      <c r="AG44" s="2"/>
      <c r="AH44" s="2"/>
      <c r="AI44" s="2"/>
      <c r="AJ44" s="48"/>
      <c r="AK44" s="2"/>
      <c r="AL44" s="9"/>
      <c r="AM44" s="9"/>
      <c r="AN44" s="4"/>
    </row>
    <row r="45" spans="1:43" ht="21" customHeight="1">
      <c r="A45" s="10" t="s">
        <v>99</v>
      </c>
      <c r="B45" s="1"/>
      <c r="C45" s="5"/>
      <c r="D45" s="5"/>
      <c r="E45" s="5"/>
      <c r="F45" s="5"/>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5"/>
      <c r="AM45" s="5"/>
      <c r="AN45" s="4"/>
    </row>
    <row r="46" spans="1:43" ht="25" customHeight="1">
      <c r="A46" s="4"/>
      <c r="B46" s="9"/>
      <c r="C46" s="92" t="str">
        <f>IF(VLOOKUP($AK$1,変更禁止!$A$1:$J$32,C51,FALSE)=0,"-",VLOOKUP($AK$1,変更禁止!$A$1:$J$32,C51,FALSE))</f>
        <v>管理者</v>
      </c>
      <c r="D46" s="93"/>
      <c r="E46" s="94" t="str">
        <f>IF(VLOOKUP($AK$1,変更禁止!$A$1:$J$32,E51,FALSE)=0,"-",VLOOKUP($AK$1,変更禁止!$A$1:$J$32,E51,FALSE))</f>
        <v>サービス管理責任者</v>
      </c>
      <c r="F46" s="94"/>
      <c r="G46" s="94"/>
      <c r="H46" s="94"/>
      <c r="I46" s="92" t="str">
        <f>IF(VLOOKUP($AK$1,変更禁止!$A$1:$J$32,I51,FALSE)=0,"-",VLOOKUP($AK$1,変更禁止!$A$1:$J$32,I51,FALSE))</f>
        <v>地域生活支援員</v>
      </c>
      <c r="J46" s="93"/>
      <c r="K46" s="93"/>
      <c r="L46" s="93"/>
      <c r="M46" s="93"/>
      <c r="N46" s="95"/>
      <c r="O46" s="92" t="str">
        <f>IF(VLOOKUP($AK$1,変更禁止!$A$1:$J$32,O51,FALSE)=0,"-",VLOOKUP($AK$1,変更禁止!$A$1:$J$32,O51,FALSE))</f>
        <v>-</v>
      </c>
      <c r="P46" s="93"/>
      <c r="Q46" s="93"/>
      <c r="R46" s="93"/>
      <c r="S46" s="93"/>
      <c r="T46" s="95"/>
      <c r="U46" s="92" t="str">
        <f>IF(VLOOKUP($AK$1,変更禁止!$A$1:$J$32,U51,FALSE)=0,"-",VLOOKUP($AK$1,変更禁止!$A$1:$J$32,U51,FALSE))</f>
        <v>-</v>
      </c>
      <c r="V46" s="93"/>
      <c r="W46" s="93"/>
      <c r="X46" s="93"/>
      <c r="Y46" s="93"/>
      <c r="Z46" s="95"/>
      <c r="AA46" s="92" t="str">
        <f>IF(VLOOKUP($AK$1,変更禁止!$A$1:$J$32,AA51,FALSE)=0,"-",VLOOKUP($AK$1,変更禁止!$A$1:$J$32,AA51,FALSE))</f>
        <v>-</v>
      </c>
      <c r="AB46" s="93"/>
      <c r="AC46" s="93"/>
      <c r="AD46" s="93"/>
      <c r="AE46" s="93"/>
      <c r="AF46" s="95"/>
      <c r="AG46" s="94" t="str">
        <f>IF(VLOOKUP($AK$1,変更禁止!$A$1:$J$32,AG51,FALSE)=0,"-",VLOOKUP($AK$1,変更禁止!$A$1:$J$32,AG51,FALSE))</f>
        <v>-</v>
      </c>
      <c r="AH46" s="94"/>
      <c r="AI46" s="94"/>
      <c r="AJ46" s="94"/>
      <c r="AK46" s="94"/>
      <c r="AL46" s="94" t="str">
        <f>IF(VLOOKUP($AK$1,変更禁止!$A$1:$J$32,AL51,FALSE)=0,"-",VLOOKUP($AK$1,変更禁止!$A$1:$J$32,AL51,FALSE))</f>
        <v>-</v>
      </c>
      <c r="AM46" s="94"/>
      <c r="AN46" s="4"/>
    </row>
    <row r="47" spans="1:43" ht="18" customHeight="1">
      <c r="A47" s="4"/>
      <c r="B47" s="9"/>
      <c r="C47" s="44" t="s">
        <v>100</v>
      </c>
      <c r="D47" s="44" t="s">
        <v>101</v>
      </c>
      <c r="E47" s="43" t="s">
        <v>100</v>
      </c>
      <c r="F47" s="108" t="s">
        <v>101</v>
      </c>
      <c r="G47" s="108"/>
      <c r="H47" s="108"/>
      <c r="I47" s="105" t="s">
        <v>100</v>
      </c>
      <c r="J47" s="106"/>
      <c r="K47" s="107"/>
      <c r="L47" s="105" t="s">
        <v>101</v>
      </c>
      <c r="M47" s="106"/>
      <c r="N47" s="107"/>
      <c r="O47" s="105" t="s">
        <v>100</v>
      </c>
      <c r="P47" s="106"/>
      <c r="Q47" s="107"/>
      <c r="R47" s="105" t="s">
        <v>101</v>
      </c>
      <c r="S47" s="106"/>
      <c r="T47" s="107"/>
      <c r="U47" s="105" t="s">
        <v>100</v>
      </c>
      <c r="V47" s="106"/>
      <c r="W47" s="107"/>
      <c r="X47" s="105" t="s">
        <v>101</v>
      </c>
      <c r="Y47" s="106"/>
      <c r="Z47" s="107"/>
      <c r="AA47" s="105" t="s">
        <v>100</v>
      </c>
      <c r="AB47" s="106"/>
      <c r="AC47" s="107"/>
      <c r="AD47" s="105" t="s">
        <v>101</v>
      </c>
      <c r="AE47" s="106"/>
      <c r="AF47" s="107"/>
      <c r="AG47" s="105" t="s">
        <v>100</v>
      </c>
      <c r="AH47" s="106"/>
      <c r="AI47" s="107"/>
      <c r="AJ47" s="105" t="s">
        <v>101</v>
      </c>
      <c r="AK47" s="107"/>
      <c r="AL47" s="43" t="s">
        <v>0</v>
      </c>
      <c r="AM47" s="43" t="s">
        <v>125</v>
      </c>
      <c r="AN47" s="4"/>
    </row>
    <row r="48" spans="1:43" ht="18" customHeight="1">
      <c r="A48" s="4"/>
      <c r="B48" s="17" t="s">
        <v>102</v>
      </c>
      <c r="C48" s="43">
        <f>COUNTIFS($B$11:$B$30,C$46,$C$11:$C$30,"A",$E$11:$E$30,"*")</f>
        <v>1</v>
      </c>
      <c r="D48" s="43">
        <f>COUNTIFS($B$11:$B$30,C$46,$C$11:$C$30,"B",$E$11:$E$30,"*")</f>
        <v>0</v>
      </c>
      <c r="E48" s="43">
        <f>COUNTIFS($B$11:$B$30,E$46,$C$11:$C$30,"A",$E$11:$E$30,"*")</f>
        <v>0</v>
      </c>
      <c r="F48" s="105">
        <f>COUNTIFS($B$11:$B$30,E$46,$C$11:$C$30,"B",$E$11:$E$30,"*")</f>
        <v>1</v>
      </c>
      <c r="G48" s="106"/>
      <c r="H48" s="107"/>
      <c r="I48" s="105">
        <f>COUNTIFS($B$11:$B$30,I$46,$C$11:$C$30,"A",$E$11:$E$30,"*")</f>
        <v>0</v>
      </c>
      <c r="J48" s="106"/>
      <c r="K48" s="107"/>
      <c r="L48" s="105">
        <f>COUNTIFS($B$11:$B$30,I$46,$C$11:$C$30,"B",$E$11:$E$30,"*")</f>
        <v>0</v>
      </c>
      <c r="M48" s="106"/>
      <c r="N48" s="107"/>
      <c r="O48" s="105">
        <f>COUNTIFS($B$11:$B$30,O$46,$C$11:$C$30,"A",$E$11:$E$30,"*")</f>
        <v>0</v>
      </c>
      <c r="P48" s="106"/>
      <c r="Q48" s="107"/>
      <c r="R48" s="105">
        <f>COUNTIFS($B$11:$B$30,O$46,$C$11:$C$30,"B",$E$11:$E$30,"*")</f>
        <v>0</v>
      </c>
      <c r="S48" s="106"/>
      <c r="T48" s="107"/>
      <c r="U48" s="105">
        <f>COUNTIFS($B$11:$B$30,U$46,$C$11:$C$30,"A",$E$11:$E$30,"*")</f>
        <v>0</v>
      </c>
      <c r="V48" s="106"/>
      <c r="W48" s="107"/>
      <c r="X48" s="105">
        <f>COUNTIFS($B$11:$B$30,U$46,$C$11:$C$30,"B",$E$11:$E$30,"*")</f>
        <v>0</v>
      </c>
      <c r="Y48" s="106"/>
      <c r="Z48" s="107"/>
      <c r="AA48" s="105">
        <f>COUNTIFS($B$11:$B$30,AA$46,$C$11:$C$30,"A",$E$11:$E$30,"*")</f>
        <v>0</v>
      </c>
      <c r="AB48" s="106"/>
      <c r="AC48" s="107"/>
      <c r="AD48" s="105">
        <f>COUNTIFS($B$11:$B$30,AA$46,$C$11:$C$30,"B",$E$11:$E$30,"*")</f>
        <v>0</v>
      </c>
      <c r="AE48" s="106"/>
      <c r="AF48" s="107"/>
      <c r="AG48" s="105">
        <f>COUNTIFS($B$11:$B$30,AG$46,$C$11:$C$30,"A",$E$11:$E$30,"*")</f>
        <v>0</v>
      </c>
      <c r="AH48" s="106"/>
      <c r="AI48" s="107"/>
      <c r="AJ48" s="105">
        <f>COUNTIFS($B$11:$B$30,AG$46,$C$11:$C$30,"B",$E$11:$E$30,"*")</f>
        <v>0</v>
      </c>
      <c r="AK48" s="107"/>
      <c r="AL48" s="43">
        <f>COUNTIFS($B$11:$B$30,AL$46,$C$11:$C$30,"A",$E$11:$E$30,"*")</f>
        <v>0</v>
      </c>
      <c r="AM48" s="43">
        <f>COUNTIFS($B$11:$B$30,AL$46,$C$11:$C$30,"B",$E$11:$E$30,"*")</f>
        <v>0</v>
      </c>
      <c r="AN48" s="4"/>
    </row>
    <row r="49" spans="1:40" ht="18" customHeight="1">
      <c r="A49" s="4"/>
      <c r="B49" s="24" t="s">
        <v>103</v>
      </c>
      <c r="C49" s="43">
        <f>COUNTIFS($B$11:$B$30,C$46,$C$11:$C$30,"C",$E$11:$E$30,"*")</f>
        <v>0</v>
      </c>
      <c r="D49" s="43">
        <f>COUNTIFS($B$11:$B$30,C$46,$C$11:$C$30,"D",$E$11:$E$30,"*")</f>
        <v>0</v>
      </c>
      <c r="E49" s="43">
        <f>COUNTIFS($B$11:$B$30,E$46,$C$11:$C$30,"C",$E$11:$E$30,"*")</f>
        <v>0</v>
      </c>
      <c r="F49" s="105">
        <f>COUNTIFS($B$11:$B$30,E$46,$C$11:$C$30,"D",$E$11:$E$30,"*")</f>
        <v>0</v>
      </c>
      <c r="G49" s="106"/>
      <c r="H49" s="107"/>
      <c r="I49" s="105">
        <f>COUNTIFS($B$11:$B$30,I$46,$C$11:$C$30,"C",$E$11:$E$30,"*")</f>
        <v>1</v>
      </c>
      <c r="J49" s="106"/>
      <c r="K49" s="107"/>
      <c r="L49" s="105">
        <f>COUNTIFS($B$11:$B$30,I$46,$C$11:$C$30,"D",$E$11:$E$30,"*")</f>
        <v>1</v>
      </c>
      <c r="M49" s="106"/>
      <c r="N49" s="107"/>
      <c r="O49" s="105">
        <f>COUNTIFS($B$11:$B$30,O$46,$C$11:$C$30,"C",$E$11:$E$30,"*")</f>
        <v>0</v>
      </c>
      <c r="P49" s="106"/>
      <c r="Q49" s="107"/>
      <c r="R49" s="105">
        <f>COUNTIFS($B$11:$B$30,O$46,$C$11:$C$30,"D",$E$11:$E$30,"*")</f>
        <v>0</v>
      </c>
      <c r="S49" s="106"/>
      <c r="T49" s="107"/>
      <c r="U49" s="105">
        <f>COUNTIFS($B$11:$B$30,U$46,$C$11:$C$30,"C",$E$11:$E$30,"*")</f>
        <v>0</v>
      </c>
      <c r="V49" s="106"/>
      <c r="W49" s="107"/>
      <c r="X49" s="105">
        <f>COUNTIFS($B$11:$B$30,U$46,$C$11:$C$30,"D",$E$11:$E$30,"*")</f>
        <v>0</v>
      </c>
      <c r="Y49" s="106"/>
      <c r="Z49" s="107"/>
      <c r="AA49" s="105">
        <f>COUNTIFS($B$11:$B$30,AA$46,$C$11:$C$30,"C",$E$11:$E$30,"*")</f>
        <v>0</v>
      </c>
      <c r="AB49" s="106"/>
      <c r="AC49" s="107"/>
      <c r="AD49" s="105">
        <f>COUNTIFS($B$11:$B$30,AA$46,$C$11:$C$30,"D",$E$11:$E$30,"*")</f>
        <v>0</v>
      </c>
      <c r="AE49" s="106"/>
      <c r="AF49" s="107"/>
      <c r="AG49" s="105">
        <f>COUNTIFS($B$11:$B$30,AG$46,$C$11:$C$30,"C",$E$11:$E$30,"*")</f>
        <v>0</v>
      </c>
      <c r="AH49" s="106"/>
      <c r="AI49" s="107"/>
      <c r="AJ49" s="105">
        <f>COUNTIFS($B$11:$B$30,AG$46,$C$11:$C$30,"D",$E$11:$E$30,"*")</f>
        <v>0</v>
      </c>
      <c r="AK49" s="107"/>
      <c r="AL49" s="43">
        <f>COUNTIFS($B$11:$B$30,AL$46,$C$11:$C$30,"C",$E$11:$E$30,"*")</f>
        <v>0</v>
      </c>
      <c r="AM49" s="43">
        <f>COUNTIFS($B$11:$B$30,AL$46,$C$11:$C$30,"D",$E$11:$E$30,"*")</f>
        <v>0</v>
      </c>
      <c r="AN49" s="4"/>
    </row>
    <row r="50" spans="1:40" ht="25" customHeight="1">
      <c r="A50" s="4"/>
      <c r="B50" s="24" t="s">
        <v>104</v>
      </c>
      <c r="C50" s="92" t="str">
        <f>IF($AK$3="４週",SUMIFS($AK$11:$AK$30,$B$11:$B$30,C46)/4/$AH$5,IF($AK$3="歴月",SUMIFS($AK$11:$AK$30,$B$11:$B$30,C46)/$AL$5,"記載する期間を選択してください"))</f>
        <v>記載する期間を選択してください</v>
      </c>
      <c r="D50" s="95"/>
      <c r="E50" s="92" t="str">
        <f>IF($AK$3="４週",SUMIFS($AK$11:$AK$30,$B$11:$B$30,E46)/4/$AH$5,IF($AK$3="歴月",SUMIFS($AK$11:$AK$30,$B$11:$B$30,E46)/$AL$5,"記載する期間を選択してください"))</f>
        <v>記載する期間を選択してください</v>
      </c>
      <c r="F50" s="93"/>
      <c r="G50" s="93"/>
      <c r="H50" s="95"/>
      <c r="I50" s="92" t="str">
        <f>IF($AK$3="４週",SUMIFS($AK$11:$AK$30,$B$11:$B$30,I46)/4/$AH$5,IF($AK$3="歴月",SUMIFS($AK$11:$AK$30,$B$11:$B$30,I46)/$AL$5,"記載する期間を選択してください"))</f>
        <v>記載する期間を選択してください</v>
      </c>
      <c r="J50" s="93"/>
      <c r="K50" s="93"/>
      <c r="L50" s="93"/>
      <c r="M50" s="93"/>
      <c r="N50" s="95"/>
      <c r="O50" s="92" t="str">
        <f>IF($AK$3="４週",SUMIFS($AK$11:$AK$30,$B$11:$B$30,O46)/4/$AH$5,IF($AK$3="歴月",SUMIFS($AK$11:$AK$30,$B$11:$B$30,O46)/$AL$5,"記載する期間を選択してください"))</f>
        <v>記載する期間を選択してください</v>
      </c>
      <c r="P50" s="93"/>
      <c r="Q50" s="93"/>
      <c r="R50" s="93"/>
      <c r="S50" s="93"/>
      <c r="T50" s="95"/>
      <c r="U50" s="92" t="str">
        <f>IF($AK$3="４週",SUMIFS($AK$11:$AK$30,$B$11:$B$30,U46)/4/$AH$5,IF($AK$3="歴月",SUMIFS($AK$11:$AK$30,$B$11:$B$30,U46)/$AL$5,"記載する期間を選択してください"))</f>
        <v>記載する期間を選択してください</v>
      </c>
      <c r="V50" s="93"/>
      <c r="W50" s="93"/>
      <c r="X50" s="93"/>
      <c r="Y50" s="93"/>
      <c r="Z50" s="95"/>
      <c r="AA50" s="92" t="str">
        <f>IF($AK$3="４週",SUMIFS($AK$11:$AK$30,$B$11:$B$30,AA46)/4/$AH$5,IF($AK$3="歴月",SUMIFS($AK$11:$AK$30,$B$11:$B$30,AA46)/$AL$5,"記載する期間を選択してください"))</f>
        <v>記載する期間を選択してください</v>
      </c>
      <c r="AB50" s="93"/>
      <c r="AC50" s="93"/>
      <c r="AD50" s="93"/>
      <c r="AE50" s="93"/>
      <c r="AF50" s="95"/>
      <c r="AG50" s="92" t="str">
        <f>IF($AK$3="４週",SUMIFS($AK$11:$AK$30,$B$11:$B$30,AG46)/4/$AH$5,IF($AK$3="歴月",SUMIFS($AK$11:$AK$30,$B$11:$B$30,AG46)/$AL$5,"記載する期間を選択してください"))</f>
        <v>記載する期間を選択してください</v>
      </c>
      <c r="AH50" s="93"/>
      <c r="AI50" s="93"/>
      <c r="AJ50" s="93"/>
      <c r="AK50" s="95"/>
      <c r="AL50" s="92" t="str">
        <f>IF($AK$3="４週",SUMIFS($AK$11:$AK$30,$B$11:$B$30,AL46)/4/$AH$5,IF($AK$3="歴月",SUMIFS($AK$11:$AK$30,$B$11:$B$30,AL46)/$AL$5,"記載する期間を選択してください"))</f>
        <v>記載する期間を選択してください</v>
      </c>
      <c r="AM50" s="95"/>
      <c r="AN50" s="4"/>
    </row>
    <row r="51" spans="1:40" ht="5.15" customHeight="1">
      <c r="A51" s="4"/>
      <c r="B51" s="1"/>
      <c r="C51" s="20">
        <v>2</v>
      </c>
      <c r="D51" s="20"/>
      <c r="E51" s="20">
        <v>3</v>
      </c>
      <c r="F51" s="20"/>
      <c r="G51" s="20"/>
      <c r="H51" s="20"/>
      <c r="I51" s="20">
        <v>4</v>
      </c>
      <c r="J51" s="20"/>
      <c r="K51" s="20"/>
      <c r="L51" s="20"/>
      <c r="M51" s="20"/>
      <c r="N51" s="20"/>
      <c r="O51" s="20">
        <v>5</v>
      </c>
      <c r="P51" s="20"/>
      <c r="Q51" s="20"/>
      <c r="R51" s="20"/>
      <c r="S51" s="20"/>
      <c r="T51" s="20"/>
      <c r="U51" s="20">
        <v>6</v>
      </c>
      <c r="V51" s="20"/>
      <c r="W51" s="20"/>
      <c r="X51" s="20"/>
      <c r="Y51" s="20"/>
      <c r="Z51" s="20"/>
      <c r="AA51" s="20">
        <v>7</v>
      </c>
      <c r="AB51" s="20"/>
      <c r="AC51" s="20"/>
      <c r="AD51" s="20"/>
      <c r="AE51" s="20"/>
      <c r="AF51" s="20"/>
      <c r="AG51" s="20">
        <v>8</v>
      </c>
      <c r="AH51" s="20"/>
      <c r="AI51" s="20"/>
      <c r="AJ51" s="20"/>
      <c r="AK51" s="20"/>
      <c r="AL51" s="20">
        <v>9</v>
      </c>
      <c r="AM51" s="42"/>
      <c r="AN51" s="4"/>
    </row>
    <row r="52" spans="1:40" ht="15" customHeight="1">
      <c r="A52" s="2" t="s">
        <v>28</v>
      </c>
      <c r="B52" s="33"/>
      <c r="C52" s="34"/>
      <c r="D52" s="34"/>
      <c r="E52" s="34"/>
      <c r="F52" s="35"/>
      <c r="G52" s="34"/>
      <c r="H52" s="20"/>
      <c r="I52" s="20"/>
      <c r="J52" s="20"/>
      <c r="K52" s="20"/>
      <c r="L52" s="20"/>
      <c r="M52" s="20"/>
      <c r="N52" s="20"/>
      <c r="O52" s="20"/>
      <c r="P52" s="20"/>
      <c r="Q52" s="20"/>
      <c r="R52" s="20">
        <v>6</v>
      </c>
      <c r="S52" s="20"/>
      <c r="T52" s="20"/>
      <c r="U52" s="20"/>
      <c r="V52" s="20"/>
      <c r="W52" s="20"/>
      <c r="X52" s="20">
        <v>7</v>
      </c>
      <c r="Y52" s="20"/>
      <c r="Z52" s="20"/>
      <c r="AA52" s="20"/>
      <c r="AB52" s="20"/>
      <c r="AC52" s="20"/>
      <c r="AD52" s="20">
        <v>8</v>
      </c>
      <c r="AE52" s="20"/>
      <c r="AF52" s="20"/>
      <c r="AG52" s="21"/>
      <c r="AH52" s="21"/>
      <c r="AI52" s="21"/>
      <c r="AJ52" s="21">
        <v>9</v>
      </c>
      <c r="AK52" s="19"/>
      <c r="AL52" s="19"/>
      <c r="AM52" s="4"/>
    </row>
    <row r="53" spans="1:40" s="2" customFormat="1" ht="15" customHeight="1">
      <c r="A53" s="2" t="s">
        <v>29</v>
      </c>
      <c r="B53" s="28"/>
      <c r="C53" s="28"/>
      <c r="D53" s="28"/>
      <c r="E53" s="28"/>
      <c r="F53" s="28"/>
      <c r="G53" s="28"/>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row>
    <row r="54" spans="1:40" s="2" customFormat="1" ht="15" customHeight="1">
      <c r="A54" s="2" t="s">
        <v>30</v>
      </c>
      <c r="B54" s="28"/>
      <c r="C54" s="28"/>
      <c r="D54" s="28"/>
      <c r="E54" s="28"/>
      <c r="F54" s="28"/>
      <c r="G54" s="28"/>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row>
    <row r="55" spans="1:40" s="2" customFormat="1" ht="15" customHeight="1">
      <c r="A55" s="2" t="s">
        <v>31</v>
      </c>
      <c r="B55" s="28"/>
      <c r="C55" s="28"/>
      <c r="D55" s="28"/>
      <c r="E55" s="28"/>
      <c r="F55" s="28"/>
      <c r="G55" s="28"/>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row>
    <row r="56" spans="1:40" s="2" customFormat="1" ht="15" customHeight="1">
      <c r="A56" s="2" t="s">
        <v>32</v>
      </c>
      <c r="B56" s="28"/>
      <c r="C56" s="28"/>
      <c r="D56" s="28"/>
      <c r="E56" s="28"/>
      <c r="F56" s="28"/>
      <c r="G56" s="28"/>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row>
    <row r="57" spans="1:40" ht="15" customHeight="1">
      <c r="A57" s="2" t="s">
        <v>33</v>
      </c>
      <c r="B57" s="36"/>
      <c r="C57" s="2"/>
      <c r="D57" s="2"/>
      <c r="E57" s="2"/>
      <c r="F57" s="2"/>
      <c r="G57" s="2"/>
    </row>
    <row r="58" spans="1:40" ht="15" customHeight="1">
      <c r="A58" s="2" t="s">
        <v>34</v>
      </c>
      <c r="B58" s="36"/>
      <c r="C58" s="2"/>
      <c r="D58" s="2"/>
      <c r="E58" s="2"/>
      <c r="F58" s="2"/>
      <c r="G58" s="2"/>
    </row>
    <row r="59" spans="1:40" ht="15" customHeight="1">
      <c r="A59" s="2"/>
      <c r="B59" s="17" t="s">
        <v>35</v>
      </c>
      <c r="C59" s="100" t="s">
        <v>36</v>
      </c>
      <c r="D59" s="100"/>
      <c r="E59" s="100"/>
      <c r="F59" s="2"/>
      <c r="G59" s="2"/>
    </row>
    <row r="60" spans="1:40" ht="15" customHeight="1">
      <c r="A60" s="2"/>
      <c r="B60" s="39" t="s">
        <v>37</v>
      </c>
      <c r="C60" s="91" t="s">
        <v>38</v>
      </c>
      <c r="D60" s="91"/>
      <c r="E60" s="91"/>
      <c r="F60" s="2"/>
      <c r="G60" s="2"/>
    </row>
    <row r="61" spans="1:40" ht="15" customHeight="1">
      <c r="A61" s="2"/>
      <c r="B61" s="39" t="s">
        <v>39</v>
      </c>
      <c r="C61" s="91" t="s">
        <v>40</v>
      </c>
      <c r="D61" s="91"/>
      <c r="E61" s="91"/>
      <c r="F61" s="2"/>
      <c r="G61" s="2"/>
    </row>
    <row r="62" spans="1:40" ht="15" customHeight="1">
      <c r="A62" s="2"/>
      <c r="B62" s="39" t="s">
        <v>41</v>
      </c>
      <c r="C62" s="91" t="s">
        <v>42</v>
      </c>
      <c r="D62" s="91"/>
      <c r="E62" s="91"/>
      <c r="F62" s="2"/>
      <c r="G62" s="2"/>
    </row>
    <row r="63" spans="1:40" ht="15" customHeight="1">
      <c r="A63" s="2"/>
      <c r="B63" s="39" t="s">
        <v>43</v>
      </c>
      <c r="C63" s="91" t="s">
        <v>44</v>
      </c>
      <c r="D63" s="91"/>
      <c r="E63" s="91"/>
      <c r="F63" s="2"/>
      <c r="G63" s="2"/>
    </row>
    <row r="64" spans="1:40" ht="15" customHeight="1">
      <c r="A64" s="2"/>
      <c r="B64" s="2" t="s">
        <v>45</v>
      </c>
      <c r="C64" s="2"/>
      <c r="D64" s="2"/>
      <c r="E64" s="2"/>
      <c r="F64" s="2"/>
      <c r="G64" s="2"/>
    </row>
    <row r="65" spans="1:7" ht="15" customHeight="1">
      <c r="A65" s="2"/>
      <c r="B65" s="2" t="s">
        <v>46</v>
      </c>
      <c r="C65" s="2"/>
      <c r="D65" s="2"/>
      <c r="E65" s="2"/>
      <c r="F65" s="2"/>
      <c r="G65" s="2"/>
    </row>
    <row r="66" spans="1:7" ht="15" customHeight="1">
      <c r="A66" s="2"/>
      <c r="B66" s="2" t="s">
        <v>47</v>
      </c>
      <c r="C66" s="2"/>
      <c r="D66" s="2"/>
      <c r="E66" s="2"/>
      <c r="F66" s="2"/>
      <c r="G66" s="2"/>
    </row>
    <row r="67" spans="1:7" ht="15" customHeight="1">
      <c r="A67" s="2" t="s">
        <v>48</v>
      </c>
      <c r="B67" s="36"/>
      <c r="C67" s="2"/>
      <c r="D67" s="2"/>
      <c r="E67" s="2"/>
      <c r="F67" s="2"/>
      <c r="G67" s="2"/>
    </row>
    <row r="68" spans="1:7" ht="15" customHeight="1">
      <c r="A68" s="2" t="s">
        <v>49</v>
      </c>
      <c r="B68" s="36"/>
      <c r="C68" s="2"/>
      <c r="D68" s="2"/>
      <c r="E68" s="2"/>
      <c r="F68" s="2"/>
      <c r="G68" s="2"/>
    </row>
    <row r="69" spans="1:7" ht="15" customHeight="1">
      <c r="A69" s="2" t="s">
        <v>50</v>
      </c>
      <c r="B69" s="36"/>
      <c r="C69" s="2"/>
      <c r="D69" s="2"/>
      <c r="E69" s="2"/>
      <c r="F69" s="2"/>
      <c r="G69" s="2"/>
    </row>
    <row r="70" spans="1:7" ht="15" customHeight="1">
      <c r="A70" s="2" t="s">
        <v>51</v>
      </c>
      <c r="B70" s="36"/>
      <c r="C70" s="2"/>
      <c r="D70" s="2"/>
      <c r="E70" s="2"/>
      <c r="F70" s="2"/>
      <c r="G70" s="2"/>
    </row>
    <row r="71" spans="1:7" ht="15" customHeight="1">
      <c r="A71" s="2" t="s">
        <v>52</v>
      </c>
      <c r="B71" s="36"/>
      <c r="C71" s="2"/>
      <c r="D71" s="2"/>
      <c r="E71" s="2"/>
      <c r="F71" s="2"/>
      <c r="G71" s="2"/>
    </row>
    <row r="72" spans="1:7" ht="15" customHeight="1">
      <c r="A72" s="2" t="s">
        <v>53</v>
      </c>
      <c r="B72" s="36"/>
      <c r="C72" s="2"/>
      <c r="D72" s="2"/>
      <c r="E72" s="2"/>
      <c r="F72" s="2"/>
      <c r="G72" s="2"/>
    </row>
    <row r="73" spans="1:7" ht="15" customHeight="1">
      <c r="A73" s="2"/>
      <c r="B73" s="2" t="s">
        <v>54</v>
      </c>
      <c r="C73" s="2"/>
      <c r="D73" s="2"/>
      <c r="E73" s="2"/>
      <c r="F73" s="2"/>
      <c r="G73" s="2"/>
    </row>
    <row r="74" spans="1:7" ht="15" customHeight="1">
      <c r="A74" s="2"/>
      <c r="B74" s="2" t="s">
        <v>55</v>
      </c>
      <c r="C74" s="2"/>
      <c r="D74" s="2"/>
      <c r="E74" s="2"/>
      <c r="F74" s="2"/>
      <c r="G74" s="2"/>
    </row>
    <row r="75" spans="1:7" ht="15" customHeight="1">
      <c r="A75" s="2" t="s">
        <v>56</v>
      </c>
      <c r="B75" s="36"/>
      <c r="C75" s="2"/>
      <c r="D75" s="2"/>
      <c r="E75" s="2"/>
      <c r="F75" s="2"/>
      <c r="G75" s="2"/>
    </row>
    <row r="76" spans="1:7" ht="15" customHeight="1">
      <c r="A76" s="2" t="s">
        <v>57</v>
      </c>
      <c r="B76" s="36"/>
      <c r="C76" s="2"/>
      <c r="D76" s="2"/>
      <c r="E76" s="2"/>
      <c r="F76" s="2"/>
      <c r="G76" s="2"/>
    </row>
    <row r="77" spans="1:7" ht="15" customHeight="1">
      <c r="A77" s="2" t="s">
        <v>58</v>
      </c>
      <c r="B77" s="36"/>
      <c r="C77" s="2"/>
      <c r="D77" s="2"/>
      <c r="E77" s="2"/>
      <c r="F77" s="2"/>
      <c r="G77" s="2"/>
    </row>
    <row r="78" spans="1:7" ht="15" customHeight="1">
      <c r="A78" s="2" t="s">
        <v>59</v>
      </c>
      <c r="B78" s="36"/>
      <c r="C78" s="2"/>
      <c r="D78" s="2"/>
      <c r="E78" s="2"/>
      <c r="F78" s="2"/>
      <c r="G78" s="2"/>
    </row>
    <row r="79" spans="1:7" ht="15" customHeight="1">
      <c r="A79" s="2" t="s">
        <v>60</v>
      </c>
      <c r="B79" s="36"/>
      <c r="C79" s="2"/>
      <c r="D79" s="2"/>
      <c r="E79" s="2"/>
      <c r="F79" s="2"/>
      <c r="G79" s="2"/>
    </row>
    <row r="80" spans="1:7" ht="15" customHeight="1">
      <c r="A80" s="2" t="s">
        <v>61</v>
      </c>
      <c r="B80" s="36"/>
      <c r="C80" s="2"/>
      <c r="D80" s="2"/>
      <c r="E80" s="2"/>
      <c r="F80" s="2"/>
      <c r="G80" s="2"/>
    </row>
    <row r="81" spans="1:7" ht="15" customHeight="1">
      <c r="A81" s="2" t="s">
        <v>62</v>
      </c>
      <c r="B81" s="36"/>
      <c r="C81" s="2"/>
      <c r="D81" s="2"/>
      <c r="E81" s="2"/>
      <c r="F81" s="2"/>
      <c r="G81" s="2"/>
    </row>
    <row r="82" spans="1:7" ht="15" customHeight="1">
      <c r="A82" s="2" t="s">
        <v>63</v>
      </c>
      <c r="B82" s="36"/>
      <c r="C82" s="2"/>
      <c r="D82" s="2"/>
      <c r="E82" s="2"/>
      <c r="F82" s="2"/>
      <c r="G82" s="2"/>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D38:F39 I38:I39 L38:L39 O38:O39 R38:R39 U38:U39 X38:X39 AA38:AA39 AD38:AD39 AG38:AG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topLeftCell="A12" zoomScaleNormal="100" zoomScaleSheetLayoutView="100" workbookViewId="0">
      <selection activeCell="B16" sqref="B16"/>
    </sheetView>
  </sheetViews>
  <sheetFormatPr defaultColWidth="8.25" defaultRowHeight="21" customHeight="1"/>
  <cols>
    <col min="1" max="1" width="2.58203125" style="1" customWidth="1"/>
    <col min="2" max="2" width="18.75" style="3" customWidth="1"/>
    <col min="3" max="3" width="6.58203125" style="1" customWidth="1"/>
    <col min="4" max="5" width="7.58203125" style="1" customWidth="1"/>
    <col min="6" max="36" width="2.58203125" style="1" customWidth="1"/>
    <col min="37" max="37" width="6.58203125" style="1" customWidth="1"/>
    <col min="38" max="39" width="7.58203125" style="1" customWidth="1"/>
    <col min="40" max="40" width="5.58203125" style="1" customWidth="1"/>
    <col min="41" max="16384" width="8.25" style="1"/>
  </cols>
  <sheetData>
    <row r="1" spans="1:40" ht="25" customHeight="1">
      <c r="A1" s="37" t="s">
        <v>1</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2</v>
      </c>
      <c r="AJ1" s="23"/>
      <c r="AK1" s="125" t="s">
        <v>172</v>
      </c>
      <c r="AL1" s="125"/>
      <c r="AM1" s="125"/>
      <c r="AN1" s="125"/>
    </row>
    <row r="2" spans="1:40" ht="18" customHeight="1">
      <c r="A2" s="4"/>
      <c r="B2" s="5"/>
      <c r="C2" s="5"/>
      <c r="D2" s="5"/>
      <c r="E2" s="5"/>
      <c r="F2" s="5"/>
      <c r="G2" s="5"/>
      <c r="H2" s="5"/>
      <c r="I2" s="5"/>
      <c r="J2" s="5"/>
      <c r="K2" s="5"/>
      <c r="L2" s="5"/>
      <c r="M2" s="126">
        <v>2026</v>
      </c>
      <c r="N2" s="126"/>
      <c r="O2" s="126"/>
      <c r="P2" s="126"/>
      <c r="Q2" s="127" t="s">
        <v>4</v>
      </c>
      <c r="R2" s="127"/>
      <c r="S2" s="126"/>
      <c r="T2" s="126"/>
      <c r="U2" s="127" t="s">
        <v>5</v>
      </c>
      <c r="V2" s="127"/>
      <c r="W2" s="5"/>
      <c r="X2" s="5"/>
      <c r="Y2" s="5"/>
      <c r="Z2" s="4"/>
      <c r="AA2" s="4"/>
      <c r="AC2" s="23"/>
      <c r="AD2" s="5"/>
      <c r="AE2" s="5"/>
      <c r="AF2" s="5"/>
      <c r="AG2" s="5"/>
      <c r="AH2" s="5"/>
      <c r="AI2" s="23" t="s">
        <v>6</v>
      </c>
      <c r="AJ2" s="23"/>
      <c r="AK2" s="128"/>
      <c r="AL2" s="128"/>
      <c r="AM2" s="128"/>
      <c r="AN2" s="128"/>
    </row>
    <row r="3" spans="1:40" ht="18" customHeight="1">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7</v>
      </c>
      <c r="AJ3" s="23"/>
      <c r="AK3" s="129"/>
      <c r="AL3" s="129"/>
      <c r="AM3" s="129"/>
      <c r="AN3" s="129"/>
    </row>
    <row r="4" spans="1:40" ht="18" customHeight="1">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8</v>
      </c>
      <c r="AJ4" s="23"/>
      <c r="AK4" s="129"/>
      <c r="AL4" s="129"/>
      <c r="AM4" s="129"/>
      <c r="AN4" s="129"/>
    </row>
    <row r="5" spans="1:40" ht="18" customHeight="1">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9</v>
      </c>
      <c r="AH5" s="130"/>
      <c r="AI5" s="130"/>
      <c r="AJ5" s="130"/>
      <c r="AK5" s="30" t="s">
        <v>10</v>
      </c>
      <c r="AL5" s="41"/>
      <c r="AM5" s="30" t="s">
        <v>11</v>
      </c>
      <c r="AN5" s="4"/>
    </row>
    <row r="6" spans="1:40" ht="10" customHeight="1">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c r="A7" s="205" t="s">
        <v>12</v>
      </c>
      <c r="B7" s="121" t="s">
        <v>13</v>
      </c>
      <c r="C7" s="137" t="s">
        <v>14</v>
      </c>
      <c r="D7" s="100" t="s">
        <v>15</v>
      </c>
      <c r="E7" s="111" t="s">
        <v>16</v>
      </c>
      <c r="F7" s="119" t="s">
        <v>17</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0" t="s">
        <v>18</v>
      </c>
      <c r="AL7" s="101" t="s">
        <v>19</v>
      </c>
      <c r="AM7" s="115" t="s">
        <v>20</v>
      </c>
      <c r="AN7" s="115"/>
    </row>
    <row r="8" spans="1:40" ht="15" customHeight="1">
      <c r="A8" s="205"/>
      <c r="B8" s="122"/>
      <c r="C8" s="139"/>
      <c r="D8" s="100"/>
      <c r="E8" s="111"/>
      <c r="F8" s="100" t="s">
        <v>21</v>
      </c>
      <c r="G8" s="100"/>
      <c r="H8" s="100"/>
      <c r="I8" s="100"/>
      <c r="J8" s="100"/>
      <c r="K8" s="100"/>
      <c r="L8" s="100"/>
      <c r="M8" s="100" t="s">
        <v>22</v>
      </c>
      <c r="N8" s="100"/>
      <c r="O8" s="100"/>
      <c r="P8" s="100"/>
      <c r="Q8" s="100"/>
      <c r="R8" s="100"/>
      <c r="S8" s="100"/>
      <c r="T8" s="100" t="s">
        <v>23</v>
      </c>
      <c r="U8" s="100"/>
      <c r="V8" s="100"/>
      <c r="W8" s="100"/>
      <c r="X8" s="100"/>
      <c r="Y8" s="100"/>
      <c r="Z8" s="100"/>
      <c r="AA8" s="100" t="s">
        <v>24</v>
      </c>
      <c r="AB8" s="100"/>
      <c r="AC8" s="100"/>
      <c r="AD8" s="100"/>
      <c r="AE8" s="100"/>
      <c r="AF8" s="100"/>
      <c r="AG8" s="100"/>
      <c r="AH8" s="100" t="s">
        <v>25</v>
      </c>
      <c r="AI8" s="100"/>
      <c r="AJ8" s="100"/>
      <c r="AK8" s="120"/>
      <c r="AL8" s="101"/>
      <c r="AM8" s="115"/>
      <c r="AN8" s="115"/>
    </row>
    <row r="9" spans="1:40" ht="15" customHeight="1">
      <c r="A9" s="205"/>
      <c r="B9" s="123" t="s">
        <v>66</v>
      </c>
      <c r="C9" s="139"/>
      <c r="D9" s="100"/>
      <c r="E9" s="111"/>
      <c r="F9" s="6">
        <f>DATE($M$2,$S$2,1)</f>
        <v>45992</v>
      </c>
      <c r="G9" s="6">
        <f>DATE($M$2,$S$2,2)</f>
        <v>45993</v>
      </c>
      <c r="H9" s="6">
        <f>DATE($M$2,$S$2,3)</f>
        <v>45994</v>
      </c>
      <c r="I9" s="6">
        <f>DATE($M$2,$S$2,4)</f>
        <v>45995</v>
      </c>
      <c r="J9" s="6">
        <f>DATE($M$2,$S$2,5)</f>
        <v>45996</v>
      </c>
      <c r="K9" s="6">
        <f>DATE($M$2,$S$2,6)</f>
        <v>45997</v>
      </c>
      <c r="L9" s="6">
        <f>DATE($M$2,$S$2,7)</f>
        <v>45998</v>
      </c>
      <c r="M9" s="6">
        <f>DATE($M$2,$S$2,8)</f>
        <v>45999</v>
      </c>
      <c r="N9" s="6">
        <f>DATE($M$2,$S$2,9)</f>
        <v>46000</v>
      </c>
      <c r="O9" s="6">
        <f>DATE($M$2,$S$2,10)</f>
        <v>46001</v>
      </c>
      <c r="P9" s="6">
        <f>DATE($M$2,$S$2,11)</f>
        <v>46002</v>
      </c>
      <c r="Q9" s="6">
        <f>DATE($M$2,$S$2,12)</f>
        <v>46003</v>
      </c>
      <c r="R9" s="6">
        <f>DATE($M$2,$S$2,13)</f>
        <v>46004</v>
      </c>
      <c r="S9" s="6">
        <f>DATE($M$2,$S$2,14)</f>
        <v>46005</v>
      </c>
      <c r="T9" s="6">
        <f>DATE($M$2,$S$2,15)</f>
        <v>46006</v>
      </c>
      <c r="U9" s="6">
        <f>DATE($M$2,$S$2,16)</f>
        <v>46007</v>
      </c>
      <c r="V9" s="6">
        <f>DATE($M$2,$S$2,17)</f>
        <v>46008</v>
      </c>
      <c r="W9" s="6">
        <f>DATE($M$2,$S$2,18)</f>
        <v>46009</v>
      </c>
      <c r="X9" s="6">
        <f>DATE($M$2,$S$2,19)</f>
        <v>46010</v>
      </c>
      <c r="Y9" s="6">
        <f>DATE($M$2,$S$2,20)</f>
        <v>46011</v>
      </c>
      <c r="Z9" s="6">
        <f>DATE($M$2,$S$2,21)</f>
        <v>46012</v>
      </c>
      <c r="AA9" s="6">
        <f>DATE($M$2,$S$2,22)</f>
        <v>46013</v>
      </c>
      <c r="AB9" s="6">
        <f>DATE($M$2,$S$2,23)</f>
        <v>46014</v>
      </c>
      <c r="AC9" s="6">
        <f>DATE($M$2,$S$2,24)</f>
        <v>46015</v>
      </c>
      <c r="AD9" s="6">
        <f>DATE($M$2,$S$2,25)</f>
        <v>46016</v>
      </c>
      <c r="AE9" s="6">
        <f>DATE($M$2,$S$2,26)</f>
        <v>46017</v>
      </c>
      <c r="AF9" s="6">
        <f>DATE($M$2,$S$2,27)</f>
        <v>46018</v>
      </c>
      <c r="AG9" s="6">
        <f>DATE($M$2,$S$2,28)</f>
        <v>46019</v>
      </c>
      <c r="AH9" s="6">
        <f>IF(DAY(EOMONTH(F9,0))&lt;29,"",DATE($M$2,$S$2,29))</f>
        <v>46020</v>
      </c>
      <c r="AI9" s="6">
        <f>IF(DAY(EOMONTH(F9,0))&lt;30,"",DATE($M$2,$S$2,30))</f>
        <v>46021</v>
      </c>
      <c r="AJ9" s="6">
        <f>IF(DAY(EOMONTH(F9,0))&lt;31,"",DATE($M$2,$S$2,31))</f>
        <v>46022</v>
      </c>
      <c r="AK9" s="120"/>
      <c r="AL9" s="101"/>
      <c r="AM9" s="115"/>
      <c r="AN9" s="115"/>
    </row>
    <row r="10" spans="1:40" ht="15" customHeight="1">
      <c r="A10" s="205"/>
      <c r="B10" s="124"/>
      <c r="C10" s="141"/>
      <c r="D10" s="100"/>
      <c r="E10" s="111"/>
      <c r="F10" s="7">
        <f>DATE($M$2,$S$2,1)</f>
        <v>45992</v>
      </c>
      <c r="G10" s="7">
        <f>DATE($M$2,$S$2,2)</f>
        <v>45993</v>
      </c>
      <c r="H10" s="7">
        <f>DATE($M$2,$S$2,3)</f>
        <v>45994</v>
      </c>
      <c r="I10" s="7">
        <f>DATE($M$2,$S$2,4)</f>
        <v>45995</v>
      </c>
      <c r="J10" s="7">
        <f>DATE($M$2,$S$2,5)</f>
        <v>45996</v>
      </c>
      <c r="K10" s="7">
        <f>DATE($M$2,$S$2,6)</f>
        <v>45997</v>
      </c>
      <c r="L10" s="7">
        <f>DATE($M$2,$S$2,7)</f>
        <v>45998</v>
      </c>
      <c r="M10" s="7">
        <f>DATE($M$2,$S$2,8)</f>
        <v>45999</v>
      </c>
      <c r="N10" s="7">
        <f>DATE($M$2,$S$2,9)</f>
        <v>46000</v>
      </c>
      <c r="O10" s="7">
        <f>DATE($M$2,$S$2,10)</f>
        <v>46001</v>
      </c>
      <c r="P10" s="7">
        <f>DATE($M$2,$S$2,11)</f>
        <v>46002</v>
      </c>
      <c r="Q10" s="7">
        <f>DATE($M$2,$S$2,12)</f>
        <v>46003</v>
      </c>
      <c r="R10" s="7">
        <f>DATE($M$2,$S$2,13)</f>
        <v>46004</v>
      </c>
      <c r="S10" s="7">
        <f>DATE($M$2,$S$2,14)</f>
        <v>46005</v>
      </c>
      <c r="T10" s="7">
        <f>DATE($M$2,$S$2,15)</f>
        <v>46006</v>
      </c>
      <c r="U10" s="7">
        <f>DATE($M$2,$S$2,16)</f>
        <v>46007</v>
      </c>
      <c r="V10" s="7">
        <f>DATE($M$2,$S$2,17)</f>
        <v>46008</v>
      </c>
      <c r="W10" s="7">
        <f>DATE($M$2,$S$2,18)</f>
        <v>46009</v>
      </c>
      <c r="X10" s="7">
        <f>DATE($M$2,$S$2,19)</f>
        <v>46010</v>
      </c>
      <c r="Y10" s="7">
        <f>DATE($M$2,$S$2,20)</f>
        <v>46011</v>
      </c>
      <c r="Z10" s="7">
        <f>DATE($M$2,$S$2,21)</f>
        <v>46012</v>
      </c>
      <c r="AA10" s="7">
        <f>DATE($M$2,$S$2,22)</f>
        <v>46013</v>
      </c>
      <c r="AB10" s="7">
        <f>DATE($M$2,$S$2,23)</f>
        <v>46014</v>
      </c>
      <c r="AC10" s="7">
        <f>DATE($M$2,$S$2,24)</f>
        <v>46015</v>
      </c>
      <c r="AD10" s="7">
        <f>DATE($M$2,$S$2,25)</f>
        <v>46016</v>
      </c>
      <c r="AE10" s="7">
        <f>DATE($M$2,$S$2,26)</f>
        <v>46017</v>
      </c>
      <c r="AF10" s="7">
        <f>DATE($M$2,$S$2,27)</f>
        <v>46018</v>
      </c>
      <c r="AG10" s="7">
        <f>DATE($M$2,$S$2,28)</f>
        <v>46019</v>
      </c>
      <c r="AH10" s="7">
        <f>IF(DAY(EOMONTH(F10,0))&lt;29,"",DATE($M$2,$S$2,29))</f>
        <v>46020</v>
      </c>
      <c r="AI10" s="7">
        <f>IF(DAY(EOMONTH(F10,0))&lt;30,"",DATE($M$2,$S$2,30))</f>
        <v>46021</v>
      </c>
      <c r="AJ10" s="7">
        <f>IF(DAY(EOMONTH(F10,0))&lt;31,"",DATE($M$2,$S$2,31))</f>
        <v>46022</v>
      </c>
      <c r="AK10" s="120"/>
      <c r="AL10" s="101"/>
      <c r="AM10" s="115"/>
      <c r="AN10" s="115"/>
    </row>
    <row r="11" spans="1:40" ht="18" customHeight="1">
      <c r="A11" s="16">
        <v>1</v>
      </c>
      <c r="B11" s="45" t="s">
        <v>67</v>
      </c>
      <c r="C11" s="25" t="s">
        <v>37</v>
      </c>
      <c r="D11" s="46"/>
      <c r="E11" s="47" t="s">
        <v>37</v>
      </c>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2">
        <f>+SUM(F11:AJ11)</f>
        <v>0</v>
      </c>
      <c r="AL11" s="13">
        <f>IF($AK$3="４週",AK11/4,AK11/(DAY(EOMONTH($F$9,0))/7))</f>
        <v>0</v>
      </c>
      <c r="AM11" s="110"/>
      <c r="AN11" s="110"/>
    </row>
    <row r="12" spans="1:40" ht="18" customHeight="1">
      <c r="A12" s="16">
        <v>2</v>
      </c>
      <c r="B12" s="45" t="s">
        <v>117</v>
      </c>
      <c r="C12" s="25" t="s">
        <v>39</v>
      </c>
      <c r="D12" s="46"/>
      <c r="E12" s="47" t="s">
        <v>39</v>
      </c>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2">
        <f t="shared" ref="AK12:AK31" si="0">+SUM(F12:AJ12)</f>
        <v>0</v>
      </c>
      <c r="AL12" s="13">
        <f>IF($AK$3="４週",AK12/4,AK12/(DAY(EOMONTH($F$9,0))/7))</f>
        <v>0</v>
      </c>
      <c r="AM12" s="110"/>
      <c r="AN12" s="110"/>
    </row>
    <row r="13" spans="1:40" ht="18" customHeight="1">
      <c r="A13" s="16">
        <v>3</v>
      </c>
      <c r="B13" s="83" t="s">
        <v>173</v>
      </c>
      <c r="C13" s="25" t="s">
        <v>41</v>
      </c>
      <c r="D13" s="46"/>
      <c r="E13" s="47" t="s">
        <v>41</v>
      </c>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2">
        <f t="shared" si="0"/>
        <v>0</v>
      </c>
      <c r="AL13" s="13">
        <f>IF($AK$3="４週",AK13/4,AK13/(DAY(EOMONTH($F$9,0))/7))</f>
        <v>0</v>
      </c>
      <c r="AM13" s="110"/>
      <c r="AN13" s="110"/>
    </row>
    <row r="14" spans="1:40" ht="18" customHeight="1">
      <c r="A14" s="16">
        <v>4</v>
      </c>
      <c r="B14" s="83" t="s">
        <v>124</v>
      </c>
      <c r="C14" s="25" t="s">
        <v>37</v>
      </c>
      <c r="D14" s="46"/>
      <c r="E14" s="47" t="s">
        <v>43</v>
      </c>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2">
        <f t="shared" si="0"/>
        <v>0</v>
      </c>
      <c r="AL14" s="13">
        <f>IF($AK$3="４週",AK14/4,AK14/(DAY(EOMONTH($F$9,0))/7))</f>
        <v>0</v>
      </c>
      <c r="AM14" s="110"/>
      <c r="AN14" s="110"/>
    </row>
    <row r="15" spans="1:40" ht="18" customHeight="1">
      <c r="A15" s="16">
        <v>5</v>
      </c>
      <c r="B15" s="83"/>
      <c r="C15" s="25"/>
      <c r="D15" s="46"/>
      <c r="E15" s="47"/>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2">
        <f t="shared" si="0"/>
        <v>0</v>
      </c>
      <c r="AL15" s="13">
        <f t="shared" ref="AL15:AL30" si="1">IF($AK$3="４週",AK15/4,AK15/(DAY(EOMONTH($F$9,0))/7))</f>
        <v>0</v>
      </c>
      <c r="AM15" s="110"/>
      <c r="AN15" s="110"/>
    </row>
    <row r="16" spans="1:40" ht="18" customHeight="1">
      <c r="A16" s="16">
        <v>6</v>
      </c>
      <c r="B16" s="83"/>
      <c r="C16" s="25"/>
      <c r="D16" s="46"/>
      <c r="E16" s="47"/>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2">
        <f t="shared" si="0"/>
        <v>0</v>
      </c>
      <c r="AL16" s="13">
        <f t="shared" si="1"/>
        <v>0</v>
      </c>
      <c r="AM16" s="110"/>
      <c r="AN16" s="110"/>
    </row>
    <row r="17" spans="1:40" ht="18" customHeight="1">
      <c r="A17" s="16">
        <v>7</v>
      </c>
      <c r="B17" s="83"/>
      <c r="C17" s="25"/>
      <c r="D17" s="46"/>
      <c r="E17" s="47"/>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2">
        <f t="shared" si="0"/>
        <v>0</v>
      </c>
      <c r="AL17" s="13">
        <f t="shared" si="1"/>
        <v>0</v>
      </c>
      <c r="AM17" s="110"/>
      <c r="AN17" s="110"/>
    </row>
    <row r="18" spans="1:40" ht="18" customHeight="1">
      <c r="A18" s="16">
        <v>8</v>
      </c>
      <c r="B18" s="83"/>
      <c r="C18" s="25"/>
      <c r="D18" s="46"/>
      <c r="E18" s="47"/>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2">
        <f t="shared" ref="AK18" si="2">+SUM(F18:AJ18)</f>
        <v>0</v>
      </c>
      <c r="AL18" s="13">
        <f t="shared" ref="AL18" si="3">IF($AK$3="４週",AK18/4,AK18/(DAY(EOMONTH($F$9,0))/7))</f>
        <v>0</v>
      </c>
      <c r="AM18" s="110"/>
      <c r="AN18" s="110"/>
    </row>
    <row r="19" spans="1:40" ht="18" customHeight="1">
      <c r="A19" s="16">
        <v>9</v>
      </c>
      <c r="B19" s="83"/>
      <c r="C19" s="25"/>
      <c r="D19" s="46"/>
      <c r="E19" s="47"/>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2">
        <f t="shared" si="0"/>
        <v>0</v>
      </c>
      <c r="AL19" s="13">
        <f t="shared" si="1"/>
        <v>0</v>
      </c>
      <c r="AM19" s="110"/>
      <c r="AN19" s="110"/>
    </row>
    <row r="20" spans="1:40" ht="18" customHeight="1">
      <c r="A20" s="16">
        <v>10</v>
      </c>
      <c r="B20" s="83"/>
      <c r="C20" s="25"/>
      <c r="D20" s="46"/>
      <c r="E20" s="47"/>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2">
        <f t="shared" si="0"/>
        <v>0</v>
      </c>
      <c r="AL20" s="13">
        <f t="shared" si="1"/>
        <v>0</v>
      </c>
      <c r="AM20" s="110"/>
      <c r="AN20" s="110"/>
    </row>
    <row r="21" spans="1:40" ht="18" customHeight="1">
      <c r="A21" s="16">
        <v>11</v>
      </c>
      <c r="B21" s="83"/>
      <c r="C21" s="25"/>
      <c r="D21" s="46"/>
      <c r="E21" s="47"/>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2">
        <f t="shared" si="0"/>
        <v>0</v>
      </c>
      <c r="AL21" s="13">
        <f t="shared" si="1"/>
        <v>0</v>
      </c>
      <c r="AM21" s="110"/>
      <c r="AN21" s="110"/>
    </row>
    <row r="22" spans="1:40" ht="18" customHeight="1">
      <c r="A22" s="16">
        <v>12</v>
      </c>
      <c r="B22" s="83"/>
      <c r="C22" s="25"/>
      <c r="D22" s="46"/>
      <c r="E22" s="47"/>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2">
        <f t="shared" si="0"/>
        <v>0</v>
      </c>
      <c r="AL22" s="13">
        <f t="shared" si="1"/>
        <v>0</v>
      </c>
      <c r="AM22" s="110"/>
      <c r="AN22" s="110"/>
    </row>
    <row r="23" spans="1:40" ht="18" customHeight="1">
      <c r="A23" s="16">
        <v>13</v>
      </c>
      <c r="B23" s="83"/>
      <c r="C23" s="25"/>
      <c r="D23" s="46"/>
      <c r="E23" s="47"/>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2">
        <f t="shared" si="0"/>
        <v>0</v>
      </c>
      <c r="AL23" s="13">
        <f t="shared" si="1"/>
        <v>0</v>
      </c>
      <c r="AM23" s="110"/>
      <c r="AN23" s="110"/>
    </row>
    <row r="24" spans="1:40" ht="18" customHeight="1">
      <c r="A24" s="16">
        <v>14</v>
      </c>
      <c r="B24" s="83"/>
      <c r="C24" s="25"/>
      <c r="D24" s="46"/>
      <c r="E24" s="47"/>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2">
        <f t="shared" si="0"/>
        <v>0</v>
      </c>
      <c r="AL24" s="13">
        <f t="shared" si="1"/>
        <v>0</v>
      </c>
      <c r="AM24" s="110"/>
      <c r="AN24" s="110"/>
    </row>
    <row r="25" spans="1:40" ht="18" customHeight="1">
      <c r="A25" s="16">
        <v>15</v>
      </c>
      <c r="B25" s="83"/>
      <c r="C25" s="25"/>
      <c r="D25" s="46"/>
      <c r="E25" s="47"/>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2">
        <f t="shared" si="0"/>
        <v>0</v>
      </c>
      <c r="AL25" s="13">
        <f t="shared" si="1"/>
        <v>0</v>
      </c>
      <c r="AM25" s="110"/>
      <c r="AN25" s="110"/>
    </row>
    <row r="26" spans="1:40" ht="18" customHeight="1">
      <c r="A26" s="16">
        <v>16</v>
      </c>
      <c r="B26" s="83"/>
      <c r="C26" s="25"/>
      <c r="D26" s="46"/>
      <c r="E26" s="47"/>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2">
        <f t="shared" si="0"/>
        <v>0</v>
      </c>
      <c r="AL26" s="13">
        <f t="shared" si="1"/>
        <v>0</v>
      </c>
      <c r="AM26" s="110"/>
      <c r="AN26" s="110"/>
    </row>
    <row r="27" spans="1:40" ht="18" customHeight="1">
      <c r="A27" s="16">
        <v>17</v>
      </c>
      <c r="B27" s="83"/>
      <c r="C27" s="25"/>
      <c r="D27" s="46"/>
      <c r="E27" s="47"/>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2">
        <f t="shared" si="0"/>
        <v>0</v>
      </c>
      <c r="AL27" s="13">
        <f t="shared" si="1"/>
        <v>0</v>
      </c>
      <c r="AM27" s="110"/>
      <c r="AN27" s="110"/>
    </row>
    <row r="28" spans="1:40" ht="18" customHeight="1">
      <c r="A28" s="16">
        <v>18</v>
      </c>
      <c r="B28" s="83"/>
      <c r="C28" s="25"/>
      <c r="D28" s="46"/>
      <c r="E28" s="47"/>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2">
        <f t="shared" si="0"/>
        <v>0</v>
      </c>
      <c r="AL28" s="13">
        <f t="shared" si="1"/>
        <v>0</v>
      </c>
      <c r="AM28" s="110"/>
      <c r="AN28" s="110"/>
    </row>
    <row r="29" spans="1:40" ht="18" customHeight="1">
      <c r="A29" s="16">
        <v>19</v>
      </c>
      <c r="B29" s="83"/>
      <c r="C29" s="25"/>
      <c r="D29" s="46"/>
      <c r="E29" s="47"/>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2">
        <f t="shared" si="0"/>
        <v>0</v>
      </c>
      <c r="AL29" s="13">
        <f t="shared" si="1"/>
        <v>0</v>
      </c>
      <c r="AM29" s="110"/>
      <c r="AN29" s="110"/>
    </row>
    <row r="30" spans="1:40" ht="18" customHeight="1">
      <c r="A30" s="16">
        <v>20</v>
      </c>
      <c r="B30" s="83"/>
      <c r="C30" s="25"/>
      <c r="D30" s="46"/>
      <c r="E30" s="47"/>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2">
        <f t="shared" si="0"/>
        <v>0</v>
      </c>
      <c r="AL30" s="13">
        <f t="shared" si="1"/>
        <v>0</v>
      </c>
      <c r="AM30" s="110"/>
      <c r="AN30" s="110"/>
    </row>
    <row r="31" spans="1:40" ht="18" customHeight="1">
      <c r="A31" s="111" t="s">
        <v>26</v>
      </c>
      <c r="B31" s="112"/>
      <c r="C31" s="112"/>
      <c r="D31" s="112"/>
      <c r="E31" s="112"/>
      <c r="F31" s="14">
        <f t="shared" ref="F31:AJ31" si="4">+SUM(F11:F30)</f>
        <v>0</v>
      </c>
      <c r="G31" s="14">
        <f t="shared" si="4"/>
        <v>0</v>
      </c>
      <c r="H31" s="14">
        <f t="shared" si="4"/>
        <v>0</v>
      </c>
      <c r="I31" s="14">
        <f t="shared" si="4"/>
        <v>0</v>
      </c>
      <c r="J31" s="14">
        <f t="shared" si="4"/>
        <v>0</v>
      </c>
      <c r="K31" s="14">
        <f t="shared" si="4"/>
        <v>0</v>
      </c>
      <c r="L31" s="14">
        <f t="shared" si="4"/>
        <v>0</v>
      </c>
      <c r="M31" s="14">
        <f t="shared" si="4"/>
        <v>0</v>
      </c>
      <c r="N31" s="14">
        <f t="shared" si="4"/>
        <v>0</v>
      </c>
      <c r="O31" s="14">
        <f t="shared" si="4"/>
        <v>0</v>
      </c>
      <c r="P31" s="14">
        <f t="shared" si="4"/>
        <v>0</v>
      </c>
      <c r="Q31" s="14">
        <f t="shared" si="4"/>
        <v>0</v>
      </c>
      <c r="R31" s="14">
        <f t="shared" si="4"/>
        <v>0</v>
      </c>
      <c r="S31" s="14">
        <f t="shared" si="4"/>
        <v>0</v>
      </c>
      <c r="T31" s="14">
        <f t="shared" si="4"/>
        <v>0</v>
      </c>
      <c r="U31" s="14">
        <f t="shared" si="4"/>
        <v>0</v>
      </c>
      <c r="V31" s="14">
        <f t="shared" si="4"/>
        <v>0</v>
      </c>
      <c r="W31" s="14">
        <f t="shared" si="4"/>
        <v>0</v>
      </c>
      <c r="X31" s="14">
        <f t="shared" si="4"/>
        <v>0</v>
      </c>
      <c r="Y31" s="14">
        <f t="shared" si="4"/>
        <v>0</v>
      </c>
      <c r="Z31" s="14">
        <f t="shared" si="4"/>
        <v>0</v>
      </c>
      <c r="AA31" s="14">
        <f t="shared" si="4"/>
        <v>0</v>
      </c>
      <c r="AB31" s="14">
        <f t="shared" si="4"/>
        <v>0</v>
      </c>
      <c r="AC31" s="14">
        <f t="shared" si="4"/>
        <v>0</v>
      </c>
      <c r="AD31" s="14">
        <f t="shared" si="4"/>
        <v>0</v>
      </c>
      <c r="AE31" s="14">
        <f t="shared" si="4"/>
        <v>0</v>
      </c>
      <c r="AF31" s="14">
        <f t="shared" si="4"/>
        <v>0</v>
      </c>
      <c r="AG31" s="14">
        <f t="shared" si="4"/>
        <v>0</v>
      </c>
      <c r="AH31" s="14">
        <f t="shared" si="4"/>
        <v>0</v>
      </c>
      <c r="AI31" s="14">
        <f t="shared" si="4"/>
        <v>0</v>
      </c>
      <c r="AJ31" s="14">
        <f t="shared" si="4"/>
        <v>0</v>
      </c>
      <c r="AK31" s="12">
        <f t="shared" si="0"/>
        <v>0</v>
      </c>
      <c r="AL31" s="13">
        <f>IF($AK$3="４週",AK31/4,AK31/(DAY(EOMONTH($F$9,0))/7))</f>
        <v>0</v>
      </c>
      <c r="AM31" s="113"/>
      <c r="AN31" s="113"/>
    </row>
    <row r="32" spans="1:40" ht="18" customHeight="1">
      <c r="A32" s="112" t="s">
        <v>27</v>
      </c>
      <c r="B32" s="112"/>
      <c r="C32" s="112"/>
      <c r="D32" s="112"/>
      <c r="E32" s="114"/>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14"/>
      <c r="AL32" s="15"/>
      <c r="AM32" s="113"/>
      <c r="AN32" s="113"/>
    </row>
    <row r="33" spans="1:43" ht="15" customHeight="1">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3" ht="15" customHeight="1">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3" ht="21" customHeight="1">
      <c r="A35" s="10" t="s">
        <v>276</v>
      </c>
      <c r="B35" s="9"/>
      <c r="C35" s="9"/>
      <c r="D35" s="9"/>
      <c r="E35" s="9"/>
      <c r="F35" s="9"/>
      <c r="G35" s="2"/>
      <c r="H35" s="2"/>
      <c r="I35" s="2"/>
      <c r="J35" s="2"/>
      <c r="K35" s="2"/>
      <c r="L35" s="2"/>
      <c r="M35" s="2"/>
      <c r="N35" s="2"/>
      <c r="O35" s="2"/>
      <c r="AM35" s="9"/>
      <c r="AN35" s="4"/>
    </row>
    <row r="36" spans="1:43" ht="25" customHeight="1">
      <c r="A36" s="100"/>
      <c r="B36" s="100"/>
      <c r="C36" s="100"/>
      <c r="D36" s="40">
        <v>4</v>
      </c>
      <c r="E36" s="40">
        <v>5</v>
      </c>
      <c r="F36" s="109">
        <v>6</v>
      </c>
      <c r="G36" s="109"/>
      <c r="H36" s="109"/>
      <c r="I36" s="109">
        <v>7</v>
      </c>
      <c r="J36" s="109"/>
      <c r="K36" s="109"/>
      <c r="L36" s="109">
        <v>8</v>
      </c>
      <c r="M36" s="109"/>
      <c r="N36" s="109"/>
      <c r="O36" s="109">
        <v>9</v>
      </c>
      <c r="P36" s="109"/>
      <c r="Q36" s="109"/>
      <c r="R36" s="109">
        <v>10</v>
      </c>
      <c r="S36" s="109"/>
      <c r="T36" s="109"/>
      <c r="U36" s="109">
        <v>11</v>
      </c>
      <c r="V36" s="109"/>
      <c r="W36" s="109"/>
      <c r="X36" s="109">
        <v>12</v>
      </c>
      <c r="Y36" s="109"/>
      <c r="Z36" s="109"/>
      <c r="AA36" s="109">
        <v>1</v>
      </c>
      <c r="AB36" s="109"/>
      <c r="AC36" s="109"/>
      <c r="AD36" s="109">
        <v>2</v>
      </c>
      <c r="AE36" s="109"/>
      <c r="AF36" s="109"/>
      <c r="AG36" s="109">
        <v>3</v>
      </c>
      <c r="AH36" s="109"/>
      <c r="AI36" s="109"/>
      <c r="AJ36" s="100" t="s">
        <v>120</v>
      </c>
      <c r="AK36" s="100"/>
      <c r="AL36" s="24" t="s">
        <v>121</v>
      </c>
      <c r="AM36" s="203" t="s">
        <v>174</v>
      </c>
      <c r="AN36" s="204"/>
      <c r="AO36"/>
      <c r="AP36"/>
      <c r="AQ36"/>
    </row>
    <row r="37" spans="1:43" ht="22" customHeight="1">
      <c r="A37" s="99" t="s">
        <v>128</v>
      </c>
      <c r="B37" s="99"/>
      <c r="C37" s="99"/>
      <c r="D37" s="65">
        <f>SUM(D38,D39,D40,D41,D43,D45)</f>
        <v>0</v>
      </c>
      <c r="E37" s="65">
        <f>SUM(E38,E39,E40,E41,E43,E45)</f>
        <v>0</v>
      </c>
      <c r="F37" s="196">
        <f>SUM(F38,F39,F40,F41,F43,F45)</f>
        <v>0</v>
      </c>
      <c r="G37" s="197"/>
      <c r="H37" s="198"/>
      <c r="I37" s="196">
        <f>SUM(I38,I39,I40,I41,I43,I45)</f>
        <v>0</v>
      </c>
      <c r="J37" s="197">
        <f t="shared" ref="J37:AI37" si="5">SUM(J38,J39,J40,J41,J43,J45)</f>
        <v>0</v>
      </c>
      <c r="K37" s="198">
        <f t="shared" si="5"/>
        <v>0</v>
      </c>
      <c r="L37" s="196">
        <f>SUM(L38,L39,L40,L41,L43,L45)</f>
        <v>0</v>
      </c>
      <c r="M37" s="197"/>
      <c r="N37" s="198"/>
      <c r="O37" s="196">
        <f>SUM(O38,O39,O40,O41,O43,O45)</f>
        <v>0</v>
      </c>
      <c r="P37" s="197"/>
      <c r="Q37" s="198"/>
      <c r="R37" s="196">
        <f>SUM(R38,R39,R40,R41,R43,R45)</f>
        <v>0</v>
      </c>
      <c r="S37" s="197"/>
      <c r="T37" s="198"/>
      <c r="U37" s="196">
        <f>SUM(U38,U39,U40,U41,U43,U45)</f>
        <v>0</v>
      </c>
      <c r="V37" s="197">
        <f t="shared" si="5"/>
        <v>0</v>
      </c>
      <c r="W37" s="198">
        <f t="shared" si="5"/>
        <v>0</v>
      </c>
      <c r="X37" s="196">
        <f>SUM(X38,X39,X40,X41,X43,X45)</f>
        <v>0</v>
      </c>
      <c r="Y37" s="197">
        <f t="shared" si="5"/>
        <v>0</v>
      </c>
      <c r="Z37" s="198">
        <f t="shared" si="5"/>
        <v>0</v>
      </c>
      <c r="AA37" s="196">
        <f>SUM(AA38,AA39,AA40,AA41,AA43,AA45)</f>
        <v>0</v>
      </c>
      <c r="AB37" s="197">
        <f t="shared" si="5"/>
        <v>0</v>
      </c>
      <c r="AC37" s="198">
        <f t="shared" si="5"/>
        <v>0</v>
      </c>
      <c r="AD37" s="196">
        <f>SUM(AD38,AD39,AD40,AD41,AD43,AD45)</f>
        <v>0</v>
      </c>
      <c r="AE37" s="197">
        <f t="shared" si="5"/>
        <v>0</v>
      </c>
      <c r="AF37" s="198">
        <f t="shared" si="5"/>
        <v>0</v>
      </c>
      <c r="AG37" s="196">
        <f>SUM(AG38,AG39,AG40,AG41,AG43,AG45)</f>
        <v>0</v>
      </c>
      <c r="AH37" s="197">
        <f t="shared" si="5"/>
        <v>0</v>
      </c>
      <c r="AI37" s="198">
        <f t="shared" si="5"/>
        <v>0</v>
      </c>
      <c r="AJ37" s="91">
        <f>SUM(D37:AI37)</f>
        <v>0</v>
      </c>
      <c r="AK37" s="91"/>
      <c r="AL37" s="50" t="e">
        <f>ROUNDUP(AJ37/AJ47,1)</f>
        <v>#DIV/0!</v>
      </c>
      <c r="AM37" s="201"/>
      <c r="AN37" s="202"/>
      <c r="AO37"/>
      <c r="AP37"/>
      <c r="AQ37"/>
    </row>
    <row r="38" spans="1:43" ht="22" customHeight="1">
      <c r="A38" s="96" t="s">
        <v>175</v>
      </c>
      <c r="B38" s="97"/>
      <c r="C38" s="98"/>
      <c r="D38" s="11"/>
      <c r="E38" s="11"/>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1">
        <f>SUM(D38:AI38)</f>
        <v>0</v>
      </c>
      <c r="AK38" s="91"/>
      <c r="AL38" s="50" t="e">
        <f t="shared" ref="AL38:AL46" si="6">ROUNDUP(AJ38/$AJ$47,1)</f>
        <v>#DIV/0!</v>
      </c>
      <c r="AM38" s="201"/>
      <c r="AN38" s="202"/>
      <c r="AO38"/>
      <c r="AP38"/>
      <c r="AQ38"/>
    </row>
    <row r="39" spans="1:43" ht="22" customHeight="1">
      <c r="A39" s="96" t="s">
        <v>129</v>
      </c>
      <c r="B39" s="97"/>
      <c r="C39" s="98"/>
      <c r="D39" s="11"/>
      <c r="E39" s="11"/>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1">
        <f>SUM(D39:AI39)</f>
        <v>0</v>
      </c>
      <c r="AK39" s="91"/>
      <c r="AL39" s="50" t="e">
        <f t="shared" si="6"/>
        <v>#DIV/0!</v>
      </c>
      <c r="AM39" s="201"/>
      <c r="AN39" s="202"/>
      <c r="AO39"/>
      <c r="AP39"/>
      <c r="AQ39"/>
    </row>
    <row r="40" spans="1:43" ht="22" customHeight="1">
      <c r="A40" s="96" t="s">
        <v>130</v>
      </c>
      <c r="B40" s="97"/>
      <c r="C40" s="98"/>
      <c r="D40" s="11"/>
      <c r="E40" s="11"/>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1">
        <f>SUM(D40:AI40)</f>
        <v>0</v>
      </c>
      <c r="AK40" s="91"/>
      <c r="AL40" s="50" t="e">
        <f t="shared" si="6"/>
        <v>#DIV/0!</v>
      </c>
      <c r="AM40" s="201"/>
      <c r="AN40" s="202"/>
      <c r="AO40"/>
      <c r="AP40"/>
      <c r="AQ40"/>
    </row>
    <row r="41" spans="1:43" ht="22" customHeight="1">
      <c r="A41" s="192" t="s">
        <v>131</v>
      </c>
      <c r="B41" s="97"/>
      <c r="C41" s="98"/>
      <c r="D41" s="11"/>
      <c r="E41" s="11"/>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1">
        <f t="shared" ref="AJ41:AJ45" si="7">SUM(D41:AI41)</f>
        <v>0</v>
      </c>
      <c r="AK41" s="91"/>
      <c r="AL41" s="50" t="e">
        <f t="shared" si="6"/>
        <v>#DIV/0!</v>
      </c>
      <c r="AM41" s="201"/>
      <c r="AN41" s="202"/>
      <c r="AO41"/>
      <c r="AP41"/>
      <c r="AQ41"/>
    </row>
    <row r="42" spans="1:43" s="60" customFormat="1" ht="22" customHeight="1">
      <c r="A42" s="66"/>
      <c r="B42" s="193" t="s">
        <v>176</v>
      </c>
      <c r="C42" s="194"/>
      <c r="D42" s="11"/>
      <c r="E42" s="11"/>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1">
        <f>SUM(D42:AI42)</f>
        <v>0</v>
      </c>
      <c r="AK42" s="91"/>
      <c r="AL42" s="50" t="e">
        <f t="shared" si="6"/>
        <v>#DIV/0!</v>
      </c>
      <c r="AM42" s="199" t="e">
        <f>ROUNDUP($AJ$42/$AJ$47,1)</f>
        <v>#DIV/0!</v>
      </c>
      <c r="AN42" s="200"/>
      <c r="AO42" s="59"/>
      <c r="AP42" s="59"/>
      <c r="AQ42" s="59"/>
    </row>
    <row r="43" spans="1:43" ht="22" customHeight="1">
      <c r="A43" s="192" t="s">
        <v>132</v>
      </c>
      <c r="B43" s="97"/>
      <c r="C43" s="98"/>
      <c r="D43" s="11"/>
      <c r="E43" s="11"/>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1">
        <f t="shared" si="7"/>
        <v>0</v>
      </c>
      <c r="AK43" s="91"/>
      <c r="AL43" s="50" t="e">
        <f t="shared" si="6"/>
        <v>#DIV/0!</v>
      </c>
      <c r="AM43" s="201"/>
      <c r="AN43" s="202"/>
      <c r="AO43"/>
      <c r="AP43"/>
      <c r="AQ43"/>
    </row>
    <row r="44" spans="1:43" s="60" customFormat="1" ht="22" customHeight="1">
      <c r="A44" s="67"/>
      <c r="B44" s="193" t="s">
        <v>177</v>
      </c>
      <c r="C44" s="194"/>
      <c r="D44" s="11"/>
      <c r="E44" s="11"/>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1">
        <f>SUM(D44:AI44)</f>
        <v>0</v>
      </c>
      <c r="AK44" s="91"/>
      <c r="AL44" s="50" t="e">
        <f t="shared" si="6"/>
        <v>#DIV/0!</v>
      </c>
      <c r="AM44" s="199" t="e">
        <f>ROUNDUP($AJ$44/$AJ$47,1)</f>
        <v>#DIV/0!</v>
      </c>
      <c r="AN44" s="200"/>
      <c r="AO44" s="59"/>
      <c r="AP44" s="59"/>
      <c r="AQ44" s="59"/>
    </row>
    <row r="45" spans="1:43" ht="22" customHeight="1">
      <c r="A45" s="192" t="s">
        <v>133</v>
      </c>
      <c r="B45" s="97"/>
      <c r="C45" s="98"/>
      <c r="D45" s="11"/>
      <c r="E45" s="11"/>
      <c r="F45" s="90"/>
      <c r="G45" s="90"/>
      <c r="H45" s="90"/>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1">
        <f t="shared" si="7"/>
        <v>0</v>
      </c>
      <c r="AK45" s="91"/>
      <c r="AL45" s="50" t="e">
        <f t="shared" si="6"/>
        <v>#DIV/0!</v>
      </c>
      <c r="AM45" s="201"/>
      <c r="AN45" s="202"/>
      <c r="AO45"/>
      <c r="AP45"/>
      <c r="AQ45"/>
    </row>
    <row r="46" spans="1:43" s="60" customFormat="1" ht="22" customHeight="1">
      <c r="A46" s="66"/>
      <c r="B46" s="193" t="s">
        <v>176</v>
      </c>
      <c r="C46" s="194"/>
      <c r="D46" s="11"/>
      <c r="E46" s="11"/>
      <c r="F46" s="90"/>
      <c r="G46" s="90"/>
      <c r="H46" s="90"/>
      <c r="I46" s="90"/>
      <c r="J46" s="90"/>
      <c r="K46" s="90"/>
      <c r="L46" s="90"/>
      <c r="M46" s="90"/>
      <c r="N46" s="90"/>
      <c r="O46" s="90"/>
      <c r="P46" s="90"/>
      <c r="Q46" s="90"/>
      <c r="R46" s="90"/>
      <c r="S46" s="90"/>
      <c r="T46" s="90"/>
      <c r="U46" s="90"/>
      <c r="V46" s="90"/>
      <c r="W46" s="90"/>
      <c r="X46" s="90"/>
      <c r="Y46" s="90"/>
      <c r="Z46" s="90"/>
      <c r="AA46" s="90"/>
      <c r="AB46" s="90"/>
      <c r="AC46" s="90"/>
      <c r="AD46" s="90"/>
      <c r="AE46" s="90"/>
      <c r="AF46" s="90"/>
      <c r="AG46" s="90"/>
      <c r="AH46" s="90"/>
      <c r="AI46" s="90"/>
      <c r="AJ46" s="91">
        <f>SUM(D46:AI46)</f>
        <v>0</v>
      </c>
      <c r="AK46" s="91"/>
      <c r="AL46" s="50" t="e">
        <f t="shared" si="6"/>
        <v>#DIV/0!</v>
      </c>
      <c r="AM46" s="199" t="e">
        <f>ROUNDUP($AJ$46/$AJ$47,1)</f>
        <v>#DIV/0!</v>
      </c>
      <c r="AN46" s="200"/>
      <c r="AO46" s="59"/>
      <c r="AP46" s="59"/>
      <c r="AQ46" s="59"/>
    </row>
    <row r="47" spans="1:43" ht="22" customHeight="1">
      <c r="A47" s="99" t="s">
        <v>123</v>
      </c>
      <c r="B47" s="99"/>
      <c r="C47" s="99"/>
      <c r="D47" s="11"/>
      <c r="E47" s="11"/>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1">
        <f>+SUM(D47:AI47)</f>
        <v>0</v>
      </c>
      <c r="AK47" s="91"/>
      <c r="AL47" s="49"/>
      <c r="AM47" s="201"/>
      <c r="AN47" s="202"/>
      <c r="AO47"/>
      <c r="AP47"/>
      <c r="AQ47"/>
    </row>
    <row r="48" spans="1:43" ht="5.15" customHeight="1">
      <c r="A48" s="28"/>
      <c r="B48" s="28"/>
      <c r="C48" s="28"/>
      <c r="D48"/>
      <c r="E48"/>
      <c r="F48"/>
      <c r="G48"/>
      <c r="H48"/>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48"/>
      <c r="AK48" s="2"/>
      <c r="AL48" s="9"/>
      <c r="AM48" s="9"/>
      <c r="AN48" s="4"/>
    </row>
    <row r="49" spans="1:40" ht="18" customHeight="1">
      <c r="A49" s="10" t="s">
        <v>76</v>
      </c>
      <c r="B49" s="2"/>
      <c r="D49" s="2"/>
      <c r="E49" s="2"/>
      <c r="F49" s="2"/>
      <c r="G49" s="2"/>
      <c r="H49" s="2"/>
      <c r="I49" s="2"/>
      <c r="J49" s="2"/>
      <c r="K49" s="2"/>
      <c r="L49" s="2"/>
      <c r="M49" s="2"/>
      <c r="N49" s="2"/>
      <c r="O49" s="2"/>
      <c r="P49" s="2"/>
      <c r="Q49" s="2"/>
      <c r="R49" s="2"/>
      <c r="S49" s="2"/>
      <c r="T49" s="2"/>
      <c r="U49" s="2"/>
      <c r="V49" s="2"/>
      <c r="W49" s="9"/>
      <c r="X49" s="2"/>
      <c r="Y49" s="2"/>
      <c r="Z49" s="2"/>
      <c r="AA49" s="2"/>
      <c r="AB49" s="2"/>
      <c r="AC49" s="2"/>
      <c r="AD49" s="2"/>
      <c r="AE49" s="2"/>
      <c r="AF49" s="2"/>
      <c r="AG49" s="2"/>
      <c r="AH49" s="2"/>
      <c r="AI49" s="2"/>
      <c r="AJ49" s="48"/>
      <c r="AK49" s="2"/>
      <c r="AL49" s="9"/>
      <c r="AM49" s="9"/>
      <c r="AN49" s="4"/>
    </row>
    <row r="50" spans="1:40" ht="45" customHeight="1">
      <c r="A50" s="100" t="s">
        <v>80</v>
      </c>
      <c r="B50" s="100"/>
      <c r="C50" s="100" t="s">
        <v>117</v>
      </c>
      <c r="D50" s="100"/>
      <c r="E50" s="101" t="s">
        <v>173</v>
      </c>
      <c r="F50" s="101"/>
      <c r="G50" s="101"/>
      <c r="H50" s="101"/>
      <c r="I50" s="92" t="s">
        <v>178</v>
      </c>
      <c r="J50" s="93"/>
      <c r="K50" s="93"/>
      <c r="L50" s="93"/>
      <c r="M50" s="93"/>
      <c r="N50" s="95"/>
      <c r="O50"/>
      <c r="Q50"/>
      <c r="R50"/>
      <c r="S50"/>
      <c r="T50"/>
      <c r="U50"/>
      <c r="W50" s="9"/>
      <c r="X50" s="2"/>
      <c r="Y50" s="2"/>
      <c r="Z50" s="2"/>
      <c r="AA50" s="2"/>
      <c r="AB50" s="2"/>
      <c r="AC50" s="2"/>
      <c r="AD50" s="2"/>
      <c r="AE50" s="2"/>
      <c r="AF50" s="2"/>
      <c r="AG50" s="2"/>
      <c r="AH50" s="2"/>
      <c r="AI50" s="2"/>
      <c r="AJ50" s="48"/>
      <c r="AK50" s="2"/>
      <c r="AL50" s="9"/>
      <c r="AM50" s="9"/>
      <c r="AN50" s="4"/>
    </row>
    <row r="51" spans="1:40" ht="18" customHeight="1">
      <c r="A51" s="101" t="s">
        <v>82</v>
      </c>
      <c r="B51" s="101"/>
      <c r="C51" s="102" t="e">
        <f>ROUNDDOWN(IF(AL37&lt;=30,1,1+ROUNDUP((AL37-30)/30,0)),1)</f>
        <v>#DIV/0!</v>
      </c>
      <c r="D51" s="102"/>
      <c r="E51" s="102" t="e">
        <f>ROUNDDOWN(AL37/6,1)</f>
        <v>#DIV/0!</v>
      </c>
      <c r="F51" s="102"/>
      <c r="G51" s="102"/>
      <c r="H51" s="102"/>
      <c r="I51" s="195" t="e">
        <f>ROUNDDOWN($AL$40/9,1)+ROUNDDOWN(($AL$41-$AM$42)/6,1)+ROUNDDOWN($AM$42/12,1)+ROUNDDOWN(($AL$43-$AM$44)/4,1)+ROUNDDOWN($AM$44/8,1)+ROUNDDOWN(($AL$45-$AM$46)/2.5,1)+ROUNDDOWN($AM$46/5,1)</f>
        <v>#DIV/0!</v>
      </c>
      <c r="J51" s="195"/>
      <c r="K51" s="195"/>
      <c r="L51" s="195"/>
      <c r="M51" s="195"/>
      <c r="N51" s="195"/>
      <c r="O51"/>
      <c r="Q51"/>
      <c r="R51"/>
      <c r="S51"/>
      <c r="T51"/>
      <c r="U51"/>
      <c r="W51" s="9"/>
      <c r="X51" s="2"/>
      <c r="Y51" s="2"/>
      <c r="Z51" s="2"/>
      <c r="AA51" s="2"/>
      <c r="AB51" s="2"/>
      <c r="AC51" s="2"/>
      <c r="AD51" s="2"/>
      <c r="AE51" s="2"/>
      <c r="AF51" s="2"/>
      <c r="AG51" s="2"/>
      <c r="AH51" s="2"/>
      <c r="AI51" s="2"/>
      <c r="AJ51" s="48"/>
      <c r="AK51" s="2"/>
      <c r="AL51" s="9"/>
      <c r="AM51" s="9"/>
      <c r="AN51" s="4"/>
    </row>
    <row r="52" spans="1:40" ht="5.15" customHeight="1">
      <c r="A52" s="28"/>
      <c r="B52" s="28"/>
      <c r="C52" s="28"/>
      <c r="D52" s="28"/>
      <c r="E52" s="28"/>
      <c r="F52" s="28"/>
      <c r="G52" s="28"/>
      <c r="H52" s="28"/>
      <c r="I52" s="28"/>
      <c r="J52" s="2"/>
      <c r="K52" s="2"/>
      <c r="L52" s="2"/>
      <c r="M52" s="48"/>
      <c r="N52" s="2"/>
      <c r="O52" s="2"/>
      <c r="P52" s="2"/>
      <c r="Q52"/>
      <c r="W52" s="9"/>
      <c r="X52" s="2"/>
      <c r="Y52" s="2"/>
      <c r="Z52" s="2"/>
      <c r="AA52" s="2"/>
      <c r="AB52" s="2"/>
      <c r="AC52" s="2"/>
      <c r="AD52" s="2"/>
      <c r="AE52" s="2"/>
      <c r="AF52" s="2"/>
      <c r="AG52" s="2"/>
      <c r="AH52" s="2"/>
      <c r="AI52" s="2"/>
      <c r="AJ52" s="48"/>
      <c r="AK52" s="2"/>
      <c r="AL52" s="9"/>
      <c r="AM52" s="9"/>
      <c r="AN52" s="4"/>
    </row>
    <row r="53" spans="1:40" ht="21" customHeight="1">
      <c r="A53" s="10" t="s">
        <v>99</v>
      </c>
      <c r="B53" s="1"/>
      <c r="C53" s="5"/>
      <c r="D53" s="5"/>
      <c r="E53" s="5"/>
      <c r="F53" s="5"/>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5"/>
      <c r="AM53" s="5"/>
      <c r="AN53" s="4"/>
    </row>
    <row r="54" spans="1:40" ht="25" customHeight="1">
      <c r="A54" s="4"/>
      <c r="B54" s="9"/>
      <c r="C54" s="92" t="str">
        <f>IF(VLOOKUP($AK$1,変更禁止!$A$1:$J$32,C59,FALSE)=0,"-",VLOOKUP($AK$1,変更禁止!$A$1:$J$32,C59,FALSE))</f>
        <v>管理者</v>
      </c>
      <c r="D54" s="93"/>
      <c r="E54" s="94" t="str">
        <f>IF(VLOOKUP($AK$1,変更禁止!$A$1:$J$32,E59,FALSE)=0,"-",VLOOKUP($AK$1,変更禁止!$A$1:$J$32,E59,FALSE))</f>
        <v>サービス管理責任者</v>
      </c>
      <c r="F54" s="94"/>
      <c r="G54" s="94"/>
      <c r="H54" s="94"/>
      <c r="I54" s="92" t="str">
        <f>IF(VLOOKUP($AK$1,変更禁止!$A$1:$J$32,I59,FALSE)=0,"-",VLOOKUP($AK$1,変更禁止!$A$1:$J$32,I59,FALSE))</f>
        <v>世話人</v>
      </c>
      <c r="J54" s="93"/>
      <c r="K54" s="93"/>
      <c r="L54" s="93"/>
      <c r="M54" s="93"/>
      <c r="N54" s="95"/>
      <c r="O54" s="92" t="str">
        <f>IF(VLOOKUP($AK$1,変更禁止!$A$1:$J$32,O59,FALSE)=0,"-",VLOOKUP($AK$1,変更禁止!$A$1:$J$32,O59,FALSE))</f>
        <v>生活支援員</v>
      </c>
      <c r="P54" s="93"/>
      <c r="Q54" s="93"/>
      <c r="R54" s="93"/>
      <c r="S54" s="93"/>
      <c r="T54" s="95"/>
      <c r="U54" s="92" t="str">
        <f>IF(VLOOKUP($AK$1,変更禁止!$A$1:$J$32,U59,FALSE)=0,"-",VLOOKUP($AK$1,変更禁止!$A$1:$J$32,U59,FALSE))</f>
        <v>夜間支援従事者（夜勤）</v>
      </c>
      <c r="V54" s="93"/>
      <c r="W54" s="93"/>
      <c r="X54" s="93"/>
      <c r="Y54" s="93"/>
      <c r="Z54" s="95"/>
      <c r="AA54" s="92" t="str">
        <f>IF(VLOOKUP($AK$1,変更禁止!$A$1:$J$32,AA59,FALSE)=0,"-",VLOOKUP($AK$1,変更禁止!$A$1:$J$32,AA59,FALSE))</f>
        <v>夜間支援従事者（宿直）</v>
      </c>
      <c r="AB54" s="93"/>
      <c r="AC54" s="93"/>
      <c r="AD54" s="93"/>
      <c r="AE54" s="93"/>
      <c r="AF54" s="95"/>
      <c r="AG54" s="94" t="str">
        <f>IF(VLOOKUP($AK$1,変更禁止!$A$1:$J$32,AG59,FALSE)=0,"-",VLOOKUP($AK$1,変更禁止!$A$1:$J$32,AG59,FALSE))</f>
        <v>夜間支援従事者（夜勤/宿直）</v>
      </c>
      <c r="AH54" s="94"/>
      <c r="AI54" s="94"/>
      <c r="AJ54" s="94"/>
      <c r="AK54" s="94"/>
      <c r="AL54" s="94" t="str">
        <f>IF(VLOOKUP($AK$1,変更禁止!$A$1:$J$32,AL59,FALSE)=0,"-",VLOOKUP($AK$1,変更禁止!$A$1:$J$32,AL59,FALSE))</f>
        <v>-</v>
      </c>
      <c r="AM54" s="94"/>
      <c r="AN54" s="4"/>
    </row>
    <row r="55" spans="1:40" ht="18" customHeight="1">
      <c r="A55" s="4"/>
      <c r="B55" s="9"/>
      <c r="C55" s="44" t="s">
        <v>100</v>
      </c>
      <c r="D55" s="44" t="s">
        <v>101</v>
      </c>
      <c r="E55" s="43" t="s">
        <v>100</v>
      </c>
      <c r="F55" s="108" t="s">
        <v>101</v>
      </c>
      <c r="G55" s="108"/>
      <c r="H55" s="108"/>
      <c r="I55" s="105" t="s">
        <v>100</v>
      </c>
      <c r="J55" s="106"/>
      <c r="K55" s="107"/>
      <c r="L55" s="105" t="s">
        <v>101</v>
      </c>
      <c r="M55" s="106"/>
      <c r="N55" s="107"/>
      <c r="O55" s="105" t="s">
        <v>100</v>
      </c>
      <c r="P55" s="106"/>
      <c r="Q55" s="107"/>
      <c r="R55" s="105" t="s">
        <v>101</v>
      </c>
      <c r="S55" s="106"/>
      <c r="T55" s="107"/>
      <c r="U55" s="105" t="s">
        <v>100</v>
      </c>
      <c r="V55" s="106"/>
      <c r="W55" s="107"/>
      <c r="X55" s="105" t="s">
        <v>101</v>
      </c>
      <c r="Y55" s="106"/>
      <c r="Z55" s="107"/>
      <c r="AA55" s="105" t="s">
        <v>100</v>
      </c>
      <c r="AB55" s="106"/>
      <c r="AC55" s="107"/>
      <c r="AD55" s="105" t="s">
        <v>101</v>
      </c>
      <c r="AE55" s="106"/>
      <c r="AF55" s="107"/>
      <c r="AG55" s="105" t="s">
        <v>100</v>
      </c>
      <c r="AH55" s="106"/>
      <c r="AI55" s="107"/>
      <c r="AJ55" s="105" t="s">
        <v>101</v>
      </c>
      <c r="AK55" s="107"/>
      <c r="AL55" s="43" t="s">
        <v>0</v>
      </c>
      <c r="AM55" s="43" t="s">
        <v>125</v>
      </c>
      <c r="AN55" s="4"/>
    </row>
    <row r="56" spans="1:40" ht="18" customHeight="1">
      <c r="A56" s="4"/>
      <c r="B56" s="17" t="s">
        <v>102</v>
      </c>
      <c r="C56" s="43">
        <f>COUNTIFS($B$11:$B$30,C$54,$C$11:$C$30,"A",$E$11:$E$30,"*")</f>
        <v>1</v>
      </c>
      <c r="D56" s="43">
        <f>COUNTIFS($B$11:$B$30,C$54,$C$11:$C$30,"B",$E$11:$E$30,"*")</f>
        <v>0</v>
      </c>
      <c r="E56" s="43">
        <f>COUNTIFS($B$11:$B$30,E$54,$C$11:$C$30,"A",$E$11:$E$30,"*")</f>
        <v>0</v>
      </c>
      <c r="F56" s="105">
        <f>COUNTIFS($B$11:$B$30,E$54,$C$11:$C$30,"B",$E$11:$E$30,"*")</f>
        <v>1</v>
      </c>
      <c r="G56" s="106"/>
      <c r="H56" s="107"/>
      <c r="I56" s="105">
        <f>COUNTIFS($B$11:$B$30,I$54,$C$11:$C$30,"A",$E$11:$E$30,"*")</f>
        <v>0</v>
      </c>
      <c r="J56" s="106"/>
      <c r="K56" s="107"/>
      <c r="L56" s="105">
        <f>COUNTIFS($B$11:$B$30,I$54,$C$11:$C$30,"B",$E$11:$E$30,"*")</f>
        <v>0</v>
      </c>
      <c r="M56" s="106"/>
      <c r="N56" s="107"/>
      <c r="O56" s="105">
        <f>COUNTIFS($B$11:$B$30,O$54,$C$11:$C$30,"A",$E$11:$E$30,"*")</f>
        <v>1</v>
      </c>
      <c r="P56" s="106"/>
      <c r="Q56" s="107"/>
      <c r="R56" s="105">
        <f>COUNTIFS($B$11:$B$30,O$54,$C$11:$C$30,"B",$E$11:$E$30,"*")</f>
        <v>0</v>
      </c>
      <c r="S56" s="106"/>
      <c r="T56" s="107"/>
      <c r="U56" s="105">
        <f>COUNTIFS($B$11:$B$30,U$54,$C$11:$C$30,"A",$E$11:$E$30,"*")</f>
        <v>0</v>
      </c>
      <c r="V56" s="106"/>
      <c r="W56" s="107"/>
      <c r="X56" s="105">
        <f>COUNTIFS($B$11:$B$30,U$54,$C$11:$C$30,"B",$E$11:$E$30,"*")</f>
        <v>0</v>
      </c>
      <c r="Y56" s="106"/>
      <c r="Z56" s="107"/>
      <c r="AA56" s="105">
        <f>COUNTIFS($B$11:$B$30,AA$54,$C$11:$C$30,"A",$E$11:$E$30,"*")</f>
        <v>0</v>
      </c>
      <c r="AB56" s="106"/>
      <c r="AC56" s="107"/>
      <c r="AD56" s="105">
        <f>COUNTIFS($B$11:$B$30,AA$54,$C$11:$C$30,"B",$E$11:$E$30,"*")</f>
        <v>0</v>
      </c>
      <c r="AE56" s="106"/>
      <c r="AF56" s="107"/>
      <c r="AG56" s="105">
        <f>COUNTIFS($B$11:$B$30,AG$54,$C$11:$C$30,"A",$E$11:$E$30,"*")</f>
        <v>0</v>
      </c>
      <c r="AH56" s="106"/>
      <c r="AI56" s="107"/>
      <c r="AJ56" s="105">
        <f>COUNTIFS($B$11:$B$30,AG$54,$C$11:$C$30,"B",$E$11:$E$30,"*")</f>
        <v>0</v>
      </c>
      <c r="AK56" s="107"/>
      <c r="AL56" s="43">
        <f>COUNTIFS($B$11:$B$30,AL$54,$C$11:$C$30,"A",$E$11:$E$30,"*")</f>
        <v>0</v>
      </c>
      <c r="AM56" s="43">
        <f>COUNTIFS($B$11:$B$30,AL$54,$C$11:$C$30,"B",$E$11:$E$30,"*")</f>
        <v>0</v>
      </c>
      <c r="AN56" s="4"/>
    </row>
    <row r="57" spans="1:40" ht="18" customHeight="1">
      <c r="A57" s="4"/>
      <c r="B57" s="24" t="s">
        <v>103</v>
      </c>
      <c r="C57" s="55"/>
      <c r="D57" s="55"/>
      <c r="E57" s="43">
        <f>COUNTIFS($B$11:$B$30,E$54,$C$11:$C$30,"C",$E$11:$E$30,"*")</f>
        <v>0</v>
      </c>
      <c r="F57" s="105">
        <f>COUNTIFS($B$11:$B$30,E$54,$C$11:$C$30,"D",$E$11:$E$30,"*")</f>
        <v>0</v>
      </c>
      <c r="G57" s="106"/>
      <c r="H57" s="107"/>
      <c r="I57" s="105">
        <f>COUNTIFS($B$11:$B$30,I$54,$C$11:$C$30,"C",$E$11:$E$30,"*")</f>
        <v>1</v>
      </c>
      <c r="J57" s="106"/>
      <c r="K57" s="107"/>
      <c r="L57" s="105">
        <f>COUNTIFS($B$11:$B$30,I$54,$C$11:$C$30,"D",$E$11:$E$30,"*")</f>
        <v>0</v>
      </c>
      <c r="M57" s="106"/>
      <c r="N57" s="107"/>
      <c r="O57" s="105">
        <f>COUNTIFS($B$11:$B$30,O$54,$C$11:$C$30,"C",$E$11:$E$30,"*")</f>
        <v>0</v>
      </c>
      <c r="P57" s="106"/>
      <c r="Q57" s="107"/>
      <c r="R57" s="105">
        <f>COUNTIFS($B$11:$B$30,O$54,$C$11:$C$30,"D",$E$11:$E$30,"*")</f>
        <v>0</v>
      </c>
      <c r="S57" s="106"/>
      <c r="T57" s="107"/>
      <c r="U57" s="105">
        <f>COUNTIFS($B$11:$B$30,U$54,$C$11:$C$30,"C",$E$11:$E$30,"*")</f>
        <v>0</v>
      </c>
      <c r="V57" s="106"/>
      <c r="W57" s="107"/>
      <c r="X57" s="105">
        <f>COUNTIFS($B$11:$B$30,U$54,$C$11:$C$30,"D",$E$11:$E$30,"*")</f>
        <v>0</v>
      </c>
      <c r="Y57" s="106"/>
      <c r="Z57" s="107"/>
      <c r="AA57" s="105">
        <f>COUNTIFS($B$11:$B$30,AA$54,$C$11:$C$30,"C",$E$11:$E$30,"*")</f>
        <v>0</v>
      </c>
      <c r="AB57" s="106"/>
      <c r="AC57" s="107"/>
      <c r="AD57" s="105">
        <f>COUNTIFS($B$11:$B$30,AA$54,$C$11:$C$30,"D",$E$11:$E$30,"*")</f>
        <v>0</v>
      </c>
      <c r="AE57" s="106"/>
      <c r="AF57" s="107"/>
      <c r="AG57" s="105">
        <f>COUNTIFS($B$11:$B$30,AG$54,$C$11:$C$30,"C",$E$11:$E$30,"*")</f>
        <v>0</v>
      </c>
      <c r="AH57" s="106"/>
      <c r="AI57" s="107"/>
      <c r="AJ57" s="105">
        <f>COUNTIFS($B$11:$B$30,AG$54,$C$11:$C$30,"D",$E$11:$E$30,"*")</f>
        <v>0</v>
      </c>
      <c r="AK57" s="107"/>
      <c r="AL57" s="43">
        <f>COUNTIFS($B$11:$B$30,AL$54,$C$11:$C$30,"C",$E$11:$E$30,"*")</f>
        <v>0</v>
      </c>
      <c r="AM57" s="43">
        <f>COUNTIFS($B$11:$B$30,AL$54,$C$11:$C$30,"D",$E$11:$E$30,"*")</f>
        <v>0</v>
      </c>
      <c r="AN57" s="4"/>
    </row>
    <row r="58" spans="1:40" ht="25" customHeight="1">
      <c r="A58" s="4"/>
      <c r="B58" s="24" t="s">
        <v>104</v>
      </c>
      <c r="C58" s="103"/>
      <c r="D58" s="104"/>
      <c r="E58" s="92" t="str">
        <f>IF($AK$3="４週",SUMIFS($AK$11:$AK$30,$B$11:$B$30,E54)/4/$AH$5,IF($AK$3="歴月",SUMIFS($AK$11:$AK$30,$B$11:$B$30,E54)/$AL$5,"記載する期間を選択してください"))</f>
        <v>記載する期間を選択してください</v>
      </c>
      <c r="F58" s="93"/>
      <c r="G58" s="93"/>
      <c r="H58" s="95"/>
      <c r="I58" s="92" t="str">
        <f>IF($AK$3="４週",SUMIFS($AK$11:$AK$30,$B$11:$B$30,I54)/4/$AH$5,IF($AK$3="歴月",SUMIFS($AK$11:$AK$30,$B$11:$B$30,I54)/$AL$5,"記載する期間を選択してください"))</f>
        <v>記載する期間を選択してください</v>
      </c>
      <c r="J58" s="93"/>
      <c r="K58" s="93"/>
      <c r="L58" s="93"/>
      <c r="M58" s="93"/>
      <c r="N58" s="95"/>
      <c r="O58" s="92" t="str">
        <f>IF($AK$3="４週",SUMIFS($AK$11:$AK$30,$B$11:$B$30,O54)/4/$AH$5,IF($AK$3="歴月",SUMIFS($AK$11:$AK$30,$B$11:$B$30,O54)/$AL$5,"記載する期間を選択してください"))</f>
        <v>記載する期間を選択してください</v>
      </c>
      <c r="P58" s="93"/>
      <c r="Q58" s="93"/>
      <c r="R58" s="93"/>
      <c r="S58" s="93"/>
      <c r="T58" s="95"/>
      <c r="U58" s="92" t="str">
        <f>IF($AK$3="４週",SUMIFS($AK$11:$AK$30,$B$11:$B$30,U54)/4/$AH$5,IF($AK$3="歴月",SUMIFS($AK$11:$AK$30,$B$11:$B$30,U54)/$AL$5,"記載する期間を選択してください"))</f>
        <v>記載する期間を選択してください</v>
      </c>
      <c r="V58" s="93"/>
      <c r="W58" s="93"/>
      <c r="X58" s="93"/>
      <c r="Y58" s="93"/>
      <c r="Z58" s="95"/>
      <c r="AA58" s="92" t="str">
        <f>IF($AK$3="４週",SUMIFS($AK$11:$AK$30,$B$11:$B$30,AA54)/4/$AH$5,IF($AK$3="歴月",SUMIFS($AK$11:$AK$30,$B$11:$B$30,AA54)/$AL$5,"記載する期間を選択してください"))</f>
        <v>記載する期間を選択してください</v>
      </c>
      <c r="AB58" s="93"/>
      <c r="AC58" s="93"/>
      <c r="AD58" s="93"/>
      <c r="AE58" s="93"/>
      <c r="AF58" s="95"/>
      <c r="AG58" s="92" t="str">
        <f>IF($AK$3="４週",SUMIFS($AK$11:$AK$30,$B$11:$B$30,AG54)/4/$AH$5,IF($AK$3="歴月",SUMIFS($AK$11:$AK$30,$B$11:$B$30,AG54)/$AL$5,"記載する期間を選択してください"))</f>
        <v>記載する期間を選択してください</v>
      </c>
      <c r="AH58" s="93"/>
      <c r="AI58" s="93"/>
      <c r="AJ58" s="93"/>
      <c r="AK58" s="95"/>
      <c r="AL58" s="92" t="str">
        <f>IF($AK$3="４週",SUMIFS($AK$11:$AK$30,$B$11:$B$30,AL54)/4/$AH$5,IF($AK$3="歴月",SUMIFS($AK$11:$AK$30,$B$11:$B$30,AL54)/$AL$5,"記載する期間を選択してください"))</f>
        <v>記載する期間を選択してください</v>
      </c>
      <c r="AM58" s="95"/>
      <c r="AN58" s="4"/>
    </row>
    <row r="59" spans="1:40" ht="5.15" customHeight="1">
      <c r="A59" s="4"/>
      <c r="B59" s="1"/>
      <c r="C59" s="20">
        <v>2</v>
      </c>
      <c r="D59" s="20"/>
      <c r="E59" s="20">
        <v>3</v>
      </c>
      <c r="F59" s="20"/>
      <c r="G59" s="20"/>
      <c r="H59" s="20"/>
      <c r="I59" s="20">
        <v>4</v>
      </c>
      <c r="J59" s="20"/>
      <c r="K59" s="20"/>
      <c r="L59" s="20"/>
      <c r="M59" s="20"/>
      <c r="N59" s="20"/>
      <c r="O59" s="20">
        <v>5</v>
      </c>
      <c r="P59" s="20"/>
      <c r="Q59" s="20"/>
      <c r="R59" s="20"/>
      <c r="S59" s="20"/>
      <c r="T59" s="20"/>
      <c r="U59" s="20">
        <v>6</v>
      </c>
      <c r="V59" s="20"/>
      <c r="W59" s="20"/>
      <c r="X59" s="20"/>
      <c r="Y59" s="20"/>
      <c r="Z59" s="20"/>
      <c r="AA59" s="20">
        <v>7</v>
      </c>
      <c r="AB59" s="20"/>
      <c r="AC59" s="20"/>
      <c r="AD59" s="20"/>
      <c r="AE59" s="20"/>
      <c r="AF59" s="20"/>
      <c r="AG59" s="20">
        <v>8</v>
      </c>
      <c r="AH59" s="20"/>
      <c r="AI59" s="20"/>
      <c r="AJ59" s="20"/>
      <c r="AK59" s="20"/>
      <c r="AL59" s="20">
        <v>9</v>
      </c>
      <c r="AM59" s="42"/>
      <c r="AN59" s="4"/>
    </row>
    <row r="60" spans="1:40" ht="15" customHeight="1">
      <c r="A60" s="2" t="s">
        <v>28</v>
      </c>
      <c r="B60" s="33"/>
      <c r="C60" s="34"/>
      <c r="D60" s="34"/>
      <c r="E60" s="34"/>
      <c r="F60" s="35"/>
      <c r="G60" s="34"/>
      <c r="H60" s="20"/>
      <c r="I60" s="20"/>
      <c r="J60" s="20"/>
      <c r="K60" s="20"/>
      <c r="L60" s="20"/>
      <c r="M60" s="20"/>
      <c r="N60" s="20"/>
      <c r="O60" s="20"/>
      <c r="P60" s="20"/>
      <c r="Q60" s="20"/>
      <c r="R60" s="20">
        <v>6</v>
      </c>
      <c r="S60" s="20"/>
      <c r="T60" s="20"/>
      <c r="U60" s="20"/>
      <c r="V60" s="20"/>
      <c r="W60" s="20"/>
      <c r="X60" s="20">
        <v>7</v>
      </c>
      <c r="Y60" s="20"/>
      <c r="Z60" s="20"/>
      <c r="AA60" s="20"/>
      <c r="AB60" s="20"/>
      <c r="AC60" s="20"/>
      <c r="AD60" s="20">
        <v>8</v>
      </c>
      <c r="AE60" s="20"/>
      <c r="AF60" s="20"/>
      <c r="AG60" s="21"/>
      <c r="AH60" s="21"/>
      <c r="AI60" s="21"/>
      <c r="AJ60" s="21">
        <v>9</v>
      </c>
      <c r="AK60" s="19"/>
      <c r="AL60" s="19"/>
      <c r="AM60" s="4"/>
    </row>
    <row r="61" spans="1:40" s="2" customFormat="1" ht="15" customHeight="1">
      <c r="A61" s="2" t="s">
        <v>29</v>
      </c>
      <c r="B61" s="28"/>
      <c r="C61" s="28"/>
      <c r="D61" s="28"/>
      <c r="E61" s="28"/>
      <c r="F61" s="28"/>
      <c r="G61" s="28"/>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row>
    <row r="62" spans="1:40" s="2" customFormat="1" ht="15" customHeight="1">
      <c r="A62" s="2" t="s">
        <v>30</v>
      </c>
      <c r="B62" s="28"/>
      <c r="C62" s="28"/>
      <c r="D62" s="28"/>
      <c r="E62" s="28"/>
      <c r="F62" s="28"/>
      <c r="G62" s="28"/>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row>
    <row r="63" spans="1:40" s="2" customFormat="1" ht="15" customHeight="1">
      <c r="A63" s="2" t="s">
        <v>31</v>
      </c>
      <c r="B63" s="28"/>
      <c r="C63" s="28"/>
      <c r="D63" s="28"/>
      <c r="E63" s="28"/>
      <c r="F63" s="28"/>
      <c r="G63" s="28"/>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row>
    <row r="64" spans="1:40" s="2" customFormat="1" ht="15" customHeight="1">
      <c r="A64" s="2" t="s">
        <v>32</v>
      </c>
      <c r="B64" s="28"/>
      <c r="C64" s="28"/>
      <c r="D64" s="28"/>
      <c r="E64" s="28"/>
      <c r="F64" s="28"/>
      <c r="G64" s="28"/>
      <c r="H64" s="10"/>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row>
    <row r="65" spans="1:7" ht="15" customHeight="1">
      <c r="A65" s="2" t="s">
        <v>33</v>
      </c>
      <c r="B65" s="36"/>
      <c r="C65" s="2"/>
      <c r="D65" s="2"/>
      <c r="E65" s="2"/>
      <c r="F65" s="2"/>
      <c r="G65" s="2"/>
    </row>
    <row r="66" spans="1:7" ht="15" customHeight="1">
      <c r="A66" s="2" t="s">
        <v>34</v>
      </c>
      <c r="B66" s="36"/>
      <c r="C66" s="2"/>
      <c r="D66" s="2"/>
      <c r="E66" s="2"/>
      <c r="F66" s="2"/>
      <c r="G66" s="2"/>
    </row>
    <row r="67" spans="1:7" ht="15" customHeight="1">
      <c r="A67" s="2"/>
      <c r="B67" s="17" t="s">
        <v>35</v>
      </c>
      <c r="C67" s="100" t="s">
        <v>36</v>
      </c>
      <c r="D67" s="100"/>
      <c r="E67" s="100"/>
      <c r="F67" s="2"/>
      <c r="G67" s="2"/>
    </row>
    <row r="68" spans="1:7" ht="15" customHeight="1">
      <c r="A68" s="2"/>
      <c r="B68" s="39" t="s">
        <v>37</v>
      </c>
      <c r="C68" s="91" t="s">
        <v>38</v>
      </c>
      <c r="D68" s="91"/>
      <c r="E68" s="91"/>
      <c r="F68" s="2"/>
      <c r="G68" s="2"/>
    </row>
    <row r="69" spans="1:7" ht="15" customHeight="1">
      <c r="A69" s="2"/>
      <c r="B69" s="39" t="s">
        <v>39</v>
      </c>
      <c r="C69" s="91" t="s">
        <v>40</v>
      </c>
      <c r="D69" s="91"/>
      <c r="E69" s="91"/>
      <c r="F69" s="2"/>
      <c r="G69" s="2"/>
    </row>
    <row r="70" spans="1:7" ht="15" customHeight="1">
      <c r="A70" s="2"/>
      <c r="B70" s="39" t="s">
        <v>41</v>
      </c>
      <c r="C70" s="91" t="s">
        <v>42</v>
      </c>
      <c r="D70" s="91"/>
      <c r="E70" s="91"/>
      <c r="F70" s="2"/>
      <c r="G70" s="2"/>
    </row>
    <row r="71" spans="1:7" ht="15" customHeight="1">
      <c r="A71" s="2"/>
      <c r="B71" s="39" t="s">
        <v>43</v>
      </c>
      <c r="C71" s="91" t="s">
        <v>44</v>
      </c>
      <c r="D71" s="91"/>
      <c r="E71" s="91"/>
      <c r="F71" s="2"/>
      <c r="G71" s="2"/>
    </row>
    <row r="72" spans="1:7" ht="15" customHeight="1">
      <c r="A72" s="2"/>
      <c r="B72" s="2" t="s">
        <v>45</v>
      </c>
      <c r="C72" s="2"/>
      <c r="D72" s="2"/>
      <c r="E72" s="2"/>
      <c r="F72" s="2"/>
      <c r="G72" s="2"/>
    </row>
    <row r="73" spans="1:7" ht="15" customHeight="1">
      <c r="A73" s="2"/>
      <c r="B73" s="2" t="s">
        <v>46</v>
      </c>
      <c r="C73" s="2"/>
      <c r="D73" s="2"/>
      <c r="E73" s="2"/>
      <c r="F73" s="2"/>
      <c r="G73" s="2"/>
    </row>
    <row r="74" spans="1:7" ht="15" customHeight="1">
      <c r="A74" s="2"/>
      <c r="B74" s="2" t="s">
        <v>47</v>
      </c>
      <c r="C74" s="2"/>
      <c r="D74" s="2"/>
      <c r="E74" s="2"/>
      <c r="F74" s="2"/>
      <c r="G74" s="2"/>
    </row>
    <row r="75" spans="1:7" ht="15" customHeight="1">
      <c r="A75" s="2" t="s">
        <v>48</v>
      </c>
      <c r="B75" s="36"/>
      <c r="C75" s="2"/>
      <c r="D75" s="2"/>
      <c r="E75" s="2"/>
      <c r="F75" s="2"/>
      <c r="G75" s="2"/>
    </row>
    <row r="76" spans="1:7" ht="15" customHeight="1">
      <c r="A76" s="2" t="s">
        <v>149</v>
      </c>
      <c r="B76" s="36"/>
      <c r="C76" s="2"/>
      <c r="D76" s="2"/>
      <c r="E76" s="2"/>
      <c r="F76" s="2"/>
      <c r="G76" s="2"/>
    </row>
    <row r="77" spans="1:7" ht="15" customHeight="1">
      <c r="A77" s="2" t="s">
        <v>50</v>
      </c>
      <c r="B77" s="36"/>
      <c r="C77" s="2"/>
      <c r="D77" s="2"/>
      <c r="E77" s="2"/>
      <c r="F77" s="2"/>
      <c r="G77" s="2"/>
    </row>
    <row r="78" spans="1:7" ht="15" customHeight="1">
      <c r="A78" s="2" t="s">
        <v>51</v>
      </c>
      <c r="B78" s="36"/>
      <c r="C78" s="2"/>
      <c r="D78" s="2"/>
      <c r="E78" s="2"/>
      <c r="F78" s="2"/>
      <c r="G78" s="2"/>
    </row>
    <row r="79" spans="1:7" ht="15" customHeight="1">
      <c r="A79" s="2" t="s">
        <v>52</v>
      </c>
      <c r="B79" s="36"/>
      <c r="C79" s="2"/>
      <c r="D79" s="2"/>
      <c r="E79" s="2"/>
      <c r="F79" s="2"/>
      <c r="G79" s="2"/>
    </row>
    <row r="80" spans="1:7" ht="15" customHeight="1">
      <c r="A80" s="2" t="s">
        <v>53</v>
      </c>
      <c r="B80" s="36"/>
      <c r="C80" s="2"/>
      <c r="D80" s="2"/>
      <c r="E80" s="2"/>
      <c r="F80" s="2"/>
      <c r="G80" s="2"/>
    </row>
    <row r="81" spans="1:7" ht="15" customHeight="1">
      <c r="A81" s="2"/>
      <c r="B81" s="2" t="s">
        <v>54</v>
      </c>
      <c r="C81" s="2"/>
      <c r="D81" s="2"/>
      <c r="E81" s="2"/>
      <c r="F81" s="2"/>
      <c r="G81" s="2"/>
    </row>
    <row r="82" spans="1:7" ht="15" customHeight="1">
      <c r="A82" s="2"/>
      <c r="B82" s="2" t="s">
        <v>55</v>
      </c>
      <c r="C82" s="2"/>
      <c r="D82" s="2"/>
      <c r="E82" s="2"/>
      <c r="F82" s="2"/>
      <c r="G82" s="2"/>
    </row>
    <row r="83" spans="1:7" ht="15" customHeight="1">
      <c r="A83" s="2" t="s">
        <v>56</v>
      </c>
      <c r="B83" s="36"/>
      <c r="C83" s="2"/>
      <c r="D83" s="2"/>
      <c r="E83" s="2"/>
      <c r="F83" s="2"/>
      <c r="G83" s="2"/>
    </row>
    <row r="84" spans="1:7" ht="15" customHeight="1">
      <c r="A84" s="2" t="s">
        <v>57</v>
      </c>
      <c r="B84" s="36"/>
      <c r="C84" s="2"/>
      <c r="D84" s="2"/>
      <c r="E84" s="2"/>
      <c r="F84" s="2"/>
      <c r="G84" s="2"/>
    </row>
    <row r="85" spans="1:7" ht="15" customHeight="1">
      <c r="A85" s="2" t="s">
        <v>58</v>
      </c>
      <c r="B85" s="36"/>
      <c r="C85" s="2"/>
      <c r="D85" s="2"/>
      <c r="E85" s="2"/>
      <c r="F85" s="2"/>
      <c r="G85" s="2"/>
    </row>
    <row r="86" spans="1:7" ht="15" customHeight="1">
      <c r="A86" s="2" t="s">
        <v>59</v>
      </c>
      <c r="B86" s="36"/>
      <c r="C86" s="2"/>
      <c r="D86" s="2"/>
      <c r="E86" s="2"/>
      <c r="F86" s="2"/>
      <c r="G86" s="2"/>
    </row>
    <row r="87" spans="1:7" ht="15" customHeight="1">
      <c r="A87" s="2" t="s">
        <v>60</v>
      </c>
      <c r="B87" s="36"/>
      <c r="C87" s="2"/>
      <c r="D87" s="2"/>
      <c r="E87" s="2"/>
      <c r="F87" s="2"/>
      <c r="G87" s="2"/>
    </row>
    <row r="88" spans="1:7" ht="15" customHeight="1">
      <c r="A88" s="2" t="s">
        <v>61</v>
      </c>
      <c r="B88" s="36"/>
      <c r="C88" s="2"/>
      <c r="D88" s="2"/>
      <c r="E88" s="2"/>
      <c r="F88" s="2"/>
      <c r="G88" s="2"/>
    </row>
    <row r="89" spans="1:7" ht="15" customHeight="1">
      <c r="A89" s="2" t="s">
        <v>62</v>
      </c>
      <c r="B89" s="36"/>
      <c r="C89" s="2"/>
      <c r="D89" s="2"/>
      <c r="E89" s="2"/>
      <c r="F89" s="2"/>
      <c r="G89" s="2"/>
    </row>
    <row r="90" spans="1:7" ht="15" customHeight="1">
      <c r="A90" s="2" t="s">
        <v>63</v>
      </c>
      <c r="B90" s="36"/>
      <c r="C90" s="2"/>
      <c r="D90" s="2"/>
      <c r="E90" s="2"/>
      <c r="F90" s="2"/>
      <c r="G90" s="2"/>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O37:O47 R37:R47 U37:U47 X37:X47 AA37:AA47 AD37:AD47 I37:I47 AG37:AG47 D37:F47 L37:L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topLeftCell="A33" zoomScaleNormal="100" zoomScaleSheetLayoutView="100" workbookViewId="0">
      <selection activeCell="F32" sqref="F32:AJ32"/>
    </sheetView>
  </sheetViews>
  <sheetFormatPr defaultColWidth="8.25" defaultRowHeight="21" customHeight="1"/>
  <cols>
    <col min="1" max="1" width="2.58203125" style="1" customWidth="1"/>
    <col min="2" max="2" width="15" style="3" customWidth="1"/>
    <col min="3" max="3" width="7.25" style="1" customWidth="1"/>
    <col min="4" max="5" width="7.58203125" style="1" customWidth="1"/>
    <col min="6" max="36" width="2.58203125" style="1" customWidth="1"/>
    <col min="37" max="37" width="6.58203125" style="1" customWidth="1"/>
    <col min="38" max="39" width="7.58203125" style="1" customWidth="1"/>
    <col min="40" max="40" width="5.58203125" style="1" customWidth="1"/>
    <col min="41" max="16384" width="8.25" style="1"/>
  </cols>
  <sheetData>
    <row r="1" spans="1:40" ht="25" customHeight="1">
      <c r="A1" s="37" t="s">
        <v>1</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2</v>
      </c>
      <c r="AJ1" s="23"/>
      <c r="AK1" s="125" t="s">
        <v>105</v>
      </c>
      <c r="AL1" s="125"/>
      <c r="AM1" s="125"/>
      <c r="AN1" s="125"/>
    </row>
    <row r="2" spans="1:40" ht="18" customHeight="1">
      <c r="A2" s="4"/>
      <c r="B2" s="5"/>
      <c r="C2" s="5"/>
      <c r="D2" s="5"/>
      <c r="E2" s="5"/>
      <c r="F2" s="5"/>
      <c r="G2" s="5"/>
      <c r="H2" s="5"/>
      <c r="I2" s="5"/>
      <c r="J2" s="5"/>
      <c r="K2" s="5"/>
      <c r="L2" s="5"/>
      <c r="M2" s="126">
        <v>2026</v>
      </c>
      <c r="N2" s="126"/>
      <c r="O2" s="126"/>
      <c r="P2" s="126"/>
      <c r="Q2" s="127" t="s">
        <v>4</v>
      </c>
      <c r="R2" s="127"/>
      <c r="S2" s="126"/>
      <c r="T2" s="126"/>
      <c r="U2" s="127" t="s">
        <v>5</v>
      </c>
      <c r="V2" s="127"/>
      <c r="W2" s="5"/>
      <c r="X2" s="5"/>
      <c r="Y2" s="5"/>
      <c r="Z2" s="4"/>
      <c r="AA2" s="4"/>
      <c r="AC2" s="23"/>
      <c r="AD2" s="5"/>
      <c r="AE2" s="5"/>
      <c r="AF2" s="5"/>
      <c r="AG2" s="5"/>
      <c r="AH2" s="5"/>
      <c r="AI2" s="23" t="s">
        <v>6</v>
      </c>
      <c r="AJ2" s="23"/>
      <c r="AK2" s="128"/>
      <c r="AL2" s="128"/>
      <c r="AM2" s="128"/>
      <c r="AN2" s="128"/>
    </row>
    <row r="3" spans="1:40" ht="18" customHeight="1">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7</v>
      </c>
      <c r="AJ3" s="23"/>
      <c r="AK3" s="129" t="s">
        <v>65</v>
      </c>
      <c r="AL3" s="129"/>
      <c r="AM3" s="129"/>
      <c r="AN3" s="129"/>
    </row>
    <row r="4" spans="1:40" ht="18" customHeight="1">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8</v>
      </c>
      <c r="AJ4" s="23"/>
      <c r="AK4" s="129"/>
      <c r="AL4" s="129"/>
      <c r="AM4" s="129"/>
      <c r="AN4" s="129"/>
    </row>
    <row r="5" spans="1:40" ht="18" customHeight="1">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9</v>
      </c>
      <c r="AH5" s="130"/>
      <c r="AI5" s="130"/>
      <c r="AJ5" s="130"/>
      <c r="AK5" s="30" t="s">
        <v>10</v>
      </c>
      <c r="AL5" s="41"/>
      <c r="AM5" s="30" t="s">
        <v>11</v>
      </c>
      <c r="AN5" s="4"/>
    </row>
    <row r="6" spans="1:40" ht="10" customHeight="1">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c r="A7" s="113" t="s">
        <v>12</v>
      </c>
      <c r="B7" s="121" t="s">
        <v>13</v>
      </c>
      <c r="C7" s="116" t="s">
        <v>14</v>
      </c>
      <c r="D7" s="100" t="s">
        <v>15</v>
      </c>
      <c r="E7" s="111" t="s">
        <v>16</v>
      </c>
      <c r="F7" s="119" t="s">
        <v>17</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0" t="s">
        <v>18</v>
      </c>
      <c r="AL7" s="101" t="s">
        <v>19</v>
      </c>
      <c r="AM7" s="115" t="s">
        <v>20</v>
      </c>
      <c r="AN7" s="115"/>
    </row>
    <row r="8" spans="1:40" ht="15" customHeight="1">
      <c r="A8" s="113"/>
      <c r="B8" s="122"/>
      <c r="C8" s="117"/>
      <c r="D8" s="100"/>
      <c r="E8" s="111"/>
      <c r="F8" s="100" t="s">
        <v>21</v>
      </c>
      <c r="G8" s="100"/>
      <c r="H8" s="100"/>
      <c r="I8" s="100"/>
      <c r="J8" s="100"/>
      <c r="K8" s="100"/>
      <c r="L8" s="100"/>
      <c r="M8" s="100" t="s">
        <v>22</v>
      </c>
      <c r="N8" s="100"/>
      <c r="O8" s="100"/>
      <c r="P8" s="100"/>
      <c r="Q8" s="100"/>
      <c r="R8" s="100"/>
      <c r="S8" s="100"/>
      <c r="T8" s="100" t="s">
        <v>23</v>
      </c>
      <c r="U8" s="100"/>
      <c r="V8" s="100"/>
      <c r="W8" s="100"/>
      <c r="X8" s="100"/>
      <c r="Y8" s="100"/>
      <c r="Z8" s="100"/>
      <c r="AA8" s="100" t="s">
        <v>24</v>
      </c>
      <c r="AB8" s="100"/>
      <c r="AC8" s="100"/>
      <c r="AD8" s="100"/>
      <c r="AE8" s="100"/>
      <c r="AF8" s="100"/>
      <c r="AG8" s="100"/>
      <c r="AH8" s="100" t="s">
        <v>25</v>
      </c>
      <c r="AI8" s="100"/>
      <c r="AJ8" s="100"/>
      <c r="AK8" s="120"/>
      <c r="AL8" s="101"/>
      <c r="AM8" s="115"/>
      <c r="AN8" s="115"/>
    </row>
    <row r="9" spans="1:40" ht="15" customHeight="1">
      <c r="A9" s="113"/>
      <c r="B9" s="123" t="s">
        <v>66</v>
      </c>
      <c r="C9" s="117"/>
      <c r="D9" s="100"/>
      <c r="E9" s="111"/>
      <c r="F9" s="6">
        <f>DATE($M$2,$S$2,1)</f>
        <v>45992</v>
      </c>
      <c r="G9" s="6">
        <f>DATE($M$2,$S$2,2)</f>
        <v>45993</v>
      </c>
      <c r="H9" s="6">
        <f>DATE($M$2,$S$2,3)</f>
        <v>45994</v>
      </c>
      <c r="I9" s="6">
        <f>DATE($M$2,$S$2,4)</f>
        <v>45995</v>
      </c>
      <c r="J9" s="6">
        <f>DATE($M$2,$S$2,5)</f>
        <v>45996</v>
      </c>
      <c r="K9" s="6">
        <f>DATE($M$2,$S$2,6)</f>
        <v>45997</v>
      </c>
      <c r="L9" s="6">
        <f>DATE($M$2,$S$2,7)</f>
        <v>45998</v>
      </c>
      <c r="M9" s="6">
        <f>DATE($M$2,$S$2,8)</f>
        <v>45999</v>
      </c>
      <c r="N9" s="6">
        <f>DATE($M$2,$S$2,9)</f>
        <v>46000</v>
      </c>
      <c r="O9" s="6">
        <f>DATE($M$2,$S$2,10)</f>
        <v>46001</v>
      </c>
      <c r="P9" s="6">
        <f>DATE($M$2,$S$2,11)</f>
        <v>46002</v>
      </c>
      <c r="Q9" s="6">
        <f>DATE($M$2,$S$2,12)</f>
        <v>46003</v>
      </c>
      <c r="R9" s="6">
        <f>DATE($M$2,$S$2,13)</f>
        <v>46004</v>
      </c>
      <c r="S9" s="6">
        <f>DATE($M$2,$S$2,14)</f>
        <v>46005</v>
      </c>
      <c r="T9" s="6">
        <f>DATE($M$2,$S$2,15)</f>
        <v>46006</v>
      </c>
      <c r="U9" s="6">
        <f>DATE($M$2,$S$2,16)</f>
        <v>46007</v>
      </c>
      <c r="V9" s="6">
        <f>DATE($M$2,$S$2,17)</f>
        <v>46008</v>
      </c>
      <c r="W9" s="6">
        <f>DATE($M$2,$S$2,18)</f>
        <v>46009</v>
      </c>
      <c r="X9" s="6">
        <f>DATE($M$2,$S$2,19)</f>
        <v>46010</v>
      </c>
      <c r="Y9" s="6">
        <f>DATE($M$2,$S$2,20)</f>
        <v>46011</v>
      </c>
      <c r="Z9" s="6">
        <f>DATE($M$2,$S$2,21)</f>
        <v>46012</v>
      </c>
      <c r="AA9" s="6">
        <f>DATE($M$2,$S$2,22)</f>
        <v>46013</v>
      </c>
      <c r="AB9" s="6">
        <f>DATE($M$2,$S$2,23)</f>
        <v>46014</v>
      </c>
      <c r="AC9" s="6">
        <f>DATE($M$2,$S$2,24)</f>
        <v>46015</v>
      </c>
      <c r="AD9" s="6">
        <f>DATE($M$2,$S$2,25)</f>
        <v>46016</v>
      </c>
      <c r="AE9" s="6">
        <f>DATE($M$2,$S$2,26)</f>
        <v>46017</v>
      </c>
      <c r="AF9" s="6">
        <f>DATE($M$2,$S$2,27)</f>
        <v>46018</v>
      </c>
      <c r="AG9" s="6">
        <f>DATE($M$2,$S$2,28)</f>
        <v>46019</v>
      </c>
      <c r="AH9" s="6">
        <f>IF(DAY(EOMONTH(F9,0))&lt;29,"",DATE($M$2,$S$2,29))</f>
        <v>46020</v>
      </c>
      <c r="AI9" s="6">
        <f>IF(DAY(EOMONTH(F9,0))&lt;30,"",DATE($M$2,$S$2,30))</f>
        <v>46021</v>
      </c>
      <c r="AJ9" s="6">
        <f>IF(DAY(EOMONTH(F9,0))&lt;31,"",DATE($M$2,$S$2,31))</f>
        <v>46022</v>
      </c>
      <c r="AK9" s="120"/>
      <c r="AL9" s="101"/>
      <c r="AM9" s="115"/>
      <c r="AN9" s="115"/>
    </row>
    <row r="10" spans="1:40" ht="15" customHeight="1">
      <c r="A10" s="113"/>
      <c r="B10" s="124"/>
      <c r="C10" s="118"/>
      <c r="D10" s="100"/>
      <c r="E10" s="111"/>
      <c r="F10" s="7">
        <f>DATE($M$2,$S$2,1)</f>
        <v>45992</v>
      </c>
      <c r="G10" s="7">
        <f>DATE($M$2,$S$2,2)</f>
        <v>45993</v>
      </c>
      <c r="H10" s="7">
        <f>DATE($M$2,$S$2,3)</f>
        <v>45994</v>
      </c>
      <c r="I10" s="7">
        <f>DATE($M$2,$S$2,4)</f>
        <v>45995</v>
      </c>
      <c r="J10" s="7">
        <f>DATE($M$2,$S$2,5)</f>
        <v>45996</v>
      </c>
      <c r="K10" s="7">
        <f>DATE($M$2,$S$2,6)</f>
        <v>45997</v>
      </c>
      <c r="L10" s="7">
        <f>DATE($M$2,$S$2,7)</f>
        <v>45998</v>
      </c>
      <c r="M10" s="7">
        <f>DATE($M$2,$S$2,8)</f>
        <v>45999</v>
      </c>
      <c r="N10" s="7">
        <f>DATE($M$2,$S$2,9)</f>
        <v>46000</v>
      </c>
      <c r="O10" s="7">
        <f>DATE($M$2,$S$2,10)</f>
        <v>46001</v>
      </c>
      <c r="P10" s="7">
        <f>DATE($M$2,$S$2,11)</f>
        <v>46002</v>
      </c>
      <c r="Q10" s="7">
        <f>DATE($M$2,$S$2,12)</f>
        <v>46003</v>
      </c>
      <c r="R10" s="7">
        <f>DATE($M$2,$S$2,13)</f>
        <v>46004</v>
      </c>
      <c r="S10" s="7">
        <f>DATE($M$2,$S$2,14)</f>
        <v>46005</v>
      </c>
      <c r="T10" s="7">
        <f>DATE($M$2,$S$2,15)</f>
        <v>46006</v>
      </c>
      <c r="U10" s="7">
        <f>DATE($M$2,$S$2,16)</f>
        <v>46007</v>
      </c>
      <c r="V10" s="7">
        <f>DATE($M$2,$S$2,17)</f>
        <v>46008</v>
      </c>
      <c r="W10" s="7">
        <f>DATE($M$2,$S$2,18)</f>
        <v>46009</v>
      </c>
      <c r="X10" s="7">
        <f>DATE($M$2,$S$2,19)</f>
        <v>46010</v>
      </c>
      <c r="Y10" s="7">
        <f>DATE($M$2,$S$2,20)</f>
        <v>46011</v>
      </c>
      <c r="Z10" s="7">
        <f>DATE($M$2,$S$2,21)</f>
        <v>46012</v>
      </c>
      <c r="AA10" s="7">
        <f>DATE($M$2,$S$2,22)</f>
        <v>46013</v>
      </c>
      <c r="AB10" s="7">
        <f>DATE($M$2,$S$2,23)</f>
        <v>46014</v>
      </c>
      <c r="AC10" s="7">
        <f>DATE($M$2,$S$2,24)</f>
        <v>46015</v>
      </c>
      <c r="AD10" s="7">
        <f>DATE($M$2,$S$2,25)</f>
        <v>46016</v>
      </c>
      <c r="AE10" s="7">
        <f>DATE($M$2,$S$2,26)</f>
        <v>46017</v>
      </c>
      <c r="AF10" s="7">
        <f>DATE($M$2,$S$2,27)</f>
        <v>46018</v>
      </c>
      <c r="AG10" s="7">
        <f>DATE($M$2,$S$2,28)</f>
        <v>46019</v>
      </c>
      <c r="AH10" s="7">
        <f>IF(DAY(EOMONTH(F10,0))&lt;29,"",DATE($M$2,$S$2,29))</f>
        <v>46020</v>
      </c>
      <c r="AI10" s="7">
        <f>IF(DAY(EOMONTH(F10,0))&lt;30,"",DATE($M$2,$S$2,30))</f>
        <v>46021</v>
      </c>
      <c r="AJ10" s="7">
        <f>IF(DAY(EOMONTH(F10,0))&lt;31,"",DATE($M$2,$S$2,31))</f>
        <v>46022</v>
      </c>
      <c r="AK10" s="120"/>
      <c r="AL10" s="101"/>
      <c r="AM10" s="115"/>
      <c r="AN10" s="115"/>
    </row>
    <row r="11" spans="1:40" ht="18" customHeight="1">
      <c r="A11" s="16">
        <v>1</v>
      </c>
      <c r="B11" s="45" t="s">
        <v>67</v>
      </c>
      <c r="C11" s="25" t="s">
        <v>37</v>
      </c>
      <c r="D11" s="46"/>
      <c r="E11" s="47" t="s">
        <v>37</v>
      </c>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5"/>
      <c r="AL11" s="70"/>
      <c r="AM11" s="110"/>
      <c r="AN11" s="110"/>
    </row>
    <row r="12" spans="1:40" ht="18" customHeight="1">
      <c r="A12" s="16">
        <v>2</v>
      </c>
      <c r="B12" s="45" t="s">
        <v>68</v>
      </c>
      <c r="C12" s="25" t="s">
        <v>39</v>
      </c>
      <c r="D12" s="46"/>
      <c r="E12" s="47" t="s">
        <v>39</v>
      </c>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2">
        <f>+SUM(F12:AJ12)</f>
        <v>0</v>
      </c>
      <c r="AL12" s="13">
        <f t="shared" ref="AL12:AL30" si="0">IF($AK$3="４週",AK12/4,AK12/(DAY(EOMONTH($F$9,0))/7))</f>
        <v>0</v>
      </c>
      <c r="AM12" s="110"/>
      <c r="AN12" s="110"/>
    </row>
    <row r="13" spans="1:40" ht="18" customHeight="1">
      <c r="A13" s="16">
        <v>3</v>
      </c>
      <c r="B13" s="45" t="s">
        <v>68</v>
      </c>
      <c r="C13" s="25" t="s">
        <v>41</v>
      </c>
      <c r="D13" s="46"/>
      <c r="E13" s="47" t="s">
        <v>41</v>
      </c>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2">
        <f>+SUM(F13:AJ13)</f>
        <v>0</v>
      </c>
      <c r="AL13" s="13">
        <f t="shared" si="0"/>
        <v>0</v>
      </c>
      <c r="AM13" s="110"/>
      <c r="AN13" s="110"/>
    </row>
    <row r="14" spans="1:40" ht="18" customHeight="1">
      <c r="A14" s="16">
        <v>4</v>
      </c>
      <c r="B14" s="45" t="s">
        <v>69</v>
      </c>
      <c r="C14" s="25" t="s">
        <v>41</v>
      </c>
      <c r="D14" s="46"/>
      <c r="E14" s="47" t="s">
        <v>43</v>
      </c>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2">
        <f t="shared" ref="AK14:AK30" si="1">+SUM(F14:AJ14)</f>
        <v>0</v>
      </c>
      <c r="AL14" s="13">
        <f t="shared" si="0"/>
        <v>0</v>
      </c>
      <c r="AM14" s="110"/>
      <c r="AN14" s="110"/>
    </row>
    <row r="15" spans="1:40" ht="18" customHeight="1">
      <c r="A15" s="16">
        <v>5</v>
      </c>
      <c r="B15" s="45" t="s">
        <v>69</v>
      </c>
      <c r="C15" s="25" t="s">
        <v>41</v>
      </c>
      <c r="D15" s="46"/>
      <c r="E15" s="47" t="s">
        <v>70</v>
      </c>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2">
        <f t="shared" si="1"/>
        <v>0</v>
      </c>
      <c r="AL15" s="13">
        <f t="shared" si="0"/>
        <v>0</v>
      </c>
      <c r="AM15" s="110"/>
      <c r="AN15" s="110"/>
    </row>
    <row r="16" spans="1:40" ht="18" customHeight="1">
      <c r="A16" s="16">
        <v>6</v>
      </c>
      <c r="B16" s="45" t="s">
        <v>69</v>
      </c>
      <c r="C16" s="25" t="s">
        <v>43</v>
      </c>
      <c r="D16" s="46"/>
      <c r="E16" s="47" t="s">
        <v>71</v>
      </c>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2">
        <f t="shared" si="1"/>
        <v>0</v>
      </c>
      <c r="AL16" s="13">
        <f t="shared" si="0"/>
        <v>0</v>
      </c>
      <c r="AM16" s="110"/>
      <c r="AN16" s="110"/>
    </row>
    <row r="17" spans="1:40" ht="18" customHeight="1">
      <c r="A17" s="16">
        <v>7</v>
      </c>
      <c r="B17" s="45" t="s">
        <v>69</v>
      </c>
      <c r="C17" s="25" t="s">
        <v>43</v>
      </c>
      <c r="D17" s="46"/>
      <c r="E17" s="47" t="s">
        <v>72</v>
      </c>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2">
        <f t="shared" si="1"/>
        <v>0</v>
      </c>
      <c r="AL17" s="13">
        <f t="shared" si="0"/>
        <v>0</v>
      </c>
      <c r="AM17" s="110"/>
      <c r="AN17" s="110"/>
    </row>
    <row r="18" spans="1:40" ht="18" customHeight="1">
      <c r="A18" s="16">
        <v>8</v>
      </c>
      <c r="B18" s="45" t="s">
        <v>69</v>
      </c>
      <c r="C18" s="25" t="s">
        <v>43</v>
      </c>
      <c r="D18" s="46"/>
      <c r="E18" s="47" t="s">
        <v>73</v>
      </c>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2">
        <f t="shared" si="1"/>
        <v>0</v>
      </c>
      <c r="AL18" s="13">
        <f t="shared" si="0"/>
        <v>0</v>
      </c>
      <c r="AM18" s="110"/>
      <c r="AN18" s="110"/>
    </row>
    <row r="19" spans="1:40" ht="18" customHeight="1">
      <c r="A19" s="16">
        <v>9</v>
      </c>
      <c r="B19" s="45" t="s">
        <v>69</v>
      </c>
      <c r="C19" s="25" t="s">
        <v>43</v>
      </c>
      <c r="D19" s="46"/>
      <c r="E19" s="47" t="s">
        <v>74</v>
      </c>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2">
        <f t="shared" si="1"/>
        <v>0</v>
      </c>
      <c r="AL19" s="13">
        <f t="shared" si="0"/>
        <v>0</v>
      </c>
      <c r="AM19" s="110"/>
      <c r="AN19" s="110"/>
    </row>
    <row r="20" spans="1:40" ht="18" customHeight="1">
      <c r="A20" s="16">
        <v>10</v>
      </c>
      <c r="B20" s="45" t="s">
        <v>69</v>
      </c>
      <c r="C20" s="25" t="s">
        <v>43</v>
      </c>
      <c r="D20" s="46"/>
      <c r="E20" s="47" t="s">
        <v>75</v>
      </c>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2">
        <f t="shared" si="1"/>
        <v>0</v>
      </c>
      <c r="AL20" s="13">
        <f t="shared" si="0"/>
        <v>0</v>
      </c>
      <c r="AM20" s="110"/>
      <c r="AN20" s="110"/>
    </row>
    <row r="21" spans="1:40" ht="18" customHeight="1">
      <c r="A21" s="16">
        <v>11</v>
      </c>
      <c r="B21" s="45"/>
      <c r="C21" s="25"/>
      <c r="D21" s="46"/>
      <c r="E21" s="47"/>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2">
        <f t="shared" si="1"/>
        <v>0</v>
      </c>
      <c r="AL21" s="13">
        <f t="shared" si="0"/>
        <v>0</v>
      </c>
      <c r="AM21" s="110"/>
      <c r="AN21" s="110"/>
    </row>
    <row r="22" spans="1:40" ht="18" customHeight="1">
      <c r="A22" s="16">
        <v>12</v>
      </c>
      <c r="B22" s="45"/>
      <c r="C22" s="25"/>
      <c r="D22" s="46"/>
      <c r="E22" s="47"/>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2">
        <f t="shared" si="1"/>
        <v>0</v>
      </c>
      <c r="AL22" s="13">
        <f t="shared" si="0"/>
        <v>0</v>
      </c>
      <c r="AM22" s="110"/>
      <c r="AN22" s="110"/>
    </row>
    <row r="23" spans="1:40" ht="18" customHeight="1">
      <c r="A23" s="16">
        <v>13</v>
      </c>
      <c r="B23" s="45"/>
      <c r="C23" s="25"/>
      <c r="D23" s="46"/>
      <c r="E23" s="47"/>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2">
        <f t="shared" si="1"/>
        <v>0</v>
      </c>
      <c r="AL23" s="13">
        <f t="shared" si="0"/>
        <v>0</v>
      </c>
      <c r="AM23" s="110"/>
      <c r="AN23" s="110"/>
    </row>
    <row r="24" spans="1:40" ht="18" customHeight="1">
      <c r="A24" s="16">
        <v>14</v>
      </c>
      <c r="B24" s="45"/>
      <c r="C24" s="25"/>
      <c r="D24" s="46"/>
      <c r="E24" s="47"/>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2">
        <f t="shared" si="1"/>
        <v>0</v>
      </c>
      <c r="AL24" s="13">
        <f t="shared" si="0"/>
        <v>0</v>
      </c>
      <c r="AM24" s="110"/>
      <c r="AN24" s="110"/>
    </row>
    <row r="25" spans="1:40" ht="18" customHeight="1">
      <c r="A25" s="16">
        <v>15</v>
      </c>
      <c r="B25" s="45"/>
      <c r="C25" s="25"/>
      <c r="D25" s="46"/>
      <c r="E25" s="47"/>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2">
        <f t="shared" si="1"/>
        <v>0</v>
      </c>
      <c r="AL25" s="13">
        <f t="shared" si="0"/>
        <v>0</v>
      </c>
      <c r="AM25" s="110"/>
      <c r="AN25" s="110"/>
    </row>
    <row r="26" spans="1:40" ht="18" customHeight="1">
      <c r="A26" s="16">
        <v>16</v>
      </c>
      <c r="B26" s="45"/>
      <c r="C26" s="25"/>
      <c r="D26" s="46"/>
      <c r="E26" s="47"/>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2">
        <f t="shared" si="1"/>
        <v>0</v>
      </c>
      <c r="AL26" s="13">
        <f t="shared" si="0"/>
        <v>0</v>
      </c>
      <c r="AM26" s="110"/>
      <c r="AN26" s="110"/>
    </row>
    <row r="27" spans="1:40" ht="18" customHeight="1">
      <c r="A27" s="16">
        <v>17</v>
      </c>
      <c r="B27" s="45"/>
      <c r="C27" s="25"/>
      <c r="D27" s="46"/>
      <c r="E27" s="47"/>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2">
        <f t="shared" si="1"/>
        <v>0</v>
      </c>
      <c r="AL27" s="13">
        <f t="shared" si="0"/>
        <v>0</v>
      </c>
      <c r="AM27" s="110"/>
      <c r="AN27" s="110"/>
    </row>
    <row r="28" spans="1:40" ht="18" customHeight="1">
      <c r="A28" s="16">
        <v>18</v>
      </c>
      <c r="B28" s="45"/>
      <c r="C28" s="25"/>
      <c r="D28" s="46"/>
      <c r="E28" s="47"/>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2">
        <f t="shared" si="1"/>
        <v>0</v>
      </c>
      <c r="AL28" s="13">
        <f t="shared" si="0"/>
        <v>0</v>
      </c>
      <c r="AM28" s="110"/>
      <c r="AN28" s="110"/>
    </row>
    <row r="29" spans="1:40" ht="18" customHeight="1">
      <c r="A29" s="16">
        <v>19</v>
      </c>
      <c r="B29" s="45"/>
      <c r="C29" s="25"/>
      <c r="D29" s="46"/>
      <c r="E29" s="47"/>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2">
        <f t="shared" si="1"/>
        <v>0</v>
      </c>
      <c r="AL29" s="13">
        <f t="shared" si="0"/>
        <v>0</v>
      </c>
      <c r="AM29" s="110"/>
      <c r="AN29" s="110"/>
    </row>
    <row r="30" spans="1:40" ht="18" customHeight="1">
      <c r="A30" s="16">
        <v>20</v>
      </c>
      <c r="B30" s="45"/>
      <c r="C30" s="25"/>
      <c r="D30" s="46"/>
      <c r="E30" s="47"/>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2">
        <f t="shared" si="1"/>
        <v>0</v>
      </c>
      <c r="AL30" s="13">
        <f t="shared" si="0"/>
        <v>0</v>
      </c>
      <c r="AM30" s="110"/>
      <c r="AN30" s="110"/>
    </row>
    <row r="31" spans="1:40" ht="18" customHeight="1">
      <c r="A31" s="111" t="s">
        <v>26</v>
      </c>
      <c r="B31" s="112"/>
      <c r="C31" s="112"/>
      <c r="D31" s="112"/>
      <c r="E31" s="112"/>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+SUM(F31:AJ31)</f>
        <v>0</v>
      </c>
      <c r="AL31" s="13">
        <f>IF($AK$3="４週",AK31/4,AK31/(DAY(EOMONTH($F$9,0))/7))</f>
        <v>0</v>
      </c>
      <c r="AM31" s="113"/>
      <c r="AN31" s="113"/>
    </row>
    <row r="32" spans="1:40" ht="18" customHeight="1">
      <c r="A32" s="112" t="s">
        <v>27</v>
      </c>
      <c r="B32" s="112"/>
      <c r="C32" s="112"/>
      <c r="D32" s="112"/>
      <c r="E32" s="114"/>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14"/>
      <c r="AL32" s="15"/>
      <c r="AM32" s="113"/>
      <c r="AN32" s="113"/>
    </row>
    <row r="33" spans="1:40" ht="15" customHeight="1">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0" ht="5.15" customHeight="1">
      <c r="A34" s="28"/>
      <c r="B34" s="28"/>
      <c r="C34" s="28"/>
      <c r="D34"/>
      <c r="E34"/>
      <c r="F34"/>
      <c r="G34"/>
      <c r="H34"/>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48"/>
      <c r="AK34" s="2"/>
      <c r="AL34" s="9"/>
      <c r="AM34" s="9"/>
      <c r="AN34" s="4"/>
    </row>
    <row r="35" spans="1:40" ht="5.15" customHeight="1">
      <c r="A35" s="28"/>
      <c r="B35" s="28"/>
      <c r="C35" s="28"/>
      <c r="D35"/>
      <c r="E35"/>
      <c r="F35"/>
      <c r="G35"/>
      <c r="H35"/>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48"/>
      <c r="AK35" s="2"/>
      <c r="AL35" s="9"/>
      <c r="AM35" s="9"/>
      <c r="AN35" s="4"/>
    </row>
    <row r="36" spans="1:40" ht="5.15" customHeight="1">
      <c r="A36" s="28"/>
      <c r="B36" s="28"/>
      <c r="C36" s="28"/>
      <c r="D36"/>
      <c r="E36"/>
      <c r="F36"/>
      <c r="G36"/>
      <c r="H36"/>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48"/>
      <c r="AK36" s="2"/>
      <c r="AL36" s="9"/>
      <c r="AM36" s="9"/>
      <c r="AN36" s="4"/>
    </row>
    <row r="37" spans="1:40" ht="18" customHeight="1">
      <c r="A37" s="10" t="s">
        <v>76</v>
      </c>
      <c r="B37" s="2"/>
      <c r="D37" s="2"/>
      <c r="E37" s="2"/>
      <c r="F37" s="2"/>
      <c r="G37" s="2"/>
      <c r="H37" s="2"/>
      <c r="I37" s="2"/>
      <c r="J37" s="2"/>
      <c r="K37" s="2"/>
    </row>
    <row r="38" spans="1:40" ht="18" customHeight="1">
      <c r="A38" s="54" t="s">
        <v>77</v>
      </c>
      <c r="B38" s="54"/>
      <c r="M38" s="10" t="s">
        <v>78</v>
      </c>
      <c r="N38" s="2"/>
      <c r="P38" s="2"/>
      <c r="Q38" s="2"/>
      <c r="R38" s="2"/>
      <c r="S38" s="2"/>
      <c r="T38" s="2"/>
      <c r="U38" s="77" t="str">
        <f>IF(COUNTIF(M40:M43,"○")&gt;1,"いずれか１つを選択してください。","")</f>
        <v/>
      </c>
      <c r="V38" s="2"/>
      <c r="W38" s="2"/>
      <c r="X38" s="2"/>
      <c r="Y38" s="2"/>
      <c r="Z38" s="2"/>
      <c r="AA38" s="2"/>
      <c r="AB38" s="2"/>
      <c r="AC38" s="2"/>
      <c r="AD38" s="2"/>
      <c r="AE38" s="2"/>
      <c r="AF38" s="2"/>
      <c r="AG38" s="2"/>
      <c r="AH38" s="2"/>
      <c r="AI38" s="2"/>
      <c r="AJ38" s="2"/>
      <c r="AK38" s="48"/>
      <c r="AL38" s="2"/>
      <c r="AM38" s="9"/>
      <c r="AN38" s="9"/>
    </row>
    <row r="39" spans="1:40" ht="18.75" customHeight="1">
      <c r="A39" s="148"/>
      <c r="B39" s="148"/>
      <c r="C39" s="148"/>
      <c r="D39" s="52">
        <f>IF(S2=1,10,IF(S2=2,11,IF(S2=3,12,S2-3)))</f>
        <v>-3</v>
      </c>
      <c r="E39" s="52">
        <f>IF(S2=1,11,IF(S2=2,12,S2-2))</f>
        <v>-2</v>
      </c>
      <c r="F39" s="149">
        <f>IF(S2=1,12,S2-1)</f>
        <v>-1</v>
      </c>
      <c r="G39" s="149"/>
      <c r="H39" s="149"/>
      <c r="I39" s="100" t="s">
        <v>79</v>
      </c>
      <c r="J39" s="100"/>
      <c r="K39" s="100"/>
      <c r="M39" s="111" t="s">
        <v>80</v>
      </c>
      <c r="N39" s="112"/>
      <c r="O39" s="112"/>
      <c r="P39" s="112"/>
      <c r="Q39" s="112"/>
      <c r="R39" s="112"/>
      <c r="S39" s="112"/>
      <c r="T39" s="112"/>
      <c r="U39" s="112"/>
      <c r="V39" s="112"/>
      <c r="W39" s="112"/>
      <c r="X39" s="112"/>
      <c r="Y39" s="112"/>
      <c r="Z39" s="112"/>
      <c r="AA39" s="112"/>
      <c r="AB39" s="112"/>
      <c r="AC39" s="112"/>
      <c r="AD39" s="112"/>
      <c r="AE39" s="112"/>
      <c r="AF39" s="112"/>
      <c r="AG39" s="112"/>
      <c r="AH39" s="151" t="s">
        <v>81</v>
      </c>
      <c r="AI39" s="152"/>
      <c r="AJ39" s="152"/>
      <c r="AK39" s="152"/>
      <c r="AL39" s="153"/>
      <c r="AM39" s="101" t="s">
        <v>82</v>
      </c>
      <c r="AN39" s="101"/>
    </row>
    <row r="40" spans="1:40" ht="18" customHeight="1">
      <c r="A40" s="101" t="s">
        <v>106</v>
      </c>
      <c r="B40" s="101"/>
      <c r="C40" s="101"/>
      <c r="D40" s="53"/>
      <c r="E40" s="53"/>
      <c r="F40" s="150"/>
      <c r="G40" s="150"/>
      <c r="H40" s="150"/>
      <c r="I40" s="100">
        <f>SUM(D40:F40)</f>
        <v>0</v>
      </c>
      <c r="J40" s="100"/>
      <c r="K40" s="100"/>
      <c r="M40" s="143" t="s">
        <v>84</v>
      </c>
      <c r="N40" s="116" t="s">
        <v>85</v>
      </c>
      <c r="O40" s="137"/>
      <c r="P40" s="138"/>
      <c r="Q40" s="134" t="s">
        <v>107</v>
      </c>
      <c r="R40" s="135"/>
      <c r="S40" s="135"/>
      <c r="T40" s="135"/>
      <c r="U40" s="135"/>
      <c r="V40" s="135"/>
      <c r="W40" s="135"/>
      <c r="X40" s="135"/>
      <c r="Y40" s="135"/>
      <c r="Z40" s="135"/>
      <c r="AA40" s="135"/>
      <c r="AB40" s="135"/>
      <c r="AC40" s="135"/>
      <c r="AD40" s="135"/>
      <c r="AE40" s="135"/>
      <c r="AF40" s="135"/>
      <c r="AG40" s="136"/>
      <c r="AH40" s="133">
        <f>SUM(F32:AJ32)</f>
        <v>0</v>
      </c>
      <c r="AI40" s="120"/>
      <c r="AJ40" s="72" t="s">
        <v>87</v>
      </c>
      <c r="AK40" s="133">
        <f>ROUNDUP(AH40/1000,0)</f>
        <v>0</v>
      </c>
      <c r="AL40" s="120"/>
      <c r="AM40" s="121">
        <f>MIN(AH40:AK42)</f>
        <v>0</v>
      </c>
      <c r="AN40" s="162"/>
    </row>
    <row r="41" spans="1:40" ht="18" customHeight="1">
      <c r="A41" s="158"/>
      <c r="B41" s="158"/>
      <c r="C41" s="158"/>
      <c r="D41" s="9"/>
      <c r="E41" s="9"/>
      <c r="F41" s="57"/>
      <c r="G41" s="57"/>
      <c r="H41" s="56" t="s">
        <v>108</v>
      </c>
      <c r="I41" s="57"/>
      <c r="J41" s="57"/>
      <c r="K41" s="57"/>
      <c r="L41" s="58"/>
      <c r="M41" s="144"/>
      <c r="N41" s="117"/>
      <c r="O41" s="139"/>
      <c r="P41" s="140"/>
      <c r="Q41" s="96" t="s">
        <v>109</v>
      </c>
      <c r="R41" s="97"/>
      <c r="S41" s="97"/>
      <c r="T41" s="97"/>
      <c r="U41" s="97"/>
      <c r="V41" s="97"/>
      <c r="W41" s="97"/>
      <c r="X41" s="97"/>
      <c r="Y41" s="97"/>
      <c r="Z41" s="97"/>
      <c r="AA41" s="97"/>
      <c r="AB41" s="97"/>
      <c r="AC41" s="97"/>
      <c r="AD41" s="97"/>
      <c r="AE41" s="97"/>
      <c r="AF41" s="97"/>
      <c r="AG41" s="98"/>
      <c r="AH41" s="111">
        <f>COUNTA(B12:B30)</f>
        <v>9</v>
      </c>
      <c r="AI41" s="114"/>
      <c r="AJ41" s="78" t="s">
        <v>90</v>
      </c>
      <c r="AK41" s="133">
        <f>ROUNDUP(AH41/20,0)</f>
        <v>1</v>
      </c>
      <c r="AL41" s="120"/>
      <c r="AM41" s="122"/>
      <c r="AN41" s="163"/>
    </row>
    <row r="42" spans="1:40" ht="18" customHeight="1">
      <c r="B42" s="1"/>
      <c r="I42" s="100">
        <f>I40/3</f>
        <v>0</v>
      </c>
      <c r="J42" s="100"/>
      <c r="K42" s="100"/>
      <c r="M42" s="145"/>
      <c r="N42" s="118"/>
      <c r="O42" s="141"/>
      <c r="P42" s="142"/>
      <c r="Q42" s="96" t="s">
        <v>110</v>
      </c>
      <c r="R42" s="97"/>
      <c r="S42" s="97"/>
      <c r="T42" s="97"/>
      <c r="U42" s="97"/>
      <c r="V42" s="97"/>
      <c r="W42" s="97"/>
      <c r="X42" s="97"/>
      <c r="Y42" s="97"/>
      <c r="Z42" s="97"/>
      <c r="AA42" s="97"/>
      <c r="AB42" s="97"/>
      <c r="AC42" s="97"/>
      <c r="AD42" s="97"/>
      <c r="AE42" s="97"/>
      <c r="AF42" s="97"/>
      <c r="AG42" s="98"/>
      <c r="AH42" s="133">
        <f>ROUNDDOWN(I42,1)</f>
        <v>0</v>
      </c>
      <c r="AI42" s="120"/>
      <c r="AJ42" s="79" t="s">
        <v>90</v>
      </c>
      <c r="AK42" s="133">
        <f>ROUNDUP(AH42/10,0)</f>
        <v>0</v>
      </c>
      <c r="AL42" s="120"/>
      <c r="AM42" s="164"/>
      <c r="AN42" s="165"/>
    </row>
    <row r="43" spans="1:40" ht="18" customHeight="1">
      <c r="B43" s="1"/>
      <c r="I43" s="9"/>
      <c r="J43" s="9"/>
      <c r="K43" s="9"/>
      <c r="M43" s="53"/>
      <c r="N43" s="96" t="s">
        <v>94</v>
      </c>
      <c r="O43" s="97"/>
      <c r="P43" s="97"/>
      <c r="Q43" s="97"/>
      <c r="R43" s="97"/>
      <c r="S43" s="97"/>
      <c r="T43" s="97"/>
      <c r="U43" s="97"/>
      <c r="V43" s="97"/>
      <c r="W43" s="97"/>
      <c r="X43" s="97"/>
      <c r="Y43" s="97"/>
      <c r="Z43" s="97"/>
      <c r="AA43" s="97"/>
      <c r="AB43" s="97"/>
      <c r="AC43" s="97"/>
      <c r="AD43" s="97"/>
      <c r="AE43" s="97"/>
      <c r="AF43" s="97"/>
      <c r="AG43" s="98"/>
      <c r="AH43" s="159"/>
      <c r="AI43" s="160"/>
      <c r="AJ43" s="160"/>
      <c r="AK43" s="160"/>
      <c r="AL43" s="161"/>
      <c r="AM43" s="111" cm="1">
        <f t="array" ref="AM43">ROUNDUP(_xlfn.IFS(AM40&lt;2,1,AND(AM40&lt;=2,AM40&lt;6),AM40-1,AM40&gt;=6,AM40/2*3),1)</f>
        <v>1</v>
      </c>
      <c r="AN43" s="114"/>
    </row>
    <row r="44" spans="1:40" ht="18" customHeight="1">
      <c r="A44" s="4"/>
      <c r="B44" s="1"/>
      <c r="H44" s="2"/>
      <c r="M44" s="2" t="s">
        <v>111</v>
      </c>
      <c r="W44" s="9"/>
      <c r="X44" s="2"/>
      <c r="Y44" s="2"/>
      <c r="Z44" s="2"/>
      <c r="AA44" s="2"/>
      <c r="AB44" s="2"/>
      <c r="AC44" s="2"/>
      <c r="AD44" s="2"/>
      <c r="AE44" s="2"/>
      <c r="AF44" s="2"/>
      <c r="AG44" s="2"/>
      <c r="AH44" s="2"/>
      <c r="AI44" s="2"/>
      <c r="AJ44" s="48"/>
      <c r="AK44" s="2"/>
      <c r="AL44" s="9"/>
      <c r="AM44" s="9"/>
      <c r="AN44" s="4"/>
    </row>
    <row r="45" spans="1:40" ht="5.15" customHeight="1">
      <c r="A45" s="28"/>
      <c r="B45" s="28"/>
      <c r="C45" s="28"/>
      <c r="D45" s="28"/>
      <c r="E45" s="28"/>
      <c r="F45" s="28"/>
      <c r="G45" s="28"/>
      <c r="H45" s="28"/>
      <c r="I45" s="28"/>
      <c r="J45" s="2"/>
      <c r="K45" s="2"/>
      <c r="L45" s="2"/>
      <c r="M45" s="48"/>
      <c r="N45" s="2"/>
      <c r="W45" s="9"/>
      <c r="X45" s="2"/>
      <c r="Y45" s="2"/>
      <c r="Z45" s="2"/>
      <c r="AA45" s="2"/>
      <c r="AB45" s="2"/>
      <c r="AC45" s="2"/>
      <c r="AD45" s="2"/>
      <c r="AE45" s="2"/>
      <c r="AF45" s="2"/>
      <c r="AG45" s="2"/>
      <c r="AH45" s="2"/>
      <c r="AI45" s="2"/>
      <c r="AJ45" s="48"/>
      <c r="AK45" s="2"/>
      <c r="AL45" s="9"/>
      <c r="AM45" s="9"/>
      <c r="AN45" s="4"/>
    </row>
    <row r="46" spans="1:40" ht="21" customHeight="1">
      <c r="A46" s="10" t="s">
        <v>99</v>
      </c>
      <c r="B46" s="1"/>
      <c r="C46" s="5"/>
      <c r="D46" s="5"/>
      <c r="E46" s="5"/>
      <c r="F46" s="5"/>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5"/>
      <c r="AM46" s="5"/>
      <c r="AN46" s="4"/>
    </row>
    <row r="47" spans="1:40" ht="25" customHeight="1">
      <c r="A47" s="4"/>
      <c r="B47" s="9"/>
      <c r="C47" s="92" t="str">
        <f>IF(VLOOKUP($AK$1,変更禁止!$A$1:$J$32,C52,FALSE)=0,"-",VLOOKUP($AK$1,変更禁止!$A$1:$J$32,C52,FALSE))</f>
        <v>管理者</v>
      </c>
      <c r="D47" s="93"/>
      <c r="E47" s="94" t="str">
        <f>IF(VLOOKUP($AK$1,変更禁止!$A$1:$J$32,E52,FALSE)=0,"-",VLOOKUP($AK$1,変更禁止!$A$1:$J$32,E52,FALSE))</f>
        <v>サービス提供責任者</v>
      </c>
      <c r="F47" s="94"/>
      <c r="G47" s="94"/>
      <c r="H47" s="94"/>
      <c r="I47" s="92" t="str">
        <f>IF(VLOOKUP($AK$1,変更禁止!$A$1:$J$32,I52,FALSE)=0,"-",VLOOKUP($AK$1,変更禁止!$A$1:$J$32,I52,FALSE))</f>
        <v>従業者</v>
      </c>
      <c r="J47" s="93"/>
      <c r="K47" s="93"/>
      <c r="L47" s="93"/>
      <c r="M47" s="93"/>
      <c r="N47" s="95"/>
      <c r="O47" s="155"/>
      <c r="P47" s="155"/>
      <c r="Q47" s="155"/>
      <c r="R47" s="155"/>
      <c r="S47" s="155"/>
      <c r="T47" s="155"/>
      <c r="U47" s="155"/>
      <c r="V47" s="155"/>
      <c r="W47" s="155"/>
      <c r="X47" s="155"/>
      <c r="Y47" s="155"/>
      <c r="Z47" s="155"/>
      <c r="AA47" s="155"/>
      <c r="AB47" s="155"/>
      <c r="AC47" s="155"/>
      <c r="AD47" s="155"/>
      <c r="AE47" s="155"/>
      <c r="AF47" s="155"/>
      <c r="AG47" s="155"/>
      <c r="AH47" s="155"/>
      <c r="AI47" s="155"/>
      <c r="AJ47" s="155"/>
      <c r="AK47" s="155"/>
      <c r="AL47" s="155"/>
      <c r="AM47" s="155"/>
      <c r="AN47" s="4"/>
    </row>
    <row r="48" spans="1:40" ht="18" customHeight="1">
      <c r="A48" s="4"/>
      <c r="B48" s="9"/>
      <c r="C48" s="44" t="s">
        <v>100</v>
      </c>
      <c r="D48" s="44" t="s">
        <v>101</v>
      </c>
      <c r="E48" s="43" t="s">
        <v>100</v>
      </c>
      <c r="F48" s="108" t="s">
        <v>101</v>
      </c>
      <c r="G48" s="108"/>
      <c r="H48" s="108"/>
      <c r="I48" s="105" t="s">
        <v>100</v>
      </c>
      <c r="J48" s="106"/>
      <c r="K48" s="107"/>
      <c r="L48" s="105" t="s">
        <v>101</v>
      </c>
      <c r="M48" s="106"/>
      <c r="N48" s="107"/>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4"/>
      <c r="AL48" s="71"/>
      <c r="AM48" s="71"/>
      <c r="AN48" s="4"/>
    </row>
    <row r="49" spans="1:40" ht="18" customHeight="1">
      <c r="A49" s="4"/>
      <c r="B49" s="17" t="s">
        <v>102</v>
      </c>
      <c r="C49" s="43">
        <f>COUNTIFS($B$11:$B$30,C$47,$C$11:$C$30,"A",$E$11:$E$30,"*")</f>
        <v>1</v>
      </c>
      <c r="D49" s="43">
        <f>COUNTIFS($B$11:$B$30,C$47,$C$11:$C$30,"B",$E$11:$E$30,"*")</f>
        <v>0</v>
      </c>
      <c r="E49" s="43">
        <f>COUNTIFS($B$11:$B$30,E$47,$C$11:$C$30,"A",$E$11:$E$30,"*")</f>
        <v>0</v>
      </c>
      <c r="F49" s="105">
        <f>COUNTIFS($B$11:$B$30,E$47,$C$11:$C$30,"B",$E$11:$E$30,"*")</f>
        <v>1</v>
      </c>
      <c r="G49" s="106"/>
      <c r="H49" s="107"/>
      <c r="I49" s="105">
        <f>COUNTIFS($B$11:$B$30,I$47,$C$11:$C$30,"A",$E$11:$E$30,"*")</f>
        <v>0</v>
      </c>
      <c r="J49" s="106"/>
      <c r="K49" s="107"/>
      <c r="L49" s="105">
        <f>COUNTIFS($B$11:$B$30,I$47,$C$11:$C$30,"B",$E$11:$E$30,"*")</f>
        <v>0</v>
      </c>
      <c r="M49" s="106"/>
      <c r="N49" s="107"/>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71"/>
      <c r="AM49" s="71"/>
      <c r="AN49" s="4"/>
    </row>
    <row r="50" spans="1:40" ht="18" customHeight="1">
      <c r="A50" s="4"/>
      <c r="B50" s="24" t="s">
        <v>103</v>
      </c>
      <c r="C50" s="55"/>
      <c r="D50" s="55"/>
      <c r="E50" s="43">
        <f>COUNTIFS($B$11:$B$30,E$47,$C$11:$C$30,"C",$E$11:$E$30,"*")</f>
        <v>1</v>
      </c>
      <c r="F50" s="105">
        <f>COUNTIFS($B$11:$B$30,E$47,$C$11:$C$30,"D",$E$11:$E$30,"*")</f>
        <v>0</v>
      </c>
      <c r="G50" s="106"/>
      <c r="H50" s="107"/>
      <c r="I50" s="105">
        <f>COUNTIFS($B$11:$B$30,I$47,$C$11:$C$30,"C",$E$11:$E$30,"*")</f>
        <v>2</v>
      </c>
      <c r="J50" s="106"/>
      <c r="K50" s="107"/>
      <c r="L50" s="105">
        <f>COUNTIFS($B$11:$B$30,I$47,$C$11:$C$30,"D",$E$11:$E$30,"*")</f>
        <v>5</v>
      </c>
      <c r="M50" s="106"/>
      <c r="N50" s="107"/>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54"/>
      <c r="AL50" s="71"/>
      <c r="AM50" s="71"/>
      <c r="AN50" s="4"/>
    </row>
    <row r="51" spans="1:40" ht="18" customHeight="1">
      <c r="A51" s="4"/>
      <c r="B51" s="24" t="s">
        <v>104</v>
      </c>
      <c r="C51" s="156"/>
      <c r="D51" s="157"/>
      <c r="E51" s="105" t="e">
        <f>IF($AK$3="４週",SUMIFS($AK$11:$AK$30,$B$11:$B$30,E47)/4/$AH$5,IF($AK$3="歴月",SUMIFS($AK$11:$AK$30,$B$11:$B$30,E47)/$AL$5,"記載する期間を選択してください"))</f>
        <v>#DIV/0!</v>
      </c>
      <c r="F51" s="106"/>
      <c r="G51" s="106"/>
      <c r="H51" s="107"/>
      <c r="I51" s="105" t="e">
        <f>IF($AK$3="４週",SUMIFS($AK$11:$AK$30,$B$11:$B$30,I47)/4/$AH$5,IF($AK$3="歴月",SUMIFS($AK$11:$AK$30,$B$11:$B$30,I47)/$AL$5,"記載する期間を選択してください"))</f>
        <v>#DIV/0!</v>
      </c>
      <c r="J51" s="106"/>
      <c r="K51" s="106"/>
      <c r="L51" s="106"/>
      <c r="M51" s="106"/>
      <c r="N51" s="107"/>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54"/>
      <c r="AM51" s="154"/>
      <c r="AN51" s="4"/>
    </row>
    <row r="52" spans="1:40" ht="5.15" customHeight="1">
      <c r="A52" s="4"/>
      <c r="B52" s="1"/>
      <c r="C52" s="20">
        <v>2</v>
      </c>
      <c r="D52" s="20"/>
      <c r="E52" s="20">
        <v>3</v>
      </c>
      <c r="F52" s="20"/>
      <c r="G52" s="20"/>
      <c r="H52" s="20"/>
      <c r="I52" s="20">
        <v>4</v>
      </c>
      <c r="J52" s="20"/>
      <c r="K52" s="20"/>
      <c r="L52" s="20"/>
      <c r="M52" s="20"/>
      <c r="N52" s="20"/>
      <c r="O52" s="20">
        <v>5</v>
      </c>
      <c r="P52" s="20"/>
      <c r="Q52" s="20"/>
      <c r="R52" s="20"/>
      <c r="S52" s="20"/>
      <c r="T52" s="20"/>
      <c r="U52" s="20">
        <v>6</v>
      </c>
      <c r="V52" s="20"/>
      <c r="W52" s="20"/>
      <c r="X52" s="20"/>
      <c r="Y52" s="20"/>
      <c r="Z52" s="20"/>
      <c r="AA52" s="20">
        <v>7</v>
      </c>
      <c r="AB52" s="20"/>
      <c r="AC52" s="20"/>
      <c r="AD52" s="20"/>
      <c r="AE52" s="20"/>
      <c r="AF52" s="20"/>
      <c r="AG52" s="20">
        <v>8</v>
      </c>
      <c r="AH52" s="20"/>
      <c r="AI52" s="20"/>
      <c r="AJ52" s="20"/>
      <c r="AK52" s="20"/>
      <c r="AL52" s="20">
        <v>9</v>
      </c>
      <c r="AM52" s="42"/>
      <c r="AN52" s="4"/>
    </row>
    <row r="53" spans="1:40" ht="15" customHeight="1">
      <c r="A53" s="2" t="s">
        <v>28</v>
      </c>
      <c r="B53" s="33"/>
      <c r="C53" s="34"/>
      <c r="D53" s="34"/>
      <c r="E53" s="34"/>
      <c r="F53" s="35"/>
      <c r="G53" s="34"/>
      <c r="H53" s="20"/>
      <c r="I53" s="20"/>
      <c r="J53" s="20"/>
      <c r="K53" s="20"/>
      <c r="L53" s="20"/>
      <c r="M53" s="20"/>
      <c r="N53" s="20"/>
      <c r="O53" s="20"/>
      <c r="P53" s="20"/>
      <c r="Q53" s="20"/>
      <c r="R53" s="20">
        <v>6</v>
      </c>
      <c r="S53" s="20"/>
      <c r="T53" s="20"/>
      <c r="U53" s="20"/>
      <c r="V53" s="20"/>
      <c r="W53" s="20"/>
      <c r="X53" s="20">
        <v>7</v>
      </c>
      <c r="Y53" s="20"/>
      <c r="Z53" s="20"/>
      <c r="AA53" s="20"/>
      <c r="AB53" s="20"/>
      <c r="AC53" s="20"/>
      <c r="AD53" s="20">
        <v>8</v>
      </c>
      <c r="AE53" s="20"/>
      <c r="AF53" s="20"/>
      <c r="AG53" s="21"/>
      <c r="AH53" s="21"/>
      <c r="AI53" s="21"/>
      <c r="AJ53" s="21">
        <v>9</v>
      </c>
      <c r="AK53" s="19"/>
      <c r="AL53" s="19"/>
      <c r="AM53" s="4"/>
    </row>
    <row r="54" spans="1:40" s="2" customFormat="1" ht="15" customHeight="1">
      <c r="A54" s="2" t="s">
        <v>29</v>
      </c>
      <c r="B54" s="28"/>
      <c r="C54" s="28"/>
      <c r="D54" s="28"/>
      <c r="E54" s="28"/>
      <c r="F54" s="28"/>
      <c r="G54" s="28"/>
      <c r="H54" s="10"/>
      <c r="I54" s="10"/>
      <c r="J54" s="10"/>
      <c r="K54" s="10"/>
      <c r="L54" s="10"/>
      <c r="M54" s="10"/>
    </row>
    <row r="55" spans="1:40" s="2" customFormat="1" ht="15" customHeight="1">
      <c r="A55" s="2" t="s">
        <v>30</v>
      </c>
      <c r="B55" s="28"/>
      <c r="C55" s="28"/>
      <c r="D55" s="28"/>
      <c r="E55" s="28"/>
      <c r="F55" s="28"/>
      <c r="G55" s="28"/>
      <c r="H55" s="10"/>
      <c r="I55" s="10"/>
      <c r="J55" s="10"/>
      <c r="K55" s="10"/>
      <c r="L55" s="10"/>
      <c r="M55" s="10"/>
    </row>
    <row r="56" spans="1:40" s="2" customFormat="1" ht="15" customHeight="1">
      <c r="A56" s="2" t="s">
        <v>31</v>
      </c>
      <c r="B56" s="28"/>
      <c r="C56" s="28"/>
      <c r="D56" s="28"/>
      <c r="E56" s="28"/>
      <c r="F56" s="28"/>
      <c r="G56" s="28"/>
      <c r="H56" s="10"/>
      <c r="I56" s="10"/>
      <c r="J56" s="10"/>
      <c r="K56" s="10"/>
      <c r="L56" s="10"/>
      <c r="M56" s="10"/>
    </row>
    <row r="57" spans="1:40" s="2" customFormat="1" ht="15" customHeight="1">
      <c r="A57" s="2" t="s">
        <v>32</v>
      </c>
      <c r="B57" s="28"/>
      <c r="C57" s="28"/>
      <c r="D57" s="28"/>
      <c r="E57" s="28"/>
      <c r="F57" s="28"/>
      <c r="G57" s="28"/>
      <c r="H57" s="10"/>
      <c r="I57" s="10"/>
      <c r="J57" s="10"/>
      <c r="K57" s="10"/>
      <c r="L57" s="10"/>
      <c r="M57" s="10"/>
    </row>
    <row r="58" spans="1:40" ht="15" customHeight="1">
      <c r="A58" s="2" t="s">
        <v>33</v>
      </c>
      <c r="B58" s="36"/>
      <c r="C58" s="2"/>
      <c r="D58" s="2"/>
      <c r="E58" s="2"/>
      <c r="F58" s="2"/>
      <c r="G58" s="2"/>
    </row>
    <row r="59" spans="1:40" ht="15" customHeight="1">
      <c r="A59" s="2" t="s">
        <v>34</v>
      </c>
      <c r="B59" s="36"/>
      <c r="C59" s="2"/>
      <c r="D59" s="2"/>
      <c r="E59" s="2"/>
      <c r="F59" s="2"/>
      <c r="G59" s="2"/>
    </row>
    <row r="60" spans="1:40" ht="15" customHeight="1">
      <c r="A60" s="2"/>
      <c r="B60" s="17" t="s">
        <v>35</v>
      </c>
      <c r="C60" s="100" t="s">
        <v>36</v>
      </c>
      <c r="D60" s="100"/>
      <c r="E60" s="100"/>
      <c r="F60" s="2"/>
      <c r="G60" s="2"/>
    </row>
    <row r="61" spans="1:40" ht="15" customHeight="1">
      <c r="A61" s="2"/>
      <c r="B61" s="39" t="s">
        <v>37</v>
      </c>
      <c r="C61" s="91" t="s">
        <v>38</v>
      </c>
      <c r="D61" s="91"/>
      <c r="E61" s="91"/>
      <c r="F61" s="2"/>
      <c r="G61" s="2"/>
    </row>
    <row r="62" spans="1:40" ht="15" customHeight="1">
      <c r="A62" s="2"/>
      <c r="B62" s="39" t="s">
        <v>39</v>
      </c>
      <c r="C62" s="91" t="s">
        <v>40</v>
      </c>
      <c r="D62" s="91"/>
      <c r="E62" s="91"/>
      <c r="F62" s="2"/>
      <c r="G62" s="2"/>
    </row>
    <row r="63" spans="1:40" ht="15" customHeight="1">
      <c r="A63" s="2"/>
      <c r="B63" s="39" t="s">
        <v>41</v>
      </c>
      <c r="C63" s="91" t="s">
        <v>42</v>
      </c>
      <c r="D63" s="91"/>
      <c r="E63" s="91"/>
      <c r="F63" s="2"/>
      <c r="G63" s="2"/>
    </row>
    <row r="64" spans="1:40" ht="15" customHeight="1">
      <c r="A64" s="2"/>
      <c r="B64" s="39" t="s">
        <v>43</v>
      </c>
      <c r="C64" s="91" t="s">
        <v>44</v>
      </c>
      <c r="D64" s="91"/>
      <c r="E64" s="91"/>
      <c r="F64" s="2"/>
      <c r="G64" s="2"/>
    </row>
    <row r="65" spans="1:7" ht="15" customHeight="1">
      <c r="A65" s="2"/>
      <c r="B65" s="2" t="s">
        <v>45</v>
      </c>
      <c r="C65" s="2"/>
      <c r="D65" s="2"/>
      <c r="E65" s="2"/>
      <c r="F65" s="2"/>
      <c r="G65" s="2"/>
    </row>
    <row r="66" spans="1:7" ht="15" customHeight="1">
      <c r="A66" s="2"/>
      <c r="B66" s="2" t="s">
        <v>46</v>
      </c>
      <c r="C66" s="2"/>
      <c r="D66" s="2"/>
      <c r="E66" s="2"/>
      <c r="F66" s="2"/>
      <c r="G66" s="2"/>
    </row>
    <row r="67" spans="1:7" ht="15" customHeight="1">
      <c r="A67" s="2"/>
      <c r="B67" s="2" t="s">
        <v>47</v>
      </c>
      <c r="C67" s="2"/>
      <c r="D67" s="2"/>
      <c r="E67" s="2"/>
      <c r="F67" s="2"/>
      <c r="G67" s="2"/>
    </row>
    <row r="68" spans="1:7" ht="15" customHeight="1">
      <c r="A68" s="2" t="s">
        <v>48</v>
      </c>
      <c r="B68" s="36"/>
      <c r="C68" s="2"/>
      <c r="D68" s="2"/>
      <c r="E68" s="2"/>
      <c r="F68" s="2"/>
      <c r="G68" s="2"/>
    </row>
    <row r="69" spans="1:7" ht="15" customHeight="1">
      <c r="A69" s="2" t="s">
        <v>49</v>
      </c>
      <c r="B69" s="36"/>
      <c r="C69" s="2"/>
      <c r="D69" s="2"/>
      <c r="E69" s="2"/>
      <c r="F69" s="2"/>
      <c r="G69" s="2"/>
    </row>
    <row r="70" spans="1:7" ht="15" customHeight="1">
      <c r="A70" s="2" t="s">
        <v>50</v>
      </c>
      <c r="B70" s="36"/>
      <c r="C70" s="2"/>
      <c r="D70" s="2"/>
      <c r="E70" s="2"/>
      <c r="F70" s="2"/>
      <c r="G70" s="2"/>
    </row>
    <row r="71" spans="1:7" ht="15" customHeight="1">
      <c r="A71" s="2" t="s">
        <v>51</v>
      </c>
      <c r="B71" s="36"/>
      <c r="C71" s="2"/>
      <c r="D71" s="2"/>
      <c r="E71" s="2"/>
      <c r="F71" s="2"/>
      <c r="G71" s="2"/>
    </row>
    <row r="72" spans="1:7" ht="15" customHeight="1">
      <c r="A72" s="2" t="s">
        <v>52</v>
      </c>
      <c r="B72" s="36"/>
      <c r="C72" s="2"/>
      <c r="D72" s="2"/>
      <c r="E72" s="2"/>
      <c r="F72" s="2"/>
      <c r="G72" s="2"/>
    </row>
    <row r="73" spans="1:7" ht="15" customHeight="1">
      <c r="A73" s="2" t="s">
        <v>53</v>
      </c>
      <c r="B73" s="36"/>
      <c r="C73" s="2"/>
      <c r="D73" s="2"/>
      <c r="E73" s="2"/>
      <c r="F73" s="2"/>
      <c r="G73" s="2"/>
    </row>
    <row r="74" spans="1:7" ht="15" customHeight="1">
      <c r="A74" s="2"/>
      <c r="B74" s="2" t="s">
        <v>54</v>
      </c>
      <c r="C74" s="2"/>
      <c r="D74" s="2"/>
      <c r="E74" s="2"/>
      <c r="F74" s="2"/>
      <c r="G74" s="2"/>
    </row>
    <row r="75" spans="1:7" ht="15" customHeight="1">
      <c r="A75" s="2"/>
      <c r="B75" s="2" t="s">
        <v>55</v>
      </c>
      <c r="C75" s="2"/>
      <c r="D75" s="2"/>
      <c r="E75" s="2"/>
      <c r="F75" s="2"/>
      <c r="G75" s="2"/>
    </row>
    <row r="76" spans="1:7" ht="15" customHeight="1">
      <c r="A76" s="2" t="s">
        <v>56</v>
      </c>
      <c r="B76" s="36"/>
      <c r="C76" s="2"/>
      <c r="D76" s="2"/>
      <c r="E76" s="2"/>
      <c r="F76" s="2"/>
      <c r="G76" s="2"/>
    </row>
    <row r="77" spans="1:7" ht="15" customHeight="1">
      <c r="A77" s="2" t="s">
        <v>57</v>
      </c>
      <c r="B77" s="36"/>
      <c r="C77" s="2"/>
      <c r="D77" s="2"/>
      <c r="E77" s="2"/>
      <c r="F77" s="2"/>
      <c r="G77" s="2"/>
    </row>
    <row r="78" spans="1:7" ht="15" customHeight="1">
      <c r="A78" s="2" t="s">
        <v>58</v>
      </c>
      <c r="B78" s="36"/>
      <c r="C78" s="2"/>
      <c r="D78" s="2"/>
      <c r="E78" s="2"/>
      <c r="F78" s="2"/>
      <c r="G78" s="2"/>
    </row>
    <row r="79" spans="1:7" ht="15" customHeight="1">
      <c r="A79" s="2" t="s">
        <v>59</v>
      </c>
      <c r="B79" s="36"/>
      <c r="C79" s="2"/>
      <c r="D79" s="2"/>
      <c r="E79" s="2"/>
      <c r="F79" s="2"/>
      <c r="G79" s="2"/>
    </row>
    <row r="80" spans="1:7" ht="15" customHeight="1">
      <c r="A80" s="2" t="s">
        <v>60</v>
      </c>
      <c r="B80" s="36"/>
      <c r="C80" s="2"/>
      <c r="D80" s="2"/>
      <c r="E80" s="2"/>
      <c r="F80" s="2"/>
      <c r="G80" s="2"/>
    </row>
    <row r="81" spans="1:7" ht="15" customHeight="1">
      <c r="A81" s="2" t="s">
        <v>61</v>
      </c>
      <c r="B81" s="36"/>
      <c r="C81" s="2"/>
      <c r="D81" s="2"/>
      <c r="E81" s="2"/>
      <c r="F81" s="2"/>
      <c r="G81" s="2"/>
    </row>
    <row r="82" spans="1:7" ht="15" customHeight="1">
      <c r="A82" s="2" t="s">
        <v>62</v>
      </c>
      <c r="B82" s="36"/>
      <c r="C82" s="2"/>
      <c r="D82" s="2"/>
      <c r="E82" s="2"/>
      <c r="F82" s="2"/>
      <c r="G82" s="2"/>
    </row>
    <row r="83" spans="1:7" ht="15" customHeight="1">
      <c r="A83" s="2" t="s">
        <v>63</v>
      </c>
      <c r="B83" s="36"/>
      <c r="C83" s="2"/>
      <c r="D83" s="2"/>
      <c r="E83" s="2"/>
      <c r="F83" s="2"/>
      <c r="G83" s="2"/>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tabSelected="1" view="pageBreakPreview" zoomScaleNormal="100" zoomScaleSheetLayoutView="100" workbookViewId="0">
      <selection activeCell="Y12" sqref="Y12"/>
    </sheetView>
  </sheetViews>
  <sheetFormatPr defaultColWidth="8.25" defaultRowHeight="21" customHeight="1"/>
  <cols>
    <col min="1" max="1" width="2.58203125" style="1" customWidth="1"/>
    <col min="2" max="2" width="20.25" style="3" customWidth="1"/>
    <col min="3" max="3" width="6.58203125" style="1" customWidth="1"/>
    <col min="4" max="5" width="7.58203125" style="1" customWidth="1"/>
    <col min="6" max="36" width="2.58203125" style="1" customWidth="1"/>
    <col min="37" max="37" width="6.58203125" style="1" customWidth="1"/>
    <col min="38" max="39" width="7.58203125" style="1" customWidth="1"/>
    <col min="40" max="40" width="5.58203125" style="1" customWidth="1"/>
    <col min="41" max="16384" width="8.25" style="1"/>
  </cols>
  <sheetData>
    <row r="1" spans="1:40" ht="25" customHeight="1">
      <c r="A1" s="37" t="s">
        <v>1</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2</v>
      </c>
      <c r="AJ1" s="23"/>
      <c r="AK1" s="125" t="s">
        <v>179</v>
      </c>
      <c r="AL1" s="125"/>
      <c r="AM1" s="125"/>
      <c r="AN1" s="125"/>
    </row>
    <row r="2" spans="1:40" ht="18" customHeight="1">
      <c r="A2" s="4"/>
      <c r="B2" s="5"/>
      <c r="C2" s="5"/>
      <c r="D2" s="5"/>
      <c r="E2" s="5"/>
      <c r="F2" s="5"/>
      <c r="G2" s="5"/>
      <c r="H2" s="5"/>
      <c r="I2" s="5"/>
      <c r="J2" s="5"/>
      <c r="K2" s="5"/>
      <c r="L2" s="5"/>
      <c r="M2" s="126">
        <v>2026</v>
      </c>
      <c r="N2" s="126"/>
      <c r="O2" s="126"/>
      <c r="P2" s="126"/>
      <c r="Q2" s="127" t="s">
        <v>4</v>
      </c>
      <c r="R2" s="127"/>
      <c r="S2" s="126">
        <v>5</v>
      </c>
      <c r="T2" s="126"/>
      <c r="U2" s="127" t="s">
        <v>5</v>
      </c>
      <c r="V2" s="127"/>
      <c r="W2" s="5"/>
      <c r="X2" s="5"/>
      <c r="Y2" s="5"/>
      <c r="Z2" s="4"/>
      <c r="AA2" s="4"/>
      <c r="AC2" s="23"/>
      <c r="AD2" s="5"/>
      <c r="AE2" s="5"/>
      <c r="AF2" s="5"/>
      <c r="AG2" s="5"/>
      <c r="AH2" s="5"/>
      <c r="AI2" s="23" t="s">
        <v>6</v>
      </c>
      <c r="AJ2" s="23"/>
      <c r="AK2" s="128"/>
      <c r="AL2" s="128"/>
      <c r="AM2" s="128"/>
      <c r="AN2" s="128"/>
    </row>
    <row r="3" spans="1:40" ht="18" customHeight="1">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7</v>
      </c>
      <c r="AJ3" s="23"/>
      <c r="AK3" s="129" t="s">
        <v>161</v>
      </c>
      <c r="AL3" s="129"/>
      <c r="AM3" s="129"/>
      <c r="AN3" s="129"/>
    </row>
    <row r="4" spans="1:40" ht="18" customHeight="1">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8</v>
      </c>
      <c r="AJ4" s="23"/>
      <c r="AK4" s="129"/>
      <c r="AL4" s="129"/>
      <c r="AM4" s="129"/>
      <c r="AN4" s="129"/>
    </row>
    <row r="5" spans="1:40" ht="18" customHeight="1">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9</v>
      </c>
      <c r="AH5" s="130">
        <v>40</v>
      </c>
      <c r="AI5" s="130"/>
      <c r="AJ5" s="130"/>
      <c r="AK5" s="30" t="s">
        <v>10</v>
      </c>
      <c r="AL5" s="41">
        <v>160</v>
      </c>
      <c r="AM5" s="30" t="s">
        <v>11</v>
      </c>
      <c r="AN5" s="4"/>
    </row>
    <row r="6" spans="1:40" ht="10" customHeight="1">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c r="A7" s="113" t="s">
        <v>12</v>
      </c>
      <c r="B7" s="121" t="s">
        <v>13</v>
      </c>
      <c r="C7" s="116" t="s">
        <v>14</v>
      </c>
      <c r="D7" s="100" t="s">
        <v>15</v>
      </c>
      <c r="E7" s="111" t="s">
        <v>16</v>
      </c>
      <c r="F7" s="119" t="s">
        <v>17</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0" t="s">
        <v>18</v>
      </c>
      <c r="AL7" s="101" t="s">
        <v>19</v>
      </c>
      <c r="AM7" s="115" t="s">
        <v>20</v>
      </c>
      <c r="AN7" s="115"/>
    </row>
    <row r="8" spans="1:40" ht="15" customHeight="1">
      <c r="A8" s="113"/>
      <c r="B8" s="122"/>
      <c r="C8" s="117"/>
      <c r="D8" s="100"/>
      <c r="E8" s="111"/>
      <c r="F8" s="100" t="s">
        <v>21</v>
      </c>
      <c r="G8" s="100"/>
      <c r="H8" s="100"/>
      <c r="I8" s="100"/>
      <c r="J8" s="100"/>
      <c r="K8" s="100"/>
      <c r="L8" s="100"/>
      <c r="M8" s="100" t="s">
        <v>22</v>
      </c>
      <c r="N8" s="100"/>
      <c r="O8" s="100"/>
      <c r="P8" s="100"/>
      <c r="Q8" s="100"/>
      <c r="R8" s="100"/>
      <c r="S8" s="100"/>
      <c r="T8" s="100" t="s">
        <v>23</v>
      </c>
      <c r="U8" s="100"/>
      <c r="V8" s="100"/>
      <c r="W8" s="100"/>
      <c r="X8" s="100"/>
      <c r="Y8" s="100"/>
      <c r="Z8" s="100"/>
      <c r="AA8" s="100" t="s">
        <v>24</v>
      </c>
      <c r="AB8" s="100"/>
      <c r="AC8" s="100"/>
      <c r="AD8" s="100"/>
      <c r="AE8" s="100"/>
      <c r="AF8" s="100"/>
      <c r="AG8" s="100"/>
      <c r="AH8" s="100" t="s">
        <v>25</v>
      </c>
      <c r="AI8" s="100"/>
      <c r="AJ8" s="100"/>
      <c r="AK8" s="120"/>
      <c r="AL8" s="101"/>
      <c r="AM8" s="115"/>
      <c r="AN8" s="115"/>
    </row>
    <row r="9" spans="1:40" ht="15" customHeight="1">
      <c r="A9" s="113"/>
      <c r="B9" s="123" t="s">
        <v>66</v>
      </c>
      <c r="C9" s="117"/>
      <c r="D9" s="100"/>
      <c r="E9" s="111"/>
      <c r="F9" s="6">
        <f>DATE($M$2,$S$2,1)</f>
        <v>46143</v>
      </c>
      <c r="G9" s="6">
        <f>DATE($M$2,$S$2,2)</f>
        <v>46144</v>
      </c>
      <c r="H9" s="6">
        <f>DATE($M$2,$S$2,3)</f>
        <v>46145</v>
      </c>
      <c r="I9" s="6">
        <f>DATE($M$2,$S$2,4)</f>
        <v>46146</v>
      </c>
      <c r="J9" s="6">
        <f>DATE($M$2,$S$2,5)</f>
        <v>46147</v>
      </c>
      <c r="K9" s="6">
        <f>DATE($M$2,$S$2,6)</f>
        <v>46148</v>
      </c>
      <c r="L9" s="6">
        <f>DATE($M$2,$S$2,7)</f>
        <v>46149</v>
      </c>
      <c r="M9" s="6">
        <f>DATE($M$2,$S$2,8)</f>
        <v>46150</v>
      </c>
      <c r="N9" s="6">
        <f>DATE($M$2,$S$2,9)</f>
        <v>46151</v>
      </c>
      <c r="O9" s="6">
        <f>DATE($M$2,$S$2,10)</f>
        <v>46152</v>
      </c>
      <c r="P9" s="6">
        <f>DATE($M$2,$S$2,11)</f>
        <v>46153</v>
      </c>
      <c r="Q9" s="6">
        <f>DATE($M$2,$S$2,12)</f>
        <v>46154</v>
      </c>
      <c r="R9" s="6">
        <f>DATE($M$2,$S$2,13)</f>
        <v>46155</v>
      </c>
      <c r="S9" s="6">
        <f>DATE($M$2,$S$2,14)</f>
        <v>46156</v>
      </c>
      <c r="T9" s="6">
        <f>DATE($M$2,$S$2,15)</f>
        <v>46157</v>
      </c>
      <c r="U9" s="6">
        <f>DATE($M$2,$S$2,16)</f>
        <v>46158</v>
      </c>
      <c r="V9" s="6">
        <f>DATE($M$2,$S$2,17)</f>
        <v>46159</v>
      </c>
      <c r="W9" s="6">
        <f>DATE($M$2,$S$2,18)</f>
        <v>46160</v>
      </c>
      <c r="X9" s="6">
        <f>DATE($M$2,$S$2,19)</f>
        <v>46161</v>
      </c>
      <c r="Y9" s="6">
        <f>DATE($M$2,$S$2,20)</f>
        <v>46162</v>
      </c>
      <c r="Z9" s="6">
        <f>DATE($M$2,$S$2,21)</f>
        <v>46163</v>
      </c>
      <c r="AA9" s="6">
        <f>DATE($M$2,$S$2,22)</f>
        <v>46164</v>
      </c>
      <c r="AB9" s="6">
        <f>DATE($M$2,$S$2,23)</f>
        <v>46165</v>
      </c>
      <c r="AC9" s="6">
        <f>DATE($M$2,$S$2,24)</f>
        <v>46166</v>
      </c>
      <c r="AD9" s="6">
        <f>DATE($M$2,$S$2,25)</f>
        <v>46167</v>
      </c>
      <c r="AE9" s="6">
        <f>DATE($M$2,$S$2,26)</f>
        <v>46168</v>
      </c>
      <c r="AF9" s="6">
        <f>DATE($M$2,$S$2,27)</f>
        <v>46169</v>
      </c>
      <c r="AG9" s="6">
        <f>DATE($M$2,$S$2,28)</f>
        <v>46170</v>
      </c>
      <c r="AH9" s="6">
        <f>IF(DAY(EOMONTH(F9,0))&lt;29,"",DATE($M$2,$S$2,29))</f>
        <v>46171</v>
      </c>
      <c r="AI9" s="6">
        <f>IF(DAY(EOMONTH(F9,0))&lt;30,"",DATE($M$2,$S$2,30))</f>
        <v>46172</v>
      </c>
      <c r="AJ9" s="6">
        <f>IF(DAY(EOMONTH(F9,0))&lt;31,"",DATE($M$2,$S$2,31))</f>
        <v>46173</v>
      </c>
      <c r="AK9" s="120"/>
      <c r="AL9" s="101"/>
      <c r="AM9" s="115"/>
      <c r="AN9" s="115"/>
    </row>
    <row r="10" spans="1:40" ht="15" customHeight="1">
      <c r="A10" s="113"/>
      <c r="B10" s="124"/>
      <c r="C10" s="118"/>
      <c r="D10" s="100"/>
      <c r="E10" s="111"/>
      <c r="F10" s="7">
        <f>DATE($M$2,$S$2,1)</f>
        <v>46143</v>
      </c>
      <c r="G10" s="7">
        <f>DATE($M$2,$S$2,2)</f>
        <v>46144</v>
      </c>
      <c r="H10" s="7">
        <f>DATE($M$2,$S$2,3)</f>
        <v>46145</v>
      </c>
      <c r="I10" s="7">
        <f>DATE($M$2,$S$2,4)</f>
        <v>46146</v>
      </c>
      <c r="J10" s="7">
        <f>DATE($M$2,$S$2,5)</f>
        <v>46147</v>
      </c>
      <c r="K10" s="7">
        <f>DATE($M$2,$S$2,6)</f>
        <v>46148</v>
      </c>
      <c r="L10" s="7">
        <f>DATE($M$2,$S$2,7)</f>
        <v>46149</v>
      </c>
      <c r="M10" s="7">
        <f>DATE($M$2,$S$2,8)</f>
        <v>46150</v>
      </c>
      <c r="N10" s="7">
        <f>DATE($M$2,$S$2,9)</f>
        <v>46151</v>
      </c>
      <c r="O10" s="7">
        <f>DATE($M$2,$S$2,10)</f>
        <v>46152</v>
      </c>
      <c r="P10" s="7">
        <f>DATE($M$2,$S$2,11)</f>
        <v>46153</v>
      </c>
      <c r="Q10" s="7">
        <f>DATE($M$2,$S$2,12)</f>
        <v>46154</v>
      </c>
      <c r="R10" s="7">
        <f>DATE($M$2,$S$2,13)</f>
        <v>46155</v>
      </c>
      <c r="S10" s="7">
        <f>DATE($M$2,$S$2,14)</f>
        <v>46156</v>
      </c>
      <c r="T10" s="7">
        <f>DATE($M$2,$S$2,15)</f>
        <v>46157</v>
      </c>
      <c r="U10" s="7">
        <f>DATE($M$2,$S$2,16)</f>
        <v>46158</v>
      </c>
      <c r="V10" s="7">
        <f>DATE($M$2,$S$2,17)</f>
        <v>46159</v>
      </c>
      <c r="W10" s="7">
        <f>DATE($M$2,$S$2,18)</f>
        <v>46160</v>
      </c>
      <c r="X10" s="7">
        <f>DATE($M$2,$S$2,19)</f>
        <v>46161</v>
      </c>
      <c r="Y10" s="7">
        <f>DATE($M$2,$S$2,20)</f>
        <v>46162</v>
      </c>
      <c r="Z10" s="7">
        <f>DATE($M$2,$S$2,21)</f>
        <v>46163</v>
      </c>
      <c r="AA10" s="7">
        <f>DATE($M$2,$S$2,22)</f>
        <v>46164</v>
      </c>
      <c r="AB10" s="7">
        <f>DATE($M$2,$S$2,23)</f>
        <v>46165</v>
      </c>
      <c r="AC10" s="7">
        <f>DATE($M$2,$S$2,24)</f>
        <v>46166</v>
      </c>
      <c r="AD10" s="7">
        <f>DATE($M$2,$S$2,25)</f>
        <v>46167</v>
      </c>
      <c r="AE10" s="7">
        <f>DATE($M$2,$S$2,26)</f>
        <v>46168</v>
      </c>
      <c r="AF10" s="7">
        <f>DATE($M$2,$S$2,27)</f>
        <v>46169</v>
      </c>
      <c r="AG10" s="7">
        <f>DATE($M$2,$S$2,28)</f>
        <v>46170</v>
      </c>
      <c r="AH10" s="7">
        <f>IF(DAY(EOMONTH(F10,0))&lt;29,"",DATE($M$2,$S$2,29))</f>
        <v>46171</v>
      </c>
      <c r="AI10" s="7">
        <f>IF(DAY(EOMONTH(F10,0))&lt;30,"",DATE($M$2,$S$2,30))</f>
        <v>46172</v>
      </c>
      <c r="AJ10" s="7">
        <f>IF(DAY(EOMONTH(F10,0))&lt;31,"",DATE($M$2,$S$2,31))</f>
        <v>46173</v>
      </c>
      <c r="AK10" s="120"/>
      <c r="AL10" s="101"/>
      <c r="AM10" s="115"/>
      <c r="AN10" s="115"/>
    </row>
    <row r="11" spans="1:40" ht="18" customHeight="1">
      <c r="A11" s="16">
        <v>1</v>
      </c>
      <c r="B11" s="45" t="s">
        <v>67</v>
      </c>
      <c r="C11" s="25" t="s">
        <v>37</v>
      </c>
      <c r="D11" s="46"/>
      <c r="E11" s="47" t="s">
        <v>37</v>
      </c>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2">
        <f>+SUM(F11:AJ11)</f>
        <v>0</v>
      </c>
      <c r="AL11" s="13">
        <f>IF($AK$3="４週",AK11/4,AK11/(DAY(EOMONTH($F$9,0))/7))</f>
        <v>0</v>
      </c>
      <c r="AM11" s="110"/>
      <c r="AN11" s="110"/>
    </row>
    <row r="12" spans="1:40" ht="18" customHeight="1">
      <c r="A12" s="16">
        <v>2</v>
      </c>
      <c r="B12" s="45" t="s">
        <v>117</v>
      </c>
      <c r="C12" s="25" t="s">
        <v>39</v>
      </c>
      <c r="D12" s="46"/>
      <c r="E12" s="47" t="s">
        <v>39</v>
      </c>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2">
        <f t="shared" ref="AK12:AK31" si="0">+SUM(F12:AJ12)</f>
        <v>0</v>
      </c>
      <c r="AL12" s="13">
        <f>IF($AK$3="４週",AK12/4,AK12/(DAY(EOMONTH($F$9,0))/7))</f>
        <v>0</v>
      </c>
      <c r="AM12" s="110"/>
      <c r="AN12" s="110"/>
    </row>
    <row r="13" spans="1:40" ht="18" customHeight="1">
      <c r="A13" s="16">
        <v>3</v>
      </c>
      <c r="B13" s="45" t="s">
        <v>173</v>
      </c>
      <c r="C13" s="25" t="s">
        <v>41</v>
      </c>
      <c r="D13" s="46"/>
      <c r="E13" s="47" t="s">
        <v>41</v>
      </c>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2">
        <f t="shared" si="0"/>
        <v>0</v>
      </c>
      <c r="AL13" s="13">
        <f>IF($AK$3="４週",AK13/4,AK13/(DAY(EOMONTH($F$9,0))/7))</f>
        <v>0</v>
      </c>
      <c r="AM13" s="110"/>
      <c r="AN13" s="110"/>
    </row>
    <row r="14" spans="1:40" ht="18" customHeight="1">
      <c r="A14" s="16">
        <v>4</v>
      </c>
      <c r="B14" s="45" t="s">
        <v>173</v>
      </c>
      <c r="C14" s="25" t="s">
        <v>43</v>
      </c>
      <c r="D14" s="46"/>
      <c r="E14" s="47" t="s">
        <v>43</v>
      </c>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2">
        <f t="shared" si="0"/>
        <v>0</v>
      </c>
      <c r="AL14" s="13">
        <f>IF($AK$3="４週",AK14/4,AK14/(DAY(EOMONTH($F$9,0))/7))</f>
        <v>0</v>
      </c>
      <c r="AM14" s="110"/>
      <c r="AN14" s="110"/>
    </row>
    <row r="15" spans="1:40" ht="18" customHeight="1">
      <c r="A15" s="16">
        <v>5</v>
      </c>
      <c r="B15" s="45"/>
      <c r="C15" s="25"/>
      <c r="D15" s="46"/>
      <c r="E15" s="47"/>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2">
        <f t="shared" si="0"/>
        <v>0</v>
      </c>
      <c r="AL15" s="13">
        <f t="shared" ref="AL15:AL30" si="1">IF($AK$3="４週",AK15/4,AK15/(DAY(EOMONTH($F$9,0))/7))</f>
        <v>0</v>
      </c>
      <c r="AM15" s="110"/>
      <c r="AN15" s="110"/>
    </row>
    <row r="16" spans="1:40" ht="18" customHeight="1">
      <c r="A16" s="16">
        <v>6</v>
      </c>
      <c r="B16" s="45"/>
      <c r="C16" s="25"/>
      <c r="D16" s="46"/>
      <c r="E16" s="47"/>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2">
        <f t="shared" si="0"/>
        <v>0</v>
      </c>
      <c r="AL16" s="13">
        <f t="shared" si="1"/>
        <v>0</v>
      </c>
      <c r="AM16" s="110"/>
      <c r="AN16" s="110"/>
    </row>
    <row r="17" spans="1:40" ht="18" customHeight="1">
      <c r="A17" s="16">
        <v>7</v>
      </c>
      <c r="B17" s="45"/>
      <c r="C17" s="25"/>
      <c r="D17" s="46"/>
      <c r="E17" s="47"/>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2">
        <f t="shared" si="0"/>
        <v>0</v>
      </c>
      <c r="AL17" s="13">
        <f t="shared" si="1"/>
        <v>0</v>
      </c>
      <c r="AM17" s="110"/>
      <c r="AN17" s="110"/>
    </row>
    <row r="18" spans="1:40" ht="18" customHeight="1">
      <c r="A18" s="16">
        <v>8</v>
      </c>
      <c r="B18" s="45"/>
      <c r="C18" s="25"/>
      <c r="D18" s="46"/>
      <c r="E18" s="47"/>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2">
        <f t="shared" si="0"/>
        <v>0</v>
      </c>
      <c r="AL18" s="13">
        <f t="shared" si="1"/>
        <v>0</v>
      </c>
      <c r="AM18" s="110"/>
      <c r="AN18" s="110"/>
    </row>
    <row r="19" spans="1:40" ht="18" customHeight="1">
      <c r="A19" s="16">
        <v>9</v>
      </c>
      <c r="B19" s="45"/>
      <c r="C19" s="25"/>
      <c r="D19" s="46"/>
      <c r="E19" s="47"/>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2">
        <f t="shared" si="0"/>
        <v>0</v>
      </c>
      <c r="AL19" s="13">
        <f t="shared" si="1"/>
        <v>0</v>
      </c>
      <c r="AM19" s="110"/>
      <c r="AN19" s="110"/>
    </row>
    <row r="20" spans="1:40" ht="18" customHeight="1">
      <c r="A20" s="16">
        <v>10</v>
      </c>
      <c r="B20" s="45"/>
      <c r="C20" s="25"/>
      <c r="D20" s="46"/>
      <c r="E20" s="47"/>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2">
        <f t="shared" si="0"/>
        <v>0</v>
      </c>
      <c r="AL20" s="13">
        <f t="shared" si="1"/>
        <v>0</v>
      </c>
      <c r="AM20" s="110"/>
      <c r="AN20" s="110"/>
    </row>
    <row r="21" spans="1:40" ht="18" customHeight="1">
      <c r="A21" s="16">
        <v>11</v>
      </c>
      <c r="B21" s="45"/>
      <c r="C21" s="25"/>
      <c r="D21" s="46"/>
      <c r="E21" s="47"/>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2">
        <f t="shared" si="0"/>
        <v>0</v>
      </c>
      <c r="AL21" s="13">
        <f t="shared" si="1"/>
        <v>0</v>
      </c>
      <c r="AM21" s="110"/>
      <c r="AN21" s="110"/>
    </row>
    <row r="22" spans="1:40" ht="18" customHeight="1">
      <c r="A22" s="16">
        <v>12</v>
      </c>
      <c r="B22" s="45"/>
      <c r="C22" s="25"/>
      <c r="D22" s="46"/>
      <c r="E22" s="47"/>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2">
        <f t="shared" si="0"/>
        <v>0</v>
      </c>
      <c r="AL22" s="13">
        <f t="shared" si="1"/>
        <v>0</v>
      </c>
      <c r="AM22" s="110"/>
      <c r="AN22" s="110"/>
    </row>
    <row r="23" spans="1:40" ht="18" customHeight="1">
      <c r="A23" s="16">
        <v>13</v>
      </c>
      <c r="B23" s="45"/>
      <c r="C23" s="25"/>
      <c r="D23" s="46"/>
      <c r="E23" s="47"/>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2">
        <f t="shared" si="0"/>
        <v>0</v>
      </c>
      <c r="AL23" s="13">
        <f t="shared" si="1"/>
        <v>0</v>
      </c>
      <c r="AM23" s="110"/>
      <c r="AN23" s="110"/>
    </row>
    <row r="24" spans="1:40" ht="18" customHeight="1">
      <c r="A24" s="16">
        <v>14</v>
      </c>
      <c r="B24" s="45"/>
      <c r="C24" s="25"/>
      <c r="D24" s="46"/>
      <c r="E24" s="47"/>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2">
        <f t="shared" si="0"/>
        <v>0</v>
      </c>
      <c r="AL24" s="13">
        <f t="shared" si="1"/>
        <v>0</v>
      </c>
      <c r="AM24" s="110"/>
      <c r="AN24" s="110"/>
    </row>
    <row r="25" spans="1:40" ht="18" customHeight="1">
      <c r="A25" s="16">
        <v>15</v>
      </c>
      <c r="B25" s="45"/>
      <c r="C25" s="25"/>
      <c r="D25" s="46"/>
      <c r="E25" s="47"/>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2">
        <f t="shared" si="0"/>
        <v>0</v>
      </c>
      <c r="AL25" s="13">
        <f t="shared" si="1"/>
        <v>0</v>
      </c>
      <c r="AM25" s="110"/>
      <c r="AN25" s="110"/>
    </row>
    <row r="26" spans="1:40" ht="18" customHeight="1">
      <c r="A26" s="16">
        <v>16</v>
      </c>
      <c r="B26" s="45"/>
      <c r="C26" s="25"/>
      <c r="D26" s="46"/>
      <c r="E26" s="47"/>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2">
        <f t="shared" si="0"/>
        <v>0</v>
      </c>
      <c r="AL26" s="13">
        <f t="shared" si="1"/>
        <v>0</v>
      </c>
      <c r="AM26" s="110"/>
      <c r="AN26" s="110"/>
    </row>
    <row r="27" spans="1:40" ht="18" customHeight="1">
      <c r="A27" s="16">
        <v>17</v>
      </c>
      <c r="B27" s="45"/>
      <c r="C27" s="25"/>
      <c r="D27" s="46"/>
      <c r="E27" s="47"/>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2">
        <f t="shared" si="0"/>
        <v>0</v>
      </c>
      <c r="AL27" s="13">
        <f t="shared" si="1"/>
        <v>0</v>
      </c>
      <c r="AM27" s="110"/>
      <c r="AN27" s="110"/>
    </row>
    <row r="28" spans="1:40" ht="18" customHeight="1">
      <c r="A28" s="16">
        <v>18</v>
      </c>
      <c r="B28" s="45"/>
      <c r="C28" s="25"/>
      <c r="D28" s="46"/>
      <c r="E28" s="47"/>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2">
        <f t="shared" si="0"/>
        <v>0</v>
      </c>
      <c r="AL28" s="13">
        <f t="shared" si="1"/>
        <v>0</v>
      </c>
      <c r="AM28" s="110"/>
      <c r="AN28" s="110"/>
    </row>
    <row r="29" spans="1:40" ht="18" customHeight="1">
      <c r="A29" s="16">
        <v>19</v>
      </c>
      <c r="B29" s="45"/>
      <c r="C29" s="25"/>
      <c r="D29" s="46"/>
      <c r="E29" s="47"/>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2">
        <f t="shared" si="0"/>
        <v>0</v>
      </c>
      <c r="AL29" s="13">
        <f t="shared" si="1"/>
        <v>0</v>
      </c>
      <c r="AM29" s="110"/>
      <c r="AN29" s="110"/>
    </row>
    <row r="30" spans="1:40" ht="18" customHeight="1">
      <c r="A30" s="16">
        <v>20</v>
      </c>
      <c r="B30" s="45"/>
      <c r="C30" s="25"/>
      <c r="D30" s="46"/>
      <c r="E30" s="47"/>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2">
        <f t="shared" si="0"/>
        <v>0</v>
      </c>
      <c r="AL30" s="13">
        <f t="shared" si="1"/>
        <v>0</v>
      </c>
      <c r="AM30" s="110"/>
      <c r="AN30" s="110"/>
    </row>
    <row r="31" spans="1:40" ht="18" customHeight="1">
      <c r="A31" s="111" t="s">
        <v>26</v>
      </c>
      <c r="B31" s="112"/>
      <c r="C31" s="112"/>
      <c r="D31" s="112"/>
      <c r="E31" s="112"/>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13"/>
      <c r="AN31" s="113"/>
    </row>
    <row r="32" spans="1:40" ht="18" customHeight="1">
      <c r="A32" s="112" t="s">
        <v>27</v>
      </c>
      <c r="B32" s="112"/>
      <c r="C32" s="112"/>
      <c r="D32" s="112"/>
      <c r="E32" s="114"/>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14"/>
      <c r="AL32" s="15"/>
      <c r="AM32" s="113"/>
      <c r="AN32" s="113"/>
    </row>
    <row r="33" spans="1:43" ht="15" customHeight="1">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3" ht="15" customHeight="1">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3" ht="21" customHeight="1">
      <c r="A35" s="10" t="s">
        <v>276</v>
      </c>
      <c r="B35" s="9"/>
      <c r="C35" s="9"/>
      <c r="D35" s="9"/>
      <c r="E35" s="9"/>
      <c r="F35" s="9"/>
      <c r="G35" s="2"/>
      <c r="H35" s="2"/>
      <c r="I35" s="2"/>
      <c r="J35" s="2"/>
      <c r="K35" s="2"/>
      <c r="L35" s="2"/>
      <c r="M35" s="2"/>
      <c r="N35" s="2"/>
      <c r="O35" s="2"/>
      <c r="AM35" s="9"/>
      <c r="AN35" s="4"/>
    </row>
    <row r="36" spans="1:43" ht="25" customHeight="1">
      <c r="A36" s="100"/>
      <c r="B36" s="100"/>
      <c r="C36" s="100"/>
      <c r="D36" s="40">
        <v>4</v>
      </c>
      <c r="E36" s="40">
        <v>5</v>
      </c>
      <c r="F36" s="109">
        <v>6</v>
      </c>
      <c r="G36" s="109"/>
      <c r="H36" s="109"/>
      <c r="I36" s="109">
        <v>7</v>
      </c>
      <c r="J36" s="109"/>
      <c r="K36" s="109"/>
      <c r="L36" s="109">
        <v>8</v>
      </c>
      <c r="M36" s="109"/>
      <c r="N36" s="109"/>
      <c r="O36" s="109">
        <v>9</v>
      </c>
      <c r="P36" s="109"/>
      <c r="Q36" s="109"/>
      <c r="R36" s="109">
        <v>10</v>
      </c>
      <c r="S36" s="109"/>
      <c r="T36" s="109"/>
      <c r="U36" s="109">
        <v>11</v>
      </c>
      <c r="V36" s="109"/>
      <c r="W36" s="109"/>
      <c r="X36" s="109">
        <v>12</v>
      </c>
      <c r="Y36" s="109"/>
      <c r="Z36" s="109"/>
      <c r="AA36" s="109">
        <v>1</v>
      </c>
      <c r="AB36" s="109"/>
      <c r="AC36" s="109"/>
      <c r="AD36" s="109">
        <v>2</v>
      </c>
      <c r="AE36" s="109"/>
      <c r="AF36" s="109"/>
      <c r="AG36" s="109">
        <v>3</v>
      </c>
      <c r="AH36" s="109"/>
      <c r="AI36" s="109"/>
      <c r="AJ36" s="100" t="s">
        <v>120</v>
      </c>
      <c r="AK36" s="100"/>
      <c r="AL36" s="24" t="s">
        <v>121</v>
      </c>
      <c r="AM36"/>
      <c r="AN36"/>
      <c r="AO36"/>
      <c r="AP36"/>
      <c r="AQ36"/>
    </row>
    <row r="37" spans="1:43" ht="18" customHeight="1">
      <c r="A37" s="99" t="s">
        <v>128</v>
      </c>
      <c r="B37" s="99"/>
      <c r="C37" s="99"/>
      <c r="D37" s="14">
        <f>SUM(D40:D43)</f>
        <v>0</v>
      </c>
      <c r="E37" s="14">
        <f>SUM(E40:E43)</f>
        <v>0</v>
      </c>
      <c r="F37" s="102">
        <f>SUM(F40:H43)</f>
        <v>0</v>
      </c>
      <c r="G37" s="102"/>
      <c r="H37" s="102"/>
      <c r="I37" s="102">
        <f>SUM(I40:K43)</f>
        <v>0</v>
      </c>
      <c r="J37" s="102"/>
      <c r="K37" s="102"/>
      <c r="L37" s="102">
        <f>SUM(L40:N43)</f>
        <v>0</v>
      </c>
      <c r="M37" s="102"/>
      <c r="N37" s="102"/>
      <c r="O37" s="102">
        <f>SUM(O40:Q43)</f>
        <v>0</v>
      </c>
      <c r="P37" s="102"/>
      <c r="Q37" s="102"/>
      <c r="R37" s="102">
        <f>SUM(R40:T43)</f>
        <v>0</v>
      </c>
      <c r="S37" s="102"/>
      <c r="T37" s="102"/>
      <c r="U37" s="102">
        <f>SUM(U40:W43)</f>
        <v>0</v>
      </c>
      <c r="V37" s="102"/>
      <c r="W37" s="102"/>
      <c r="X37" s="102">
        <f>SUM(X40:Z43)</f>
        <v>0</v>
      </c>
      <c r="Y37" s="102"/>
      <c r="Z37" s="102"/>
      <c r="AA37" s="102">
        <f>SUM(AA40:AC43)</f>
        <v>0</v>
      </c>
      <c r="AB37" s="102"/>
      <c r="AC37" s="102"/>
      <c r="AD37" s="102">
        <f>SUM(AD40:AF43)</f>
        <v>0</v>
      </c>
      <c r="AE37" s="102"/>
      <c r="AF37" s="102"/>
      <c r="AG37" s="102">
        <f>SUM(AG40:AI43)</f>
        <v>0</v>
      </c>
      <c r="AH37" s="102"/>
      <c r="AI37" s="102"/>
      <c r="AJ37" s="91">
        <f t="shared" ref="AJ37:AJ43" si="3">SUM(D37:AI37)</f>
        <v>0</v>
      </c>
      <c r="AK37" s="91"/>
      <c r="AL37" s="50" t="e">
        <f>ROUNDUP(AJ37/AJ44,1)</f>
        <v>#DIV/0!</v>
      </c>
      <c r="AM37"/>
      <c r="AN37"/>
      <c r="AO37"/>
      <c r="AP37"/>
      <c r="AQ37"/>
    </row>
    <row r="38" spans="1:43" ht="18" customHeight="1">
      <c r="A38" s="62" t="s">
        <v>175</v>
      </c>
      <c r="B38" s="63"/>
      <c r="C38" s="64"/>
      <c r="D38" s="11"/>
      <c r="E38" s="11"/>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1">
        <f t="shared" si="3"/>
        <v>0</v>
      </c>
      <c r="AK38" s="91"/>
      <c r="AL38" s="50" t="e">
        <f t="shared" ref="AL38:AL43" si="4">ROUNDUP(AJ38/$AJ$44,1)</f>
        <v>#DIV/0!</v>
      </c>
      <c r="AM38"/>
      <c r="AN38"/>
      <c r="AO38"/>
      <c r="AP38"/>
      <c r="AQ38"/>
    </row>
    <row r="39" spans="1:43" ht="18" customHeight="1">
      <c r="A39" s="62" t="s">
        <v>129</v>
      </c>
      <c r="B39" s="63"/>
      <c r="C39" s="64"/>
      <c r="D39" s="11"/>
      <c r="E39" s="11"/>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1">
        <f t="shared" si="3"/>
        <v>0</v>
      </c>
      <c r="AK39" s="91"/>
      <c r="AL39" s="50" t="e">
        <f t="shared" si="4"/>
        <v>#DIV/0!</v>
      </c>
      <c r="AM39"/>
      <c r="AN39"/>
      <c r="AO39"/>
      <c r="AP39"/>
      <c r="AQ39"/>
    </row>
    <row r="40" spans="1:43" ht="18" customHeight="1">
      <c r="A40" s="62" t="s">
        <v>130</v>
      </c>
      <c r="B40" s="63"/>
      <c r="C40" s="64"/>
      <c r="D40" s="11"/>
      <c r="E40" s="11"/>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1">
        <f t="shared" ref="AJ40" si="5">SUM(D40:AI40)</f>
        <v>0</v>
      </c>
      <c r="AK40" s="91"/>
      <c r="AL40" s="50" t="e">
        <f t="shared" si="4"/>
        <v>#DIV/0!</v>
      </c>
      <c r="AM40"/>
      <c r="AN40"/>
      <c r="AO40"/>
      <c r="AP40"/>
      <c r="AQ40"/>
    </row>
    <row r="41" spans="1:43" ht="18" customHeight="1">
      <c r="A41" s="62" t="s">
        <v>131</v>
      </c>
      <c r="B41" s="63"/>
      <c r="C41" s="64"/>
      <c r="D41" s="11"/>
      <c r="E41" s="11"/>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1">
        <f t="shared" si="3"/>
        <v>0</v>
      </c>
      <c r="AK41" s="91"/>
      <c r="AL41" s="50" t="e">
        <f t="shared" si="4"/>
        <v>#DIV/0!</v>
      </c>
      <c r="AM41"/>
      <c r="AN41"/>
      <c r="AO41"/>
      <c r="AP41"/>
      <c r="AQ41"/>
    </row>
    <row r="42" spans="1:43" ht="18" customHeight="1">
      <c r="A42" s="62" t="s">
        <v>132</v>
      </c>
      <c r="B42" s="63"/>
      <c r="C42" s="64"/>
      <c r="D42" s="11"/>
      <c r="E42" s="11"/>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1">
        <f t="shared" si="3"/>
        <v>0</v>
      </c>
      <c r="AK42" s="91"/>
      <c r="AL42" s="50" t="e">
        <f t="shared" si="4"/>
        <v>#DIV/0!</v>
      </c>
      <c r="AM42"/>
      <c r="AN42"/>
      <c r="AO42"/>
      <c r="AP42"/>
      <c r="AQ42"/>
    </row>
    <row r="43" spans="1:43" ht="18" customHeight="1">
      <c r="A43" s="96" t="s">
        <v>133</v>
      </c>
      <c r="B43" s="97"/>
      <c r="C43" s="98"/>
      <c r="D43" s="11"/>
      <c r="E43" s="11"/>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1">
        <f t="shared" si="3"/>
        <v>0</v>
      </c>
      <c r="AK43" s="91"/>
      <c r="AL43" s="50" t="e">
        <f t="shared" si="4"/>
        <v>#DIV/0!</v>
      </c>
      <c r="AM43"/>
      <c r="AN43"/>
      <c r="AO43"/>
      <c r="AP43"/>
      <c r="AQ43"/>
    </row>
    <row r="44" spans="1:43" ht="18" customHeight="1">
      <c r="A44" s="99" t="s">
        <v>123</v>
      </c>
      <c r="B44" s="99"/>
      <c r="C44" s="99"/>
      <c r="D44" s="11"/>
      <c r="E44" s="11"/>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1">
        <f>+SUM(D44:AI44)</f>
        <v>0</v>
      </c>
      <c r="AK44" s="91"/>
      <c r="AL44" s="49"/>
      <c r="AM44"/>
      <c r="AN44"/>
      <c r="AO44"/>
      <c r="AP44"/>
      <c r="AQ44"/>
    </row>
    <row r="45" spans="1:43" ht="5.15" customHeight="1">
      <c r="A45" s="28"/>
      <c r="B45" s="28"/>
      <c r="C45" s="28"/>
      <c r="D45"/>
      <c r="E45"/>
      <c r="F45"/>
      <c r="G45"/>
      <c r="H45"/>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48"/>
      <c r="AK45" s="2"/>
      <c r="AL45" s="9"/>
      <c r="AM45" s="9"/>
      <c r="AN45" s="4"/>
    </row>
    <row r="46" spans="1:43" ht="18" customHeight="1">
      <c r="A46" s="10" t="s">
        <v>76</v>
      </c>
      <c r="B46" s="2"/>
      <c r="D46" s="2"/>
      <c r="E46" s="2"/>
      <c r="F46" s="2"/>
      <c r="G46" s="2"/>
      <c r="H46" s="2"/>
      <c r="I46" s="2"/>
      <c r="J46" s="2"/>
      <c r="K46" s="2"/>
      <c r="L46" s="2"/>
      <c r="M46" s="2"/>
      <c r="N46" s="2"/>
      <c r="O46" s="2"/>
      <c r="P46" s="2"/>
      <c r="Q46" s="2"/>
      <c r="R46" s="2"/>
      <c r="S46" s="2"/>
      <c r="T46" s="2"/>
      <c r="U46" s="2"/>
      <c r="V46" s="2"/>
      <c r="W46" s="9"/>
      <c r="X46" s="2"/>
      <c r="Y46" s="2"/>
      <c r="Z46" s="2"/>
      <c r="AA46" s="2"/>
      <c r="AB46" s="2"/>
      <c r="AC46" s="2"/>
      <c r="AD46" s="2"/>
      <c r="AE46" s="2"/>
      <c r="AF46" s="2"/>
      <c r="AG46" s="2"/>
      <c r="AH46" s="2"/>
      <c r="AI46" s="2"/>
      <c r="AJ46" s="48"/>
      <c r="AK46" s="2"/>
      <c r="AL46" s="9"/>
      <c r="AM46" s="9"/>
      <c r="AN46" s="4"/>
    </row>
    <row r="47" spans="1:43" ht="45" customHeight="1">
      <c r="A47" s="100" t="s">
        <v>80</v>
      </c>
      <c r="B47" s="100"/>
      <c r="C47" s="100" t="s">
        <v>117</v>
      </c>
      <c r="D47" s="100"/>
      <c r="E47" s="101" t="s">
        <v>173</v>
      </c>
      <c r="F47" s="101"/>
      <c r="G47" s="101"/>
      <c r="H47" s="101"/>
      <c r="I47"/>
      <c r="J47"/>
      <c r="K47"/>
      <c r="L47"/>
      <c r="M47"/>
      <c r="N47"/>
      <c r="O47"/>
      <c r="P47"/>
      <c r="Q47"/>
      <c r="R47"/>
      <c r="S47"/>
      <c r="T47"/>
      <c r="U47"/>
      <c r="W47" s="9"/>
      <c r="X47" s="2"/>
      <c r="Y47" s="2"/>
      <c r="Z47" s="2"/>
      <c r="AA47" s="2"/>
      <c r="AB47" s="2"/>
      <c r="AC47" s="2"/>
      <c r="AD47" s="2"/>
      <c r="AE47" s="2"/>
      <c r="AF47" s="2"/>
      <c r="AG47" s="2"/>
      <c r="AH47" s="2"/>
      <c r="AI47" s="2"/>
      <c r="AJ47" s="48"/>
      <c r="AK47" s="2"/>
      <c r="AL47" s="9"/>
      <c r="AM47" s="9"/>
      <c r="AN47" s="4"/>
    </row>
    <row r="48" spans="1:43" ht="18" customHeight="1">
      <c r="A48" s="101" t="s">
        <v>82</v>
      </c>
      <c r="B48" s="101"/>
      <c r="C48" s="102" t="e">
        <f>ROUNDDOWN(IF(AL37&lt;=30,1,1+ROUNDUP((AL37-30)/30,0)),1)</f>
        <v>#DIV/0!</v>
      </c>
      <c r="D48" s="102"/>
      <c r="E48" s="102" t="e">
        <f>ROUNDDOWN(AL37/6,1)</f>
        <v>#DIV/0!</v>
      </c>
      <c r="F48" s="102"/>
      <c r="G48" s="102"/>
      <c r="H48" s="102"/>
      <c r="I48"/>
      <c r="J48"/>
      <c r="K48"/>
      <c r="L48"/>
      <c r="M48"/>
      <c r="N48"/>
      <c r="O48"/>
      <c r="P48"/>
      <c r="Q48"/>
      <c r="R48"/>
      <c r="S48"/>
      <c r="T48"/>
      <c r="U48"/>
      <c r="W48" s="9"/>
      <c r="X48" s="2"/>
      <c r="Y48" s="2"/>
      <c r="Z48" s="2"/>
      <c r="AA48" s="2"/>
      <c r="AB48" s="2"/>
      <c r="AC48" s="2"/>
      <c r="AD48" s="2"/>
      <c r="AE48" s="2"/>
      <c r="AF48" s="2"/>
      <c r="AG48" s="2"/>
      <c r="AH48" s="2"/>
      <c r="AI48" s="2"/>
      <c r="AJ48" s="48"/>
      <c r="AK48" s="2"/>
      <c r="AL48" s="9"/>
      <c r="AM48" s="9"/>
      <c r="AN48" s="4"/>
    </row>
    <row r="49" spans="1:40" ht="5.15" customHeight="1">
      <c r="A49" s="28"/>
      <c r="B49" s="28"/>
      <c r="C49" s="28"/>
      <c r="D49" s="28"/>
      <c r="E49" s="28"/>
      <c r="F49" s="28"/>
      <c r="G49" s="28"/>
      <c r="H49" s="28"/>
      <c r="I49" s="28"/>
      <c r="J49" s="2"/>
      <c r="K49" s="2"/>
      <c r="L49" s="2"/>
      <c r="M49" s="48"/>
      <c r="N49" s="2"/>
      <c r="O49" s="2"/>
      <c r="P49" s="2"/>
      <c r="Q49"/>
      <c r="W49" s="9"/>
      <c r="X49" s="2"/>
      <c r="Y49" s="2"/>
      <c r="Z49" s="2"/>
      <c r="AA49" s="2"/>
      <c r="AB49" s="2"/>
      <c r="AC49" s="2"/>
      <c r="AD49" s="2"/>
      <c r="AE49" s="2"/>
      <c r="AF49" s="2"/>
      <c r="AG49" s="2"/>
      <c r="AH49" s="2"/>
      <c r="AI49" s="2"/>
      <c r="AJ49" s="48"/>
      <c r="AK49" s="2"/>
      <c r="AL49" s="9"/>
      <c r="AM49" s="9"/>
      <c r="AN49" s="4"/>
    </row>
    <row r="50" spans="1:40" ht="21" customHeight="1">
      <c r="A50" s="10" t="s">
        <v>99</v>
      </c>
      <c r="B50" s="1"/>
      <c r="C50" s="5"/>
      <c r="D50" s="5"/>
      <c r="E50" s="5"/>
      <c r="F50" s="5"/>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5"/>
      <c r="AM50" s="5"/>
      <c r="AN50" s="4"/>
    </row>
    <row r="51" spans="1:40" ht="25" customHeight="1">
      <c r="A51" s="4"/>
      <c r="B51" s="9"/>
      <c r="C51" s="92" t="str">
        <f>IF(VLOOKUP($AK$1,変更禁止!$A$1:$J$32,C56,FALSE)=0,"-",VLOOKUP($AK$1,変更禁止!$A$1:$J$32,C56,FALSE))</f>
        <v>管理者</v>
      </c>
      <c r="D51" s="93"/>
      <c r="E51" s="94" t="str">
        <f>IF(VLOOKUP($AK$1,変更禁止!$A$1:$J$32,E56,FALSE)=0,"-",VLOOKUP($AK$1,変更禁止!$A$1:$J$32,E56,FALSE))</f>
        <v>サービス管理責任者</v>
      </c>
      <c r="F51" s="94"/>
      <c r="G51" s="94"/>
      <c r="H51" s="94"/>
      <c r="I51" s="92" t="str">
        <f>IF(VLOOKUP($AK$1,変更禁止!$A$1:$J$32,I56,FALSE)=0,"-",VLOOKUP($AK$1,変更禁止!$A$1:$J$32,I56,FALSE))</f>
        <v>世話人</v>
      </c>
      <c r="J51" s="93"/>
      <c r="K51" s="93"/>
      <c r="L51" s="93"/>
      <c r="M51" s="93"/>
      <c r="N51" s="95"/>
      <c r="O51" s="92" t="str">
        <f>IF(VLOOKUP($AK$1,変更禁止!$A$1:$J$32,O56,FALSE)=0,"-",VLOOKUP($AK$1,変更禁止!$A$1:$J$32,O56,FALSE))</f>
        <v>夜間支援従事者（夜勤）</v>
      </c>
      <c r="P51" s="93"/>
      <c r="Q51" s="93"/>
      <c r="R51" s="93"/>
      <c r="S51" s="93"/>
      <c r="T51" s="95"/>
      <c r="U51" s="92" t="str">
        <f>IF(VLOOKUP($AK$1,変更禁止!$A$1:$J$32,U56,FALSE)=0,"-",VLOOKUP($AK$1,変更禁止!$A$1:$J$32,U56,FALSE))</f>
        <v>夜間支援従事者（宿直）</v>
      </c>
      <c r="V51" s="93"/>
      <c r="W51" s="93"/>
      <c r="X51" s="93"/>
      <c r="Y51" s="93"/>
      <c r="Z51" s="95"/>
      <c r="AA51" s="92" t="str">
        <f>IF(VLOOKUP($AK$1,変更禁止!$A$1:$J$32,AA56,FALSE)=0,"-",VLOOKUP($AK$1,変更禁止!$A$1:$J$32,AA56,FALSE))</f>
        <v>夜間支援従事者（夜勤/宿直）</v>
      </c>
      <c r="AB51" s="93"/>
      <c r="AC51" s="93"/>
      <c r="AD51" s="93"/>
      <c r="AE51" s="93"/>
      <c r="AF51" s="95"/>
      <c r="AG51" s="94" t="str">
        <f>IF(VLOOKUP($AK$1,変更禁止!$A$1:$J$32,AG56,FALSE)=0,"-",VLOOKUP($AK$1,変更禁止!$A$1:$J$32,AG56,FALSE))</f>
        <v>-</v>
      </c>
      <c r="AH51" s="94"/>
      <c r="AI51" s="94"/>
      <c r="AJ51" s="94"/>
      <c r="AK51" s="94"/>
      <c r="AL51" s="94" t="str">
        <f>IF(VLOOKUP($AK$1,変更禁止!$A$1:$J$32,AL56,FALSE)=0,"-",VLOOKUP($AK$1,変更禁止!$A$1:$J$32,AL56,FALSE))</f>
        <v>-</v>
      </c>
      <c r="AM51" s="94"/>
      <c r="AN51" s="4"/>
    </row>
    <row r="52" spans="1:40" ht="18" customHeight="1">
      <c r="A52" s="4"/>
      <c r="B52" s="9"/>
      <c r="C52" s="44" t="s">
        <v>100</v>
      </c>
      <c r="D52" s="44" t="s">
        <v>101</v>
      </c>
      <c r="E52" s="43" t="s">
        <v>100</v>
      </c>
      <c r="F52" s="108" t="s">
        <v>101</v>
      </c>
      <c r="G52" s="108"/>
      <c r="H52" s="108"/>
      <c r="I52" s="105" t="s">
        <v>100</v>
      </c>
      <c r="J52" s="106"/>
      <c r="K52" s="107"/>
      <c r="L52" s="105" t="s">
        <v>101</v>
      </c>
      <c r="M52" s="106"/>
      <c r="N52" s="107"/>
      <c r="O52" s="105" t="s">
        <v>100</v>
      </c>
      <c r="P52" s="106"/>
      <c r="Q52" s="107"/>
      <c r="R52" s="105" t="s">
        <v>101</v>
      </c>
      <c r="S52" s="106"/>
      <c r="T52" s="107"/>
      <c r="U52" s="105" t="s">
        <v>100</v>
      </c>
      <c r="V52" s="106"/>
      <c r="W52" s="107"/>
      <c r="X52" s="105" t="s">
        <v>101</v>
      </c>
      <c r="Y52" s="106"/>
      <c r="Z52" s="107"/>
      <c r="AA52" s="105" t="s">
        <v>100</v>
      </c>
      <c r="AB52" s="106"/>
      <c r="AC52" s="107"/>
      <c r="AD52" s="105" t="s">
        <v>101</v>
      </c>
      <c r="AE52" s="106"/>
      <c r="AF52" s="107"/>
      <c r="AG52" s="105" t="s">
        <v>100</v>
      </c>
      <c r="AH52" s="106"/>
      <c r="AI52" s="107"/>
      <c r="AJ52" s="105" t="s">
        <v>101</v>
      </c>
      <c r="AK52" s="107"/>
      <c r="AL52" s="43" t="s">
        <v>0</v>
      </c>
      <c r="AM52" s="43" t="s">
        <v>125</v>
      </c>
      <c r="AN52" s="4"/>
    </row>
    <row r="53" spans="1:40" ht="18" customHeight="1">
      <c r="A53" s="4"/>
      <c r="B53" s="17" t="s">
        <v>102</v>
      </c>
      <c r="C53" s="43">
        <f>COUNTIFS($B$11:$B$30,C$51,$C$11:$C$30,"A",$E$11:$E$30,"*")</f>
        <v>1</v>
      </c>
      <c r="D53" s="43">
        <f>COUNTIFS($B$11:$B$30,C$51,$C$11:$C$30,"B",$E$11:$E$30,"*")</f>
        <v>0</v>
      </c>
      <c r="E53" s="43">
        <f>COUNTIFS($B$11:$B$30,E$51,$C$11:$C$30,"A",$E$11:$E$30,"*")</f>
        <v>0</v>
      </c>
      <c r="F53" s="105">
        <f>COUNTIFS($B$11:$B$30,E$51,$C$11:$C$30,"B",$E$11:$E$30,"*")</f>
        <v>1</v>
      </c>
      <c r="G53" s="106"/>
      <c r="H53" s="107"/>
      <c r="I53" s="105">
        <f>COUNTIFS($B$11:$B$30,I$51,$C$11:$C$30,"A",$E$11:$E$30,"*")</f>
        <v>0</v>
      </c>
      <c r="J53" s="106"/>
      <c r="K53" s="107"/>
      <c r="L53" s="105">
        <f>COUNTIFS($B$11:$B$30,I$51,$C$11:$C$30,"B",$E$11:$E$30,"*")</f>
        <v>0</v>
      </c>
      <c r="M53" s="106"/>
      <c r="N53" s="107"/>
      <c r="O53" s="105">
        <f>COUNTIFS($B$11:$B$30,O$51,$C$11:$C$30,"A",$E$11:$E$30,"*")</f>
        <v>0</v>
      </c>
      <c r="P53" s="106"/>
      <c r="Q53" s="107"/>
      <c r="R53" s="105">
        <f>COUNTIFS($B$11:$B$30,O$51,$C$11:$C$30,"B",$E$11:$E$30,"*")</f>
        <v>0</v>
      </c>
      <c r="S53" s="106"/>
      <c r="T53" s="107"/>
      <c r="U53" s="105">
        <f>COUNTIFS($B$11:$B$30,U$51,$C$11:$C$30,"A",$E$11:$E$30,"*")</f>
        <v>0</v>
      </c>
      <c r="V53" s="106"/>
      <c r="W53" s="107"/>
      <c r="X53" s="105">
        <f>COUNTIFS($B$11:$B$30,U$51,$C$11:$C$30,"B",$E$11:$E$30,"*")</f>
        <v>0</v>
      </c>
      <c r="Y53" s="106"/>
      <c r="Z53" s="107"/>
      <c r="AA53" s="105">
        <f>COUNTIFS($B$11:$B$30,AA$51,$C$11:$C$30,"A",$E$11:$E$30,"*")</f>
        <v>0</v>
      </c>
      <c r="AB53" s="106"/>
      <c r="AC53" s="107"/>
      <c r="AD53" s="105">
        <f>COUNTIFS($B$11:$B$30,AA$51,$C$11:$C$30,"B",$E$11:$E$30,"*")</f>
        <v>0</v>
      </c>
      <c r="AE53" s="106"/>
      <c r="AF53" s="107"/>
      <c r="AG53" s="105">
        <f>COUNTIFS($B$11:$B$30,AG$51,$C$11:$C$30,"A",$E$11:$E$30,"*")</f>
        <v>0</v>
      </c>
      <c r="AH53" s="106"/>
      <c r="AI53" s="107"/>
      <c r="AJ53" s="105">
        <f>COUNTIFS($B$11:$B$30,AG$51,$C$11:$C$30,"B",$E$11:$E$30,"*")</f>
        <v>0</v>
      </c>
      <c r="AK53" s="107"/>
      <c r="AL53" s="43">
        <f>COUNTIFS($B$11:$B$30,AL$51,$C$11:$C$30,"A",$E$11:$E$30,"*")</f>
        <v>0</v>
      </c>
      <c r="AM53" s="43">
        <f>COUNTIFS($B$11:$B$30,AL$51,$C$11:$C$30,"B",$E$11:$E$30,"*")</f>
        <v>0</v>
      </c>
      <c r="AN53" s="4"/>
    </row>
    <row r="54" spans="1:40" ht="18" customHeight="1">
      <c r="A54" s="4"/>
      <c r="B54" s="24" t="s">
        <v>103</v>
      </c>
      <c r="C54" s="55"/>
      <c r="D54" s="55"/>
      <c r="E54" s="43">
        <f>COUNTIFS($B$11:$B$30,E$51,$C$11:$C$30,"C",$E$11:$E$30,"*")</f>
        <v>0</v>
      </c>
      <c r="F54" s="105">
        <f>COUNTIFS($B$11:$B$30,E$51,$C$11:$C$30,"D",$E$11:$E$30,"*")</f>
        <v>0</v>
      </c>
      <c r="G54" s="106"/>
      <c r="H54" s="107"/>
      <c r="I54" s="105">
        <f>COUNTIFS($B$11:$B$30,I$51,$C$11:$C$30,"C",$E$11:$E$30,"*")</f>
        <v>1</v>
      </c>
      <c r="J54" s="106"/>
      <c r="K54" s="107"/>
      <c r="L54" s="105">
        <f>COUNTIFS($B$11:$B$30,I$51,$C$11:$C$30,"D",$E$11:$E$30,"*")</f>
        <v>1</v>
      </c>
      <c r="M54" s="106"/>
      <c r="N54" s="107"/>
      <c r="O54" s="105">
        <f>COUNTIFS($B$11:$B$30,O$51,$C$11:$C$30,"C",$E$11:$E$30,"*")</f>
        <v>0</v>
      </c>
      <c r="P54" s="106"/>
      <c r="Q54" s="107"/>
      <c r="R54" s="105">
        <f>COUNTIFS($B$11:$B$30,O$51,$C$11:$C$30,"D",$E$11:$E$30,"*")</f>
        <v>0</v>
      </c>
      <c r="S54" s="106"/>
      <c r="T54" s="107"/>
      <c r="U54" s="105">
        <f>COUNTIFS($B$11:$B$30,U$51,$C$11:$C$30,"C",$E$11:$E$30,"*")</f>
        <v>0</v>
      </c>
      <c r="V54" s="106"/>
      <c r="W54" s="107"/>
      <c r="X54" s="105">
        <f>COUNTIFS($B$11:$B$30,U$51,$C$11:$C$30,"D",$E$11:$E$30,"*")</f>
        <v>0</v>
      </c>
      <c r="Y54" s="106"/>
      <c r="Z54" s="107"/>
      <c r="AA54" s="105">
        <f>COUNTIFS($B$11:$B$30,AA$51,$C$11:$C$30,"C",$E$11:$E$30,"*")</f>
        <v>0</v>
      </c>
      <c r="AB54" s="106"/>
      <c r="AC54" s="107"/>
      <c r="AD54" s="105">
        <f>COUNTIFS($B$11:$B$30,AA$51,$C$11:$C$30,"D",$E$11:$E$30,"*")</f>
        <v>0</v>
      </c>
      <c r="AE54" s="106"/>
      <c r="AF54" s="107"/>
      <c r="AG54" s="105">
        <f>COUNTIFS($B$11:$B$30,AG$51,$C$11:$C$30,"C",$E$11:$E$30,"*")</f>
        <v>0</v>
      </c>
      <c r="AH54" s="106"/>
      <c r="AI54" s="107"/>
      <c r="AJ54" s="105">
        <f>COUNTIFS($B$11:$B$30,AG$51,$C$11:$C$30,"D",$E$11:$E$30,"*")</f>
        <v>0</v>
      </c>
      <c r="AK54" s="107"/>
      <c r="AL54" s="43">
        <f>COUNTIFS($B$11:$B$30,AL$51,$C$11:$C$30,"C",$E$11:$E$30,"*")</f>
        <v>0</v>
      </c>
      <c r="AM54" s="43">
        <f>COUNTIFS($B$11:$B$30,AL$51,$C$11:$C$30,"D",$E$11:$E$30,"*")</f>
        <v>0</v>
      </c>
      <c r="AN54" s="4"/>
    </row>
    <row r="55" spans="1:40" ht="25" customHeight="1">
      <c r="A55" s="4"/>
      <c r="B55" s="24" t="s">
        <v>104</v>
      </c>
      <c r="C55" s="103"/>
      <c r="D55" s="104"/>
      <c r="E55" s="92">
        <f>IF($AK$3="４週",SUMIFS($AK$11:$AK$30,$B$11:$B$30,E51)/4/$AH$5,IF($AK$3="歴月",SUMIFS($AK$11:$AK$30,$B$11:$B$30,E51)/$AL$5,"記載する期間を選択してください"))</f>
        <v>0</v>
      </c>
      <c r="F55" s="93"/>
      <c r="G55" s="93"/>
      <c r="H55" s="95"/>
      <c r="I55" s="92">
        <f>IF($AK$3="４週",SUMIFS($AK$11:$AK$30,$B$11:$B$30,I51)/4/$AH$5,IF($AK$3="歴月",SUMIFS($AK$11:$AK$30,$B$11:$B$30,I51)/$AL$5,"記載する期間を選択してください"))</f>
        <v>0</v>
      </c>
      <c r="J55" s="93"/>
      <c r="K55" s="93"/>
      <c r="L55" s="93"/>
      <c r="M55" s="93"/>
      <c r="N55" s="95"/>
      <c r="O55" s="92">
        <f>IF($AK$3="４週",SUMIFS($AK$11:$AK$30,$B$11:$B$30,O51)/4/$AH$5,IF($AK$3="歴月",SUMIFS($AK$11:$AK$30,$B$11:$B$30,O51)/$AL$5,"記載する期間を選択してください"))</f>
        <v>0</v>
      </c>
      <c r="P55" s="93"/>
      <c r="Q55" s="93"/>
      <c r="R55" s="93"/>
      <c r="S55" s="93"/>
      <c r="T55" s="95"/>
      <c r="U55" s="92">
        <f>IF($AK$3="４週",SUMIFS($AK$11:$AK$30,$B$11:$B$30,U51)/4/$AH$5,IF($AK$3="歴月",SUMIFS($AK$11:$AK$30,$B$11:$B$30,U51)/$AL$5,"記載する期間を選択してください"))</f>
        <v>0</v>
      </c>
      <c r="V55" s="93"/>
      <c r="W55" s="93"/>
      <c r="X55" s="93"/>
      <c r="Y55" s="93"/>
      <c r="Z55" s="95"/>
      <c r="AA55" s="92">
        <f>IF($AK$3="４週",SUMIFS($AK$11:$AK$30,$B$11:$B$30,AA51)/4/$AH$5,IF($AK$3="歴月",SUMIFS($AK$11:$AK$30,$B$11:$B$30,AA51)/$AL$5,"記載する期間を選択してください"))</f>
        <v>0</v>
      </c>
      <c r="AB55" s="93"/>
      <c r="AC55" s="93"/>
      <c r="AD55" s="93"/>
      <c r="AE55" s="93"/>
      <c r="AF55" s="95"/>
      <c r="AG55" s="92">
        <f>IF($AK$3="４週",SUMIFS($AK$11:$AK$30,$B$11:$B$30,AG51)/4/$AH$5,IF($AK$3="歴月",SUMIFS($AK$11:$AK$30,$B$11:$B$30,AG51)/$AL$5,"記載する期間を選択してください"))</f>
        <v>0</v>
      </c>
      <c r="AH55" s="93"/>
      <c r="AI55" s="93"/>
      <c r="AJ55" s="93"/>
      <c r="AK55" s="95"/>
      <c r="AL55" s="92">
        <f>IF($AK$3="４週",SUMIFS($AK$11:$AK$30,$B$11:$B$30,AL51)/4/$AH$5,IF($AK$3="歴月",SUMIFS($AK$11:$AK$30,$B$11:$B$30,AL51)/$AL$5,"記載する期間を選択してください"))</f>
        <v>0</v>
      </c>
      <c r="AM55" s="95"/>
      <c r="AN55" s="4"/>
    </row>
    <row r="56" spans="1:40" ht="5.15" customHeight="1">
      <c r="A56" s="4"/>
      <c r="B56" s="1"/>
      <c r="C56" s="20">
        <v>2</v>
      </c>
      <c r="D56" s="20"/>
      <c r="E56" s="20">
        <v>3</v>
      </c>
      <c r="F56" s="20"/>
      <c r="G56" s="20"/>
      <c r="H56" s="20"/>
      <c r="I56" s="20">
        <v>4</v>
      </c>
      <c r="J56" s="20"/>
      <c r="K56" s="20"/>
      <c r="L56" s="20"/>
      <c r="M56" s="20"/>
      <c r="N56" s="20"/>
      <c r="O56" s="20">
        <v>5</v>
      </c>
      <c r="P56" s="20"/>
      <c r="Q56" s="20"/>
      <c r="R56" s="20"/>
      <c r="S56" s="20"/>
      <c r="T56" s="20"/>
      <c r="U56" s="20">
        <v>6</v>
      </c>
      <c r="V56" s="20"/>
      <c r="W56" s="20"/>
      <c r="X56" s="20"/>
      <c r="Y56" s="20"/>
      <c r="Z56" s="20"/>
      <c r="AA56" s="20">
        <v>7</v>
      </c>
      <c r="AB56" s="20"/>
      <c r="AC56" s="20"/>
      <c r="AD56" s="20"/>
      <c r="AE56" s="20"/>
      <c r="AF56" s="20"/>
      <c r="AG56" s="20">
        <v>8</v>
      </c>
      <c r="AH56" s="20"/>
      <c r="AI56" s="20"/>
      <c r="AJ56" s="20"/>
      <c r="AK56" s="20"/>
      <c r="AL56" s="20">
        <v>9</v>
      </c>
      <c r="AM56" s="42"/>
      <c r="AN56" s="4"/>
    </row>
    <row r="57" spans="1:40" ht="15" customHeight="1">
      <c r="A57" s="2" t="s">
        <v>28</v>
      </c>
      <c r="B57" s="33"/>
      <c r="C57" s="34"/>
      <c r="D57" s="34"/>
      <c r="E57" s="34"/>
      <c r="F57" s="35"/>
      <c r="G57" s="34"/>
      <c r="H57" s="20"/>
      <c r="I57" s="20"/>
      <c r="J57" s="20"/>
      <c r="K57" s="20"/>
      <c r="L57" s="20"/>
      <c r="M57" s="20"/>
      <c r="N57" s="20"/>
      <c r="O57" s="20"/>
      <c r="P57" s="20"/>
      <c r="Q57" s="20"/>
      <c r="R57" s="20">
        <v>6</v>
      </c>
      <c r="S57" s="20"/>
      <c r="T57" s="20"/>
      <c r="U57" s="20"/>
      <c r="V57" s="20"/>
      <c r="W57" s="20"/>
      <c r="X57" s="20">
        <v>7</v>
      </c>
      <c r="Y57" s="20"/>
      <c r="Z57" s="20"/>
      <c r="AA57" s="20"/>
      <c r="AB57" s="20"/>
      <c r="AC57" s="20"/>
      <c r="AD57" s="20">
        <v>8</v>
      </c>
      <c r="AE57" s="20"/>
      <c r="AF57" s="20"/>
      <c r="AG57" s="21"/>
      <c r="AH57" s="21"/>
      <c r="AI57" s="21"/>
      <c r="AJ57" s="21">
        <v>9</v>
      </c>
      <c r="AK57" s="19"/>
      <c r="AL57" s="19"/>
      <c r="AM57" s="4"/>
    </row>
    <row r="58" spans="1:40" s="2" customFormat="1" ht="15" customHeight="1">
      <c r="A58" s="2" t="s">
        <v>29</v>
      </c>
      <c r="B58" s="28"/>
      <c r="C58" s="28"/>
      <c r="D58" s="28"/>
      <c r="E58" s="28"/>
      <c r="F58" s="28"/>
      <c r="G58" s="28"/>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row>
    <row r="59" spans="1:40" s="2" customFormat="1" ht="15" customHeight="1">
      <c r="A59" s="2" t="s">
        <v>30</v>
      </c>
      <c r="B59" s="28"/>
      <c r="C59" s="28"/>
      <c r="D59" s="28"/>
      <c r="E59" s="28"/>
      <c r="F59" s="28"/>
      <c r="G59" s="28"/>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row>
    <row r="60" spans="1:40" s="2" customFormat="1" ht="15" customHeight="1">
      <c r="A60" s="2" t="s">
        <v>31</v>
      </c>
      <c r="B60" s="28"/>
      <c r="C60" s="28"/>
      <c r="D60" s="28"/>
      <c r="E60" s="28"/>
      <c r="F60" s="28"/>
      <c r="G60" s="28"/>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row>
    <row r="61" spans="1:40" s="2" customFormat="1" ht="15" customHeight="1">
      <c r="A61" s="2" t="s">
        <v>32</v>
      </c>
      <c r="B61" s="28"/>
      <c r="C61" s="28"/>
      <c r="D61" s="28"/>
      <c r="E61" s="28"/>
      <c r="F61" s="28"/>
      <c r="G61" s="28"/>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row>
    <row r="62" spans="1:40" ht="15" customHeight="1">
      <c r="A62" s="2" t="s">
        <v>33</v>
      </c>
      <c r="B62" s="36"/>
      <c r="C62" s="2"/>
      <c r="D62" s="2"/>
      <c r="E62" s="2"/>
      <c r="F62" s="2"/>
      <c r="G62" s="2"/>
    </row>
    <row r="63" spans="1:40" ht="15" customHeight="1">
      <c r="A63" s="2" t="s">
        <v>34</v>
      </c>
      <c r="B63" s="36"/>
      <c r="C63" s="2"/>
      <c r="D63" s="2"/>
      <c r="E63" s="2"/>
      <c r="F63" s="2"/>
      <c r="G63" s="2"/>
    </row>
    <row r="64" spans="1:40" ht="15" customHeight="1">
      <c r="A64" s="2"/>
      <c r="B64" s="17" t="s">
        <v>35</v>
      </c>
      <c r="C64" s="100" t="s">
        <v>36</v>
      </c>
      <c r="D64" s="100"/>
      <c r="E64" s="100"/>
      <c r="F64" s="2"/>
      <c r="G64" s="2"/>
    </row>
    <row r="65" spans="1:7" ht="15" customHeight="1">
      <c r="A65" s="2"/>
      <c r="B65" s="39" t="s">
        <v>37</v>
      </c>
      <c r="C65" s="91" t="s">
        <v>38</v>
      </c>
      <c r="D65" s="91"/>
      <c r="E65" s="91"/>
      <c r="F65" s="2"/>
      <c r="G65" s="2"/>
    </row>
    <row r="66" spans="1:7" ht="15" customHeight="1">
      <c r="A66" s="2"/>
      <c r="B66" s="39" t="s">
        <v>39</v>
      </c>
      <c r="C66" s="91" t="s">
        <v>40</v>
      </c>
      <c r="D66" s="91"/>
      <c r="E66" s="91"/>
      <c r="F66" s="2"/>
      <c r="G66" s="2"/>
    </row>
    <row r="67" spans="1:7" ht="15" customHeight="1">
      <c r="A67" s="2"/>
      <c r="B67" s="39" t="s">
        <v>41</v>
      </c>
      <c r="C67" s="91" t="s">
        <v>42</v>
      </c>
      <c r="D67" s="91"/>
      <c r="E67" s="91"/>
      <c r="F67" s="2"/>
      <c r="G67" s="2"/>
    </row>
    <row r="68" spans="1:7" ht="15" customHeight="1">
      <c r="A68" s="2"/>
      <c r="B68" s="39" t="s">
        <v>43</v>
      </c>
      <c r="C68" s="91" t="s">
        <v>44</v>
      </c>
      <c r="D68" s="91"/>
      <c r="E68" s="91"/>
      <c r="F68" s="2"/>
      <c r="G68" s="2"/>
    </row>
    <row r="69" spans="1:7" ht="15" customHeight="1">
      <c r="A69" s="2"/>
      <c r="B69" s="2" t="s">
        <v>45</v>
      </c>
      <c r="C69" s="2"/>
      <c r="D69" s="2"/>
      <c r="E69" s="2"/>
      <c r="F69" s="2"/>
      <c r="G69" s="2"/>
    </row>
    <row r="70" spans="1:7" ht="15" customHeight="1">
      <c r="A70" s="2"/>
      <c r="B70" s="2" t="s">
        <v>46</v>
      </c>
      <c r="C70" s="2"/>
      <c r="D70" s="2"/>
      <c r="E70" s="2"/>
      <c r="F70" s="2"/>
      <c r="G70" s="2"/>
    </row>
    <row r="71" spans="1:7" ht="15" customHeight="1">
      <c r="A71" s="2"/>
      <c r="B71" s="2" t="s">
        <v>47</v>
      </c>
      <c r="C71" s="2"/>
      <c r="D71" s="2"/>
      <c r="E71" s="2"/>
      <c r="F71" s="2"/>
      <c r="G71" s="2"/>
    </row>
    <row r="72" spans="1:7" ht="15" customHeight="1">
      <c r="A72" s="2" t="s">
        <v>48</v>
      </c>
      <c r="B72" s="36"/>
      <c r="C72" s="2"/>
      <c r="D72" s="2"/>
      <c r="E72" s="2"/>
      <c r="F72" s="2"/>
      <c r="G72" s="2"/>
    </row>
    <row r="73" spans="1:7" ht="15" customHeight="1">
      <c r="A73" s="2" t="s">
        <v>149</v>
      </c>
      <c r="B73" s="36"/>
      <c r="C73" s="2"/>
      <c r="D73" s="2"/>
      <c r="E73" s="2"/>
      <c r="F73" s="2"/>
      <c r="G73" s="2"/>
    </row>
    <row r="74" spans="1:7" ht="15" customHeight="1">
      <c r="A74" s="2" t="s">
        <v>50</v>
      </c>
      <c r="B74" s="36"/>
      <c r="C74" s="2"/>
      <c r="D74" s="2"/>
      <c r="E74" s="2"/>
      <c r="F74" s="2"/>
      <c r="G74" s="2"/>
    </row>
    <row r="75" spans="1:7" ht="15" customHeight="1">
      <c r="A75" s="2" t="s">
        <v>51</v>
      </c>
      <c r="B75" s="36"/>
      <c r="C75" s="2"/>
      <c r="D75" s="2"/>
      <c r="E75" s="2"/>
      <c r="F75" s="2"/>
      <c r="G75" s="2"/>
    </row>
    <row r="76" spans="1:7" ht="15" customHeight="1">
      <c r="A76" s="2" t="s">
        <v>52</v>
      </c>
      <c r="B76" s="36"/>
      <c r="C76" s="2"/>
      <c r="D76" s="2"/>
      <c r="E76" s="2"/>
      <c r="F76" s="2"/>
      <c r="G76" s="2"/>
    </row>
    <row r="77" spans="1:7" ht="15" customHeight="1">
      <c r="A77" s="2" t="s">
        <v>53</v>
      </c>
      <c r="B77" s="36"/>
      <c r="C77" s="2"/>
      <c r="D77" s="2"/>
      <c r="E77" s="2"/>
      <c r="F77" s="2"/>
      <c r="G77" s="2"/>
    </row>
    <row r="78" spans="1:7" ht="15" customHeight="1">
      <c r="A78" s="2"/>
      <c r="B78" s="2" t="s">
        <v>54</v>
      </c>
      <c r="C78" s="2"/>
      <c r="D78" s="2"/>
      <c r="E78" s="2"/>
      <c r="F78" s="2"/>
      <c r="G78" s="2"/>
    </row>
    <row r="79" spans="1:7" ht="15" customHeight="1">
      <c r="A79" s="2"/>
      <c r="B79" s="2" t="s">
        <v>55</v>
      </c>
      <c r="C79" s="2"/>
      <c r="D79" s="2"/>
      <c r="E79" s="2"/>
      <c r="F79" s="2"/>
      <c r="G79" s="2"/>
    </row>
    <row r="80" spans="1:7" ht="15" customHeight="1">
      <c r="A80" s="2" t="s">
        <v>56</v>
      </c>
      <c r="B80" s="36"/>
      <c r="C80" s="2"/>
      <c r="D80" s="2"/>
      <c r="E80" s="2"/>
      <c r="F80" s="2"/>
      <c r="G80" s="2"/>
    </row>
    <row r="81" spans="1:7" ht="15" customHeight="1">
      <c r="A81" s="2" t="s">
        <v>57</v>
      </c>
      <c r="B81" s="36"/>
      <c r="C81" s="2"/>
      <c r="D81" s="2"/>
      <c r="E81" s="2"/>
      <c r="F81" s="2"/>
      <c r="G81" s="2"/>
    </row>
    <row r="82" spans="1:7" ht="15" customHeight="1">
      <c r="A82" s="2" t="s">
        <v>58</v>
      </c>
      <c r="B82" s="36"/>
      <c r="C82" s="2"/>
      <c r="D82" s="2"/>
      <c r="E82" s="2"/>
      <c r="F82" s="2"/>
      <c r="G82" s="2"/>
    </row>
    <row r="83" spans="1:7" ht="15" customHeight="1">
      <c r="A83" s="2" t="s">
        <v>59</v>
      </c>
      <c r="B83" s="36"/>
      <c r="C83" s="2"/>
      <c r="D83" s="2"/>
      <c r="E83" s="2"/>
      <c r="F83" s="2"/>
      <c r="G83" s="2"/>
    </row>
    <row r="84" spans="1:7" ht="15" customHeight="1">
      <c r="A84" s="2" t="s">
        <v>60</v>
      </c>
      <c r="B84" s="36"/>
      <c r="C84" s="2"/>
      <c r="D84" s="2"/>
      <c r="E84" s="2"/>
      <c r="F84" s="2"/>
      <c r="G84" s="2"/>
    </row>
    <row r="85" spans="1:7" ht="15" customHeight="1">
      <c r="A85" s="2" t="s">
        <v>61</v>
      </c>
      <c r="B85" s="36"/>
      <c r="C85" s="2"/>
      <c r="D85" s="2"/>
      <c r="E85" s="2"/>
      <c r="F85" s="2"/>
      <c r="G85" s="2"/>
    </row>
    <row r="86" spans="1:7" ht="15" customHeight="1">
      <c r="A86" s="2" t="s">
        <v>62</v>
      </c>
      <c r="B86" s="36"/>
      <c r="C86" s="2"/>
      <c r="D86" s="2"/>
      <c r="E86" s="2"/>
      <c r="F86" s="2"/>
      <c r="G86" s="2"/>
    </row>
    <row r="87" spans="1:7" ht="15" customHeight="1">
      <c r="A87" s="2" t="s">
        <v>63</v>
      </c>
      <c r="B87" s="36"/>
      <c r="C87" s="2"/>
      <c r="D87" s="2"/>
      <c r="E87" s="2"/>
      <c r="F87" s="2"/>
      <c r="G87" s="2"/>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I37:I44 AD37:AD44 AA37:AA44 X37:X44 U37:U44 R37:R44 O37:O44 L37:L44 D37:F44 AG37:AG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0" max="39"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topLeftCell="A37" zoomScaleNormal="100" zoomScaleSheetLayoutView="100" workbookViewId="0">
      <selection activeCell="A35" sqref="A35"/>
    </sheetView>
  </sheetViews>
  <sheetFormatPr defaultColWidth="8.25" defaultRowHeight="21" customHeight="1"/>
  <cols>
    <col min="1" max="1" width="2.58203125" style="1" customWidth="1"/>
    <col min="2" max="2" width="14.83203125" style="3" customWidth="1"/>
    <col min="3" max="3" width="6.58203125" style="1" customWidth="1"/>
    <col min="4" max="5" width="7.58203125" style="1" customWidth="1"/>
    <col min="6" max="36" width="2.58203125" style="1" customWidth="1"/>
    <col min="37" max="37" width="6.58203125" style="1" customWidth="1"/>
    <col min="38" max="39" width="7.58203125" style="1" customWidth="1"/>
    <col min="40" max="40" width="5.58203125" style="1" customWidth="1"/>
    <col min="41" max="16384" width="8.25" style="1"/>
  </cols>
  <sheetData>
    <row r="1" spans="1:40" ht="25" customHeight="1">
      <c r="A1" s="37" t="s">
        <v>1</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2</v>
      </c>
      <c r="AJ1" s="23"/>
      <c r="AK1" s="125" t="s">
        <v>180</v>
      </c>
      <c r="AL1" s="125"/>
      <c r="AM1" s="125"/>
      <c r="AN1" s="125"/>
    </row>
    <row r="2" spans="1:40" ht="18" customHeight="1">
      <c r="A2" s="4"/>
      <c r="B2" s="5"/>
      <c r="C2" s="5"/>
      <c r="D2" s="5"/>
      <c r="E2" s="5"/>
      <c r="F2" s="5"/>
      <c r="G2" s="5"/>
      <c r="H2" s="5"/>
      <c r="I2" s="5"/>
      <c r="J2" s="5"/>
      <c r="K2" s="5"/>
      <c r="L2" s="5"/>
      <c r="M2" s="126">
        <v>2026</v>
      </c>
      <c r="N2" s="126"/>
      <c r="O2" s="126"/>
      <c r="P2" s="126"/>
      <c r="Q2" s="127" t="s">
        <v>4</v>
      </c>
      <c r="R2" s="127"/>
      <c r="S2" s="126"/>
      <c r="T2" s="126"/>
      <c r="U2" s="127" t="s">
        <v>5</v>
      </c>
      <c r="V2" s="127"/>
      <c r="W2" s="5"/>
      <c r="X2" s="5"/>
      <c r="Y2" s="5"/>
      <c r="Z2" s="4"/>
      <c r="AA2" s="4"/>
      <c r="AC2" s="23"/>
      <c r="AD2" s="5"/>
      <c r="AE2" s="5"/>
      <c r="AF2" s="5"/>
      <c r="AG2" s="5"/>
      <c r="AH2" s="5"/>
      <c r="AI2" s="23" t="s">
        <v>6</v>
      </c>
      <c r="AJ2" s="23"/>
      <c r="AK2" s="128"/>
      <c r="AL2" s="128"/>
      <c r="AM2" s="128"/>
      <c r="AN2" s="128"/>
    </row>
    <row r="3" spans="1:40" ht="18" customHeight="1">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7</v>
      </c>
      <c r="AJ3" s="23"/>
      <c r="AK3" s="129" t="s">
        <v>65</v>
      </c>
      <c r="AL3" s="129"/>
      <c r="AM3" s="129"/>
      <c r="AN3" s="129"/>
    </row>
    <row r="4" spans="1:40" ht="18" customHeight="1">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8</v>
      </c>
      <c r="AJ4" s="23"/>
      <c r="AK4" s="129"/>
      <c r="AL4" s="129"/>
      <c r="AM4" s="129"/>
      <c r="AN4" s="129"/>
    </row>
    <row r="5" spans="1:40" ht="18" customHeight="1">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9</v>
      </c>
      <c r="AH5" s="130"/>
      <c r="AI5" s="130"/>
      <c r="AJ5" s="130"/>
      <c r="AK5" s="30" t="s">
        <v>10</v>
      </c>
      <c r="AL5" s="41">
        <v>160</v>
      </c>
      <c r="AM5" s="30" t="s">
        <v>11</v>
      </c>
      <c r="AN5" s="4"/>
    </row>
    <row r="6" spans="1:40" ht="10" customHeight="1">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c r="A7" s="113" t="s">
        <v>12</v>
      </c>
      <c r="B7" s="121" t="s">
        <v>13</v>
      </c>
      <c r="C7" s="116" t="s">
        <v>14</v>
      </c>
      <c r="D7" s="100" t="s">
        <v>15</v>
      </c>
      <c r="E7" s="111" t="s">
        <v>16</v>
      </c>
      <c r="F7" s="119" t="s">
        <v>17</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0" t="s">
        <v>18</v>
      </c>
      <c r="AL7" s="101" t="s">
        <v>19</v>
      </c>
      <c r="AM7" s="115" t="s">
        <v>20</v>
      </c>
      <c r="AN7" s="115"/>
    </row>
    <row r="8" spans="1:40" ht="15" customHeight="1">
      <c r="A8" s="113"/>
      <c r="B8" s="122"/>
      <c r="C8" s="117"/>
      <c r="D8" s="100"/>
      <c r="E8" s="111"/>
      <c r="F8" s="100" t="s">
        <v>21</v>
      </c>
      <c r="G8" s="100"/>
      <c r="H8" s="100"/>
      <c r="I8" s="100"/>
      <c r="J8" s="100"/>
      <c r="K8" s="100"/>
      <c r="L8" s="100"/>
      <c r="M8" s="100" t="s">
        <v>22</v>
      </c>
      <c r="N8" s="100"/>
      <c r="O8" s="100"/>
      <c r="P8" s="100"/>
      <c r="Q8" s="100"/>
      <c r="R8" s="100"/>
      <c r="S8" s="100"/>
      <c r="T8" s="100" t="s">
        <v>23</v>
      </c>
      <c r="U8" s="100"/>
      <c r="V8" s="100"/>
      <c r="W8" s="100"/>
      <c r="X8" s="100"/>
      <c r="Y8" s="100"/>
      <c r="Z8" s="100"/>
      <c r="AA8" s="100" t="s">
        <v>24</v>
      </c>
      <c r="AB8" s="100"/>
      <c r="AC8" s="100"/>
      <c r="AD8" s="100"/>
      <c r="AE8" s="100"/>
      <c r="AF8" s="100"/>
      <c r="AG8" s="100"/>
      <c r="AH8" s="100" t="s">
        <v>25</v>
      </c>
      <c r="AI8" s="100"/>
      <c r="AJ8" s="100"/>
      <c r="AK8" s="120"/>
      <c r="AL8" s="101"/>
      <c r="AM8" s="115"/>
      <c r="AN8" s="115"/>
    </row>
    <row r="9" spans="1:40" ht="15" customHeight="1">
      <c r="A9" s="113"/>
      <c r="B9" s="123" t="s">
        <v>66</v>
      </c>
      <c r="C9" s="117"/>
      <c r="D9" s="100"/>
      <c r="E9" s="111"/>
      <c r="F9" s="6">
        <f>DATE($M$2,$S$2,1)</f>
        <v>45992</v>
      </c>
      <c r="G9" s="6">
        <f>DATE($M$2,$S$2,2)</f>
        <v>45993</v>
      </c>
      <c r="H9" s="6">
        <f>DATE($M$2,$S$2,3)</f>
        <v>45994</v>
      </c>
      <c r="I9" s="6">
        <f>DATE($M$2,$S$2,4)</f>
        <v>45995</v>
      </c>
      <c r="J9" s="6">
        <f>DATE($M$2,$S$2,5)</f>
        <v>45996</v>
      </c>
      <c r="K9" s="6">
        <f>DATE($M$2,$S$2,6)</f>
        <v>45997</v>
      </c>
      <c r="L9" s="6">
        <f>DATE($M$2,$S$2,7)</f>
        <v>45998</v>
      </c>
      <c r="M9" s="6">
        <f>DATE($M$2,$S$2,8)</f>
        <v>45999</v>
      </c>
      <c r="N9" s="6">
        <f>DATE($M$2,$S$2,9)</f>
        <v>46000</v>
      </c>
      <c r="O9" s="6">
        <f>DATE($M$2,$S$2,10)</f>
        <v>46001</v>
      </c>
      <c r="P9" s="6">
        <f>DATE($M$2,$S$2,11)</f>
        <v>46002</v>
      </c>
      <c r="Q9" s="6">
        <f>DATE($M$2,$S$2,12)</f>
        <v>46003</v>
      </c>
      <c r="R9" s="6">
        <f>DATE($M$2,$S$2,13)</f>
        <v>46004</v>
      </c>
      <c r="S9" s="6">
        <f>DATE($M$2,$S$2,14)</f>
        <v>46005</v>
      </c>
      <c r="T9" s="6">
        <f>DATE($M$2,$S$2,15)</f>
        <v>46006</v>
      </c>
      <c r="U9" s="6">
        <f>DATE($M$2,$S$2,16)</f>
        <v>46007</v>
      </c>
      <c r="V9" s="6">
        <f>DATE($M$2,$S$2,17)</f>
        <v>46008</v>
      </c>
      <c r="W9" s="6">
        <f>DATE($M$2,$S$2,18)</f>
        <v>46009</v>
      </c>
      <c r="X9" s="6">
        <f>DATE($M$2,$S$2,19)</f>
        <v>46010</v>
      </c>
      <c r="Y9" s="6">
        <f>DATE($M$2,$S$2,20)</f>
        <v>46011</v>
      </c>
      <c r="Z9" s="6">
        <f>DATE($M$2,$S$2,21)</f>
        <v>46012</v>
      </c>
      <c r="AA9" s="6">
        <f>DATE($M$2,$S$2,22)</f>
        <v>46013</v>
      </c>
      <c r="AB9" s="6">
        <f>DATE($M$2,$S$2,23)</f>
        <v>46014</v>
      </c>
      <c r="AC9" s="6">
        <f>DATE($M$2,$S$2,24)</f>
        <v>46015</v>
      </c>
      <c r="AD9" s="6">
        <f>DATE($M$2,$S$2,25)</f>
        <v>46016</v>
      </c>
      <c r="AE9" s="6">
        <f>DATE($M$2,$S$2,26)</f>
        <v>46017</v>
      </c>
      <c r="AF9" s="6">
        <f>DATE($M$2,$S$2,27)</f>
        <v>46018</v>
      </c>
      <c r="AG9" s="6">
        <f>DATE($M$2,$S$2,28)</f>
        <v>46019</v>
      </c>
      <c r="AH9" s="6">
        <f>IF(DAY(EOMONTH(F9,0))&lt;29,"",DATE($M$2,$S$2,29))</f>
        <v>46020</v>
      </c>
      <c r="AI9" s="6">
        <f>IF(DAY(EOMONTH(F9,0))&lt;30,"",DATE($M$2,$S$2,30))</f>
        <v>46021</v>
      </c>
      <c r="AJ9" s="6">
        <f>IF(DAY(EOMONTH(F9,0))&lt;31,"",DATE($M$2,$S$2,31))</f>
        <v>46022</v>
      </c>
      <c r="AK9" s="120"/>
      <c r="AL9" s="101"/>
      <c r="AM9" s="115"/>
      <c r="AN9" s="115"/>
    </row>
    <row r="10" spans="1:40" ht="15" customHeight="1">
      <c r="A10" s="113"/>
      <c r="B10" s="124"/>
      <c r="C10" s="118"/>
      <c r="D10" s="100"/>
      <c r="E10" s="111"/>
      <c r="F10" s="7">
        <f>DATE($M$2,$S$2,1)</f>
        <v>45992</v>
      </c>
      <c r="G10" s="7">
        <f>DATE($M$2,$S$2,2)</f>
        <v>45993</v>
      </c>
      <c r="H10" s="7">
        <f>DATE($M$2,$S$2,3)</f>
        <v>45994</v>
      </c>
      <c r="I10" s="7">
        <f>DATE($M$2,$S$2,4)</f>
        <v>45995</v>
      </c>
      <c r="J10" s="7">
        <f>DATE($M$2,$S$2,5)</f>
        <v>45996</v>
      </c>
      <c r="K10" s="7">
        <f>DATE($M$2,$S$2,6)</f>
        <v>45997</v>
      </c>
      <c r="L10" s="7">
        <f>DATE($M$2,$S$2,7)</f>
        <v>45998</v>
      </c>
      <c r="M10" s="7">
        <f>DATE($M$2,$S$2,8)</f>
        <v>45999</v>
      </c>
      <c r="N10" s="7">
        <f>DATE($M$2,$S$2,9)</f>
        <v>46000</v>
      </c>
      <c r="O10" s="7">
        <f>DATE($M$2,$S$2,10)</f>
        <v>46001</v>
      </c>
      <c r="P10" s="7">
        <f>DATE($M$2,$S$2,11)</f>
        <v>46002</v>
      </c>
      <c r="Q10" s="7">
        <f>DATE($M$2,$S$2,12)</f>
        <v>46003</v>
      </c>
      <c r="R10" s="7">
        <f>DATE($M$2,$S$2,13)</f>
        <v>46004</v>
      </c>
      <c r="S10" s="7">
        <f>DATE($M$2,$S$2,14)</f>
        <v>46005</v>
      </c>
      <c r="T10" s="7">
        <f>DATE($M$2,$S$2,15)</f>
        <v>46006</v>
      </c>
      <c r="U10" s="7">
        <f>DATE($M$2,$S$2,16)</f>
        <v>46007</v>
      </c>
      <c r="V10" s="7">
        <f>DATE($M$2,$S$2,17)</f>
        <v>46008</v>
      </c>
      <c r="W10" s="7">
        <f>DATE($M$2,$S$2,18)</f>
        <v>46009</v>
      </c>
      <c r="X10" s="7">
        <f>DATE($M$2,$S$2,19)</f>
        <v>46010</v>
      </c>
      <c r="Y10" s="7">
        <f>DATE($M$2,$S$2,20)</f>
        <v>46011</v>
      </c>
      <c r="Z10" s="7">
        <f>DATE($M$2,$S$2,21)</f>
        <v>46012</v>
      </c>
      <c r="AA10" s="7">
        <f>DATE($M$2,$S$2,22)</f>
        <v>46013</v>
      </c>
      <c r="AB10" s="7">
        <f>DATE($M$2,$S$2,23)</f>
        <v>46014</v>
      </c>
      <c r="AC10" s="7">
        <f>DATE($M$2,$S$2,24)</f>
        <v>46015</v>
      </c>
      <c r="AD10" s="7">
        <f>DATE($M$2,$S$2,25)</f>
        <v>46016</v>
      </c>
      <c r="AE10" s="7">
        <f>DATE($M$2,$S$2,26)</f>
        <v>46017</v>
      </c>
      <c r="AF10" s="7">
        <f>DATE($M$2,$S$2,27)</f>
        <v>46018</v>
      </c>
      <c r="AG10" s="7">
        <f>DATE($M$2,$S$2,28)</f>
        <v>46019</v>
      </c>
      <c r="AH10" s="7">
        <f>IF(DAY(EOMONTH(F10,0))&lt;29,"",DATE($M$2,$S$2,29))</f>
        <v>46020</v>
      </c>
      <c r="AI10" s="7">
        <f>IF(DAY(EOMONTH(F10,0))&lt;30,"",DATE($M$2,$S$2,30))</f>
        <v>46021</v>
      </c>
      <c r="AJ10" s="7">
        <f>IF(DAY(EOMONTH(F10,0))&lt;31,"",DATE($M$2,$S$2,31))</f>
        <v>46022</v>
      </c>
      <c r="AK10" s="120"/>
      <c r="AL10" s="101"/>
      <c r="AM10" s="115"/>
      <c r="AN10" s="115"/>
    </row>
    <row r="11" spans="1:40" ht="18" customHeight="1">
      <c r="A11" s="16">
        <v>1</v>
      </c>
      <c r="B11" s="45" t="s">
        <v>67</v>
      </c>
      <c r="C11" s="25" t="s">
        <v>37</v>
      </c>
      <c r="D11" s="46"/>
      <c r="E11" s="47" t="s">
        <v>37</v>
      </c>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2">
        <f>+SUM(F11:AJ11)</f>
        <v>0</v>
      </c>
      <c r="AL11" s="13">
        <f>IF($AK$3="４週",AK11/4,AK11/(DAY(EOMONTH($F$9,0))/7))</f>
        <v>0</v>
      </c>
      <c r="AM11" s="110"/>
      <c r="AN11" s="110"/>
    </row>
    <row r="12" spans="1:40" ht="18" customHeight="1">
      <c r="A12" s="16">
        <v>2</v>
      </c>
      <c r="B12" s="45" t="s">
        <v>117</v>
      </c>
      <c r="C12" s="25" t="s">
        <v>39</v>
      </c>
      <c r="D12" s="46"/>
      <c r="E12" s="47" t="s">
        <v>39</v>
      </c>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2">
        <f t="shared" ref="AK12:AK31" si="0">+SUM(F12:AJ12)</f>
        <v>0</v>
      </c>
      <c r="AL12" s="13">
        <f>IF($AK$3="４週",AK12/4,AK12/(DAY(EOMONTH($F$9,0))/7))</f>
        <v>0</v>
      </c>
      <c r="AM12" s="110"/>
      <c r="AN12" s="110"/>
    </row>
    <row r="13" spans="1:40" ht="18" customHeight="1">
      <c r="A13" s="16">
        <v>3</v>
      </c>
      <c r="B13" s="45" t="s">
        <v>173</v>
      </c>
      <c r="C13" s="25" t="s">
        <v>41</v>
      </c>
      <c r="D13" s="46"/>
      <c r="E13" s="47" t="s">
        <v>41</v>
      </c>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2">
        <f t="shared" si="0"/>
        <v>0</v>
      </c>
      <c r="AL13" s="13">
        <f>IF($AK$3="４週",AK13/4,AK13/(DAY(EOMONTH($F$9,0))/7))</f>
        <v>0</v>
      </c>
      <c r="AM13" s="110"/>
      <c r="AN13" s="110"/>
    </row>
    <row r="14" spans="1:40" ht="18" customHeight="1">
      <c r="A14" s="16">
        <v>4</v>
      </c>
      <c r="B14" s="45" t="s">
        <v>173</v>
      </c>
      <c r="C14" s="25" t="s">
        <v>43</v>
      </c>
      <c r="D14" s="46"/>
      <c r="E14" s="47" t="s">
        <v>43</v>
      </c>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2">
        <f t="shared" si="0"/>
        <v>0</v>
      </c>
      <c r="AL14" s="13">
        <f>IF($AK$3="４週",AK14/4,AK14/(DAY(EOMONTH($F$9,0))/7))</f>
        <v>0</v>
      </c>
      <c r="AM14" s="110"/>
      <c r="AN14" s="110"/>
    </row>
    <row r="15" spans="1:40" ht="18" customHeight="1">
      <c r="A15" s="16">
        <v>5</v>
      </c>
      <c r="B15" s="45" t="s">
        <v>234</v>
      </c>
      <c r="C15" s="25"/>
      <c r="D15" s="46"/>
      <c r="E15" s="47"/>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2">
        <f t="shared" si="0"/>
        <v>0</v>
      </c>
      <c r="AL15" s="13">
        <f t="shared" ref="AL15:AL30" si="1">IF($AK$3="４週",AK15/4,AK15/(DAY(EOMONTH($F$9,0))/7))</f>
        <v>0</v>
      </c>
      <c r="AM15" s="110"/>
      <c r="AN15" s="110"/>
    </row>
    <row r="16" spans="1:40" ht="18" customHeight="1">
      <c r="A16" s="16">
        <v>6</v>
      </c>
      <c r="B16" s="45" t="s">
        <v>124</v>
      </c>
      <c r="C16" s="25"/>
      <c r="D16" s="46"/>
      <c r="E16" s="47"/>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2">
        <f t="shared" si="0"/>
        <v>0</v>
      </c>
      <c r="AL16" s="13">
        <f t="shared" si="1"/>
        <v>0</v>
      </c>
      <c r="AM16" s="110"/>
      <c r="AN16" s="110"/>
    </row>
    <row r="17" spans="1:40" ht="18" customHeight="1">
      <c r="A17" s="16">
        <v>7</v>
      </c>
      <c r="B17" s="45"/>
      <c r="C17" s="25"/>
      <c r="D17" s="46"/>
      <c r="E17" s="47"/>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2">
        <f t="shared" si="0"/>
        <v>0</v>
      </c>
      <c r="AL17" s="13">
        <f t="shared" si="1"/>
        <v>0</v>
      </c>
      <c r="AM17" s="110"/>
      <c r="AN17" s="110"/>
    </row>
    <row r="18" spans="1:40" ht="18" customHeight="1">
      <c r="A18" s="16">
        <v>8</v>
      </c>
      <c r="B18" s="45"/>
      <c r="C18" s="25"/>
      <c r="D18" s="46"/>
      <c r="E18" s="47"/>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2">
        <f t="shared" si="0"/>
        <v>0</v>
      </c>
      <c r="AL18" s="13">
        <f t="shared" si="1"/>
        <v>0</v>
      </c>
      <c r="AM18" s="110"/>
      <c r="AN18" s="110"/>
    </row>
    <row r="19" spans="1:40" ht="18" customHeight="1">
      <c r="A19" s="16">
        <v>9</v>
      </c>
      <c r="B19" s="45"/>
      <c r="C19" s="25"/>
      <c r="D19" s="46"/>
      <c r="E19" s="47"/>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2">
        <f t="shared" si="0"/>
        <v>0</v>
      </c>
      <c r="AL19" s="13">
        <f t="shared" si="1"/>
        <v>0</v>
      </c>
      <c r="AM19" s="110"/>
      <c r="AN19" s="110"/>
    </row>
    <row r="20" spans="1:40" ht="18" customHeight="1">
      <c r="A20" s="16">
        <v>10</v>
      </c>
      <c r="B20" s="45"/>
      <c r="C20" s="25"/>
      <c r="D20" s="46"/>
      <c r="E20" s="47"/>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2">
        <f t="shared" si="0"/>
        <v>0</v>
      </c>
      <c r="AL20" s="13">
        <f t="shared" si="1"/>
        <v>0</v>
      </c>
      <c r="AM20" s="110"/>
      <c r="AN20" s="110"/>
    </row>
    <row r="21" spans="1:40" ht="18" customHeight="1">
      <c r="A21" s="16">
        <v>11</v>
      </c>
      <c r="B21" s="45"/>
      <c r="C21" s="25"/>
      <c r="D21" s="46"/>
      <c r="E21" s="47"/>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2">
        <f t="shared" si="0"/>
        <v>0</v>
      </c>
      <c r="AL21" s="13">
        <f t="shared" si="1"/>
        <v>0</v>
      </c>
      <c r="AM21" s="110"/>
      <c r="AN21" s="110"/>
    </row>
    <row r="22" spans="1:40" ht="18" customHeight="1">
      <c r="A22" s="16">
        <v>12</v>
      </c>
      <c r="B22" s="45"/>
      <c r="C22" s="25"/>
      <c r="D22" s="46"/>
      <c r="E22" s="47"/>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2">
        <f t="shared" si="0"/>
        <v>0</v>
      </c>
      <c r="AL22" s="13">
        <f t="shared" si="1"/>
        <v>0</v>
      </c>
      <c r="AM22" s="110"/>
      <c r="AN22" s="110"/>
    </row>
    <row r="23" spans="1:40" ht="18" customHeight="1">
      <c r="A23" s="16">
        <v>13</v>
      </c>
      <c r="B23" s="45"/>
      <c r="C23" s="25"/>
      <c r="D23" s="46"/>
      <c r="E23" s="47"/>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2">
        <f t="shared" si="0"/>
        <v>0</v>
      </c>
      <c r="AL23" s="13">
        <f t="shared" si="1"/>
        <v>0</v>
      </c>
      <c r="AM23" s="110"/>
      <c r="AN23" s="110"/>
    </row>
    <row r="24" spans="1:40" ht="18" customHeight="1">
      <c r="A24" s="16">
        <v>14</v>
      </c>
      <c r="B24" s="45"/>
      <c r="C24" s="25"/>
      <c r="D24" s="46"/>
      <c r="E24" s="47"/>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2">
        <f t="shared" si="0"/>
        <v>0</v>
      </c>
      <c r="AL24" s="13">
        <f t="shared" si="1"/>
        <v>0</v>
      </c>
      <c r="AM24" s="110"/>
      <c r="AN24" s="110"/>
    </row>
    <row r="25" spans="1:40" ht="18" customHeight="1">
      <c r="A25" s="16">
        <v>15</v>
      </c>
      <c r="B25" s="45"/>
      <c r="C25" s="25"/>
      <c r="D25" s="46"/>
      <c r="E25" s="47"/>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2">
        <f t="shared" si="0"/>
        <v>0</v>
      </c>
      <c r="AL25" s="13">
        <f t="shared" si="1"/>
        <v>0</v>
      </c>
      <c r="AM25" s="110"/>
      <c r="AN25" s="110"/>
    </row>
    <row r="26" spans="1:40" ht="18" customHeight="1">
      <c r="A26" s="16">
        <v>16</v>
      </c>
      <c r="B26" s="45"/>
      <c r="C26" s="25"/>
      <c r="D26" s="46"/>
      <c r="E26" s="47"/>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2">
        <f t="shared" si="0"/>
        <v>0</v>
      </c>
      <c r="AL26" s="13">
        <f t="shared" si="1"/>
        <v>0</v>
      </c>
      <c r="AM26" s="110"/>
      <c r="AN26" s="110"/>
    </row>
    <row r="27" spans="1:40" ht="18" customHeight="1">
      <c r="A27" s="16">
        <v>17</v>
      </c>
      <c r="B27" s="45"/>
      <c r="C27" s="25"/>
      <c r="D27" s="46"/>
      <c r="E27" s="47"/>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2">
        <f t="shared" si="0"/>
        <v>0</v>
      </c>
      <c r="AL27" s="13">
        <f t="shared" si="1"/>
        <v>0</v>
      </c>
      <c r="AM27" s="110"/>
      <c r="AN27" s="110"/>
    </row>
    <row r="28" spans="1:40" ht="18" customHeight="1">
      <c r="A28" s="16">
        <v>18</v>
      </c>
      <c r="B28" s="45"/>
      <c r="C28" s="25"/>
      <c r="D28" s="46"/>
      <c r="E28" s="47"/>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2">
        <f t="shared" si="0"/>
        <v>0</v>
      </c>
      <c r="AL28" s="13">
        <f t="shared" si="1"/>
        <v>0</v>
      </c>
      <c r="AM28" s="110"/>
      <c r="AN28" s="110"/>
    </row>
    <row r="29" spans="1:40" ht="18" customHeight="1">
      <c r="A29" s="16">
        <v>19</v>
      </c>
      <c r="B29" s="45"/>
      <c r="C29" s="25"/>
      <c r="D29" s="46"/>
      <c r="E29" s="47"/>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2">
        <f t="shared" si="0"/>
        <v>0</v>
      </c>
      <c r="AL29" s="13">
        <f t="shared" si="1"/>
        <v>0</v>
      </c>
      <c r="AM29" s="110"/>
      <c r="AN29" s="110"/>
    </row>
    <row r="30" spans="1:40" ht="18" customHeight="1">
      <c r="A30" s="16">
        <v>20</v>
      </c>
      <c r="B30" s="45"/>
      <c r="C30" s="25"/>
      <c r="D30" s="46"/>
      <c r="E30" s="47"/>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2">
        <f t="shared" si="0"/>
        <v>0</v>
      </c>
      <c r="AL30" s="13">
        <f t="shared" si="1"/>
        <v>0</v>
      </c>
      <c r="AM30" s="110"/>
      <c r="AN30" s="110"/>
    </row>
    <row r="31" spans="1:40" ht="18" customHeight="1">
      <c r="A31" s="111" t="s">
        <v>26</v>
      </c>
      <c r="B31" s="112"/>
      <c r="C31" s="112"/>
      <c r="D31" s="112"/>
      <c r="E31" s="112"/>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13"/>
      <c r="AN31" s="113"/>
    </row>
    <row r="32" spans="1:40" ht="18" customHeight="1">
      <c r="A32" s="112" t="s">
        <v>27</v>
      </c>
      <c r="B32" s="112"/>
      <c r="C32" s="112"/>
      <c r="D32" s="112"/>
      <c r="E32" s="114"/>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14"/>
      <c r="AL32" s="15"/>
      <c r="AM32" s="113"/>
      <c r="AN32" s="113"/>
    </row>
    <row r="33" spans="1:43" ht="15" customHeight="1">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3" ht="15" customHeight="1">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3" ht="21" customHeight="1">
      <c r="A35" s="10" t="s">
        <v>276</v>
      </c>
      <c r="B35" s="9"/>
      <c r="C35" s="9"/>
      <c r="D35" s="9"/>
      <c r="E35" s="9"/>
      <c r="F35" s="9"/>
      <c r="G35" s="2"/>
      <c r="H35" s="2"/>
      <c r="I35" s="2"/>
      <c r="J35" s="2"/>
      <c r="K35" s="2"/>
      <c r="L35" s="2"/>
      <c r="M35" s="2"/>
      <c r="N35" s="2"/>
      <c r="O35" s="2"/>
      <c r="AM35" s="9"/>
      <c r="AN35" s="4"/>
    </row>
    <row r="36" spans="1:43" ht="32.25" customHeight="1">
      <c r="A36" s="100"/>
      <c r="B36" s="100"/>
      <c r="C36" s="100"/>
      <c r="D36" s="40">
        <v>4</v>
      </c>
      <c r="E36" s="40">
        <v>5</v>
      </c>
      <c r="F36" s="109">
        <v>6</v>
      </c>
      <c r="G36" s="109"/>
      <c r="H36" s="109"/>
      <c r="I36" s="109">
        <v>7</v>
      </c>
      <c r="J36" s="109"/>
      <c r="K36" s="109"/>
      <c r="L36" s="109">
        <v>8</v>
      </c>
      <c r="M36" s="109"/>
      <c r="N36" s="109"/>
      <c r="O36" s="109">
        <v>9</v>
      </c>
      <c r="P36" s="109"/>
      <c r="Q36" s="109"/>
      <c r="R36" s="109">
        <v>10</v>
      </c>
      <c r="S36" s="109"/>
      <c r="T36" s="109"/>
      <c r="U36" s="109">
        <v>11</v>
      </c>
      <c r="V36" s="109"/>
      <c r="W36" s="109"/>
      <c r="X36" s="109">
        <v>12</v>
      </c>
      <c r="Y36" s="109"/>
      <c r="Z36" s="109"/>
      <c r="AA36" s="109">
        <v>1</v>
      </c>
      <c r="AB36" s="109"/>
      <c r="AC36" s="109"/>
      <c r="AD36" s="109">
        <v>2</v>
      </c>
      <c r="AE36" s="109"/>
      <c r="AF36" s="109"/>
      <c r="AG36" s="109">
        <v>3</v>
      </c>
      <c r="AH36" s="109"/>
      <c r="AI36" s="109"/>
      <c r="AJ36" s="100" t="s">
        <v>120</v>
      </c>
      <c r="AK36" s="100"/>
      <c r="AL36" s="24" t="s">
        <v>121</v>
      </c>
      <c r="AM36" s="203" t="s">
        <v>174</v>
      </c>
      <c r="AN36" s="204"/>
      <c r="AO36"/>
      <c r="AP36"/>
      <c r="AQ36"/>
    </row>
    <row r="37" spans="1:43" ht="20.149999999999999" customHeight="1">
      <c r="A37" s="99" t="s">
        <v>128</v>
      </c>
      <c r="B37" s="99"/>
      <c r="C37" s="99"/>
      <c r="D37" s="65">
        <f>SUM(D38,D39,D40,D41,D43,D45)</f>
        <v>0</v>
      </c>
      <c r="E37" s="65">
        <f>SUM(E38,E39,E40,E41,E43,E45)</f>
        <v>0</v>
      </c>
      <c r="F37" s="196">
        <f>SUM(F38,F39,F40,F41,F43,F45)</f>
        <v>0</v>
      </c>
      <c r="G37" s="197"/>
      <c r="H37" s="198"/>
      <c r="I37" s="196">
        <f>SUM(I38,I39,I40,I41,I43,I45)</f>
        <v>0</v>
      </c>
      <c r="J37" s="197">
        <f t="shared" ref="J37:AI37" si="3">SUM(J38,J39,J40,J41,J43,J45)</f>
        <v>0</v>
      </c>
      <c r="K37" s="198">
        <f t="shared" si="3"/>
        <v>0</v>
      </c>
      <c r="L37" s="196">
        <f>SUM(L38,L39,L40,L41,L43,L45)</f>
        <v>0</v>
      </c>
      <c r="M37" s="197"/>
      <c r="N37" s="198"/>
      <c r="O37" s="196">
        <f>SUM(O38,O39,O40,O41,O43,O45)</f>
        <v>0</v>
      </c>
      <c r="P37" s="197"/>
      <c r="Q37" s="198"/>
      <c r="R37" s="196">
        <f>SUM(R38,R39,R40,R41,R43,R45)</f>
        <v>0</v>
      </c>
      <c r="S37" s="197"/>
      <c r="T37" s="198"/>
      <c r="U37" s="196">
        <f>SUM(U38,U39,U40,U41,U43,U45)</f>
        <v>0</v>
      </c>
      <c r="V37" s="197">
        <f t="shared" si="3"/>
        <v>0</v>
      </c>
      <c r="W37" s="198">
        <f t="shared" si="3"/>
        <v>0</v>
      </c>
      <c r="X37" s="196">
        <f>SUM(X38,X39,X40,X41,X43,X45)</f>
        <v>0</v>
      </c>
      <c r="Y37" s="197">
        <f t="shared" si="3"/>
        <v>0</v>
      </c>
      <c r="Z37" s="198">
        <f t="shared" si="3"/>
        <v>0</v>
      </c>
      <c r="AA37" s="196">
        <f>SUM(AA38,AA39,AA40,AA41,AA43,AA45)</f>
        <v>0</v>
      </c>
      <c r="AB37" s="197">
        <f t="shared" si="3"/>
        <v>0</v>
      </c>
      <c r="AC37" s="198">
        <f t="shared" si="3"/>
        <v>0</v>
      </c>
      <c r="AD37" s="196">
        <f>SUM(AD38,AD39,AD40,AD41,AD43,AD45)</f>
        <v>0</v>
      </c>
      <c r="AE37" s="197">
        <f t="shared" si="3"/>
        <v>0</v>
      </c>
      <c r="AF37" s="198">
        <f t="shared" si="3"/>
        <v>0</v>
      </c>
      <c r="AG37" s="196">
        <f>SUM(AG38,AG39,AG40,AG41,AG43,AG45)</f>
        <v>0</v>
      </c>
      <c r="AH37" s="197">
        <f t="shared" si="3"/>
        <v>0</v>
      </c>
      <c r="AI37" s="198">
        <f t="shared" si="3"/>
        <v>0</v>
      </c>
      <c r="AJ37" s="91">
        <f>SUM(D37:AI37)</f>
        <v>0</v>
      </c>
      <c r="AK37" s="91"/>
      <c r="AL37" s="61" t="e">
        <f>ROUNDUP(AJ37/AJ47,1)</f>
        <v>#DIV/0!</v>
      </c>
      <c r="AM37" s="201"/>
      <c r="AN37" s="202"/>
      <c r="AO37"/>
      <c r="AP37"/>
      <c r="AQ37"/>
    </row>
    <row r="38" spans="1:43" s="60" customFormat="1" ht="20.149999999999999" customHeight="1">
      <c r="A38" s="62" t="s">
        <v>175</v>
      </c>
      <c r="B38" s="63"/>
      <c r="C38" s="64"/>
      <c r="D38" s="11"/>
      <c r="E38" s="11"/>
      <c r="F38" s="172"/>
      <c r="G38" s="173"/>
      <c r="H38" s="174"/>
      <c r="I38" s="172"/>
      <c r="J38" s="173"/>
      <c r="K38" s="174"/>
      <c r="L38" s="172"/>
      <c r="M38" s="173"/>
      <c r="N38" s="174"/>
      <c r="O38" s="172"/>
      <c r="P38" s="173"/>
      <c r="Q38" s="174"/>
      <c r="R38" s="172"/>
      <c r="S38" s="173"/>
      <c r="T38" s="174"/>
      <c r="U38" s="172"/>
      <c r="V38" s="173"/>
      <c r="W38" s="174"/>
      <c r="X38" s="172"/>
      <c r="Y38" s="173"/>
      <c r="Z38" s="174"/>
      <c r="AA38" s="172"/>
      <c r="AB38" s="173"/>
      <c r="AC38" s="174"/>
      <c r="AD38" s="172"/>
      <c r="AE38" s="173"/>
      <c r="AF38" s="174"/>
      <c r="AG38" s="172"/>
      <c r="AH38" s="173"/>
      <c r="AI38" s="174"/>
      <c r="AJ38" s="91">
        <f t="shared" ref="AJ38:AJ46" si="4">SUM(D38:AI38)</f>
        <v>0</v>
      </c>
      <c r="AK38" s="91"/>
      <c r="AL38" s="61" t="e">
        <f>ROUNDUP(AJ38/$AJ$47,1)</f>
        <v>#DIV/0!</v>
      </c>
      <c r="AM38" s="201"/>
      <c r="AN38" s="202"/>
      <c r="AO38" s="59"/>
      <c r="AP38" s="59"/>
      <c r="AQ38" s="59"/>
    </row>
    <row r="39" spans="1:43" s="60" customFormat="1" ht="20.149999999999999" customHeight="1">
      <c r="A39" s="62" t="s">
        <v>129</v>
      </c>
      <c r="B39" s="63"/>
      <c r="C39" s="64"/>
      <c r="D39" s="11"/>
      <c r="E39" s="11"/>
      <c r="F39" s="172"/>
      <c r="G39" s="173"/>
      <c r="H39" s="174"/>
      <c r="I39" s="172"/>
      <c r="J39" s="173"/>
      <c r="K39" s="174"/>
      <c r="L39" s="172"/>
      <c r="M39" s="173"/>
      <c r="N39" s="174"/>
      <c r="O39" s="172"/>
      <c r="P39" s="173"/>
      <c r="Q39" s="174"/>
      <c r="R39" s="172"/>
      <c r="S39" s="173"/>
      <c r="T39" s="174"/>
      <c r="U39" s="172"/>
      <c r="V39" s="173"/>
      <c r="W39" s="174"/>
      <c r="X39" s="172"/>
      <c r="Y39" s="173"/>
      <c r="Z39" s="174"/>
      <c r="AA39" s="172"/>
      <c r="AB39" s="173"/>
      <c r="AC39" s="174"/>
      <c r="AD39" s="172"/>
      <c r="AE39" s="173"/>
      <c r="AF39" s="174"/>
      <c r="AG39" s="172"/>
      <c r="AH39" s="173"/>
      <c r="AI39" s="174"/>
      <c r="AJ39" s="91">
        <f t="shared" si="4"/>
        <v>0</v>
      </c>
      <c r="AK39" s="91"/>
      <c r="AL39" s="61" t="e">
        <f>ROUNDUP(AJ39/$AJ$47,1)</f>
        <v>#DIV/0!</v>
      </c>
      <c r="AM39" s="201"/>
      <c r="AN39" s="202"/>
      <c r="AO39" s="59"/>
      <c r="AP39" s="59"/>
      <c r="AQ39" s="59"/>
    </row>
    <row r="40" spans="1:43" ht="20.149999999999999" customHeight="1">
      <c r="A40" s="62" t="s">
        <v>130</v>
      </c>
      <c r="B40" s="63"/>
      <c r="C40" s="64"/>
      <c r="D40" s="11"/>
      <c r="E40" s="11"/>
      <c r="F40" s="172"/>
      <c r="G40" s="173"/>
      <c r="H40" s="174"/>
      <c r="I40" s="172"/>
      <c r="J40" s="173"/>
      <c r="K40" s="174"/>
      <c r="L40" s="172"/>
      <c r="M40" s="173"/>
      <c r="N40" s="174"/>
      <c r="O40" s="172"/>
      <c r="P40" s="173"/>
      <c r="Q40" s="174"/>
      <c r="R40" s="172"/>
      <c r="S40" s="173"/>
      <c r="T40" s="174"/>
      <c r="U40" s="172"/>
      <c r="V40" s="173"/>
      <c r="W40" s="174"/>
      <c r="X40" s="172"/>
      <c r="Y40" s="173"/>
      <c r="Z40" s="174"/>
      <c r="AA40" s="172"/>
      <c r="AB40" s="173"/>
      <c r="AC40" s="174"/>
      <c r="AD40" s="172"/>
      <c r="AE40" s="173"/>
      <c r="AF40" s="174"/>
      <c r="AG40" s="172"/>
      <c r="AH40" s="173"/>
      <c r="AI40" s="174"/>
      <c r="AJ40" s="91">
        <f t="shared" si="4"/>
        <v>0</v>
      </c>
      <c r="AK40" s="91"/>
      <c r="AL40" s="61" t="e">
        <f>ROUNDUP(AJ40/$AJ$47,1)</f>
        <v>#DIV/0!</v>
      </c>
      <c r="AM40" s="201"/>
      <c r="AN40" s="202"/>
      <c r="AO40"/>
      <c r="AP40"/>
      <c r="AQ40"/>
    </row>
    <row r="41" spans="1:43" ht="20.149999999999999" customHeight="1">
      <c r="A41" s="192" t="s">
        <v>131</v>
      </c>
      <c r="B41" s="97"/>
      <c r="C41" s="98"/>
      <c r="D41" s="11"/>
      <c r="E41" s="11"/>
      <c r="F41" s="172"/>
      <c r="G41" s="173"/>
      <c r="H41" s="174"/>
      <c r="I41" s="172"/>
      <c r="J41" s="173"/>
      <c r="K41" s="174"/>
      <c r="L41" s="172"/>
      <c r="M41" s="173"/>
      <c r="N41" s="174"/>
      <c r="O41" s="172"/>
      <c r="P41" s="173"/>
      <c r="Q41" s="174"/>
      <c r="R41" s="172"/>
      <c r="S41" s="173"/>
      <c r="T41" s="174"/>
      <c r="U41" s="172"/>
      <c r="V41" s="173"/>
      <c r="W41" s="174"/>
      <c r="X41" s="172"/>
      <c r="Y41" s="173"/>
      <c r="Z41" s="174"/>
      <c r="AA41" s="172"/>
      <c r="AB41" s="173"/>
      <c r="AC41" s="174"/>
      <c r="AD41" s="172"/>
      <c r="AE41" s="173"/>
      <c r="AF41" s="174"/>
      <c r="AG41" s="172"/>
      <c r="AH41" s="173"/>
      <c r="AI41" s="174"/>
      <c r="AJ41" s="91">
        <f t="shared" si="4"/>
        <v>0</v>
      </c>
      <c r="AK41" s="91"/>
      <c r="AL41" s="211" t="e">
        <f>ROUNDUP(AJ41/$AJ$47,1)</f>
        <v>#DIV/0!</v>
      </c>
      <c r="AM41" s="201"/>
      <c r="AN41" s="202"/>
      <c r="AO41"/>
      <c r="AP41"/>
      <c r="AQ41"/>
    </row>
    <row r="42" spans="1:43" s="60" customFormat="1" ht="20.149999999999999" customHeight="1">
      <c r="A42" s="66"/>
      <c r="B42" s="193" t="s">
        <v>176</v>
      </c>
      <c r="C42" s="194"/>
      <c r="D42" s="11"/>
      <c r="E42" s="11"/>
      <c r="F42" s="172"/>
      <c r="G42" s="173"/>
      <c r="H42" s="174"/>
      <c r="I42" s="172"/>
      <c r="J42" s="173"/>
      <c r="K42" s="174"/>
      <c r="L42" s="172"/>
      <c r="M42" s="173"/>
      <c r="N42" s="174"/>
      <c r="O42" s="172"/>
      <c r="P42" s="173"/>
      <c r="Q42" s="174"/>
      <c r="R42" s="172"/>
      <c r="S42" s="173"/>
      <c r="T42" s="174"/>
      <c r="U42" s="172"/>
      <c r="V42" s="173"/>
      <c r="W42" s="174"/>
      <c r="X42" s="172"/>
      <c r="Y42" s="173"/>
      <c r="Z42" s="174"/>
      <c r="AA42" s="172"/>
      <c r="AB42" s="173"/>
      <c r="AC42" s="174"/>
      <c r="AD42" s="172"/>
      <c r="AE42" s="173"/>
      <c r="AF42" s="174"/>
      <c r="AG42" s="172"/>
      <c r="AH42" s="173"/>
      <c r="AI42" s="174"/>
      <c r="AJ42" s="91">
        <f t="shared" si="4"/>
        <v>0</v>
      </c>
      <c r="AK42" s="91"/>
      <c r="AL42" s="212"/>
      <c r="AM42" s="199" t="e">
        <f>ROUNDUP($AJ$42/$AJ$47,1)</f>
        <v>#DIV/0!</v>
      </c>
      <c r="AN42" s="200"/>
      <c r="AO42" s="59"/>
      <c r="AP42" s="59"/>
      <c r="AQ42" s="59"/>
    </row>
    <row r="43" spans="1:43" ht="20.149999999999999" customHeight="1">
      <c r="A43" s="192" t="s">
        <v>132</v>
      </c>
      <c r="B43" s="97"/>
      <c r="C43" s="98"/>
      <c r="D43" s="11"/>
      <c r="E43" s="11"/>
      <c r="F43" s="172"/>
      <c r="G43" s="173"/>
      <c r="H43" s="174"/>
      <c r="I43" s="172"/>
      <c r="J43" s="173"/>
      <c r="K43" s="174"/>
      <c r="L43" s="172"/>
      <c r="M43" s="173"/>
      <c r="N43" s="174"/>
      <c r="O43" s="172"/>
      <c r="P43" s="173"/>
      <c r="Q43" s="174"/>
      <c r="R43" s="172"/>
      <c r="S43" s="173"/>
      <c r="T43" s="174"/>
      <c r="U43" s="172"/>
      <c r="V43" s="173"/>
      <c r="W43" s="174"/>
      <c r="X43" s="172"/>
      <c r="Y43" s="173"/>
      <c r="Z43" s="174"/>
      <c r="AA43" s="172"/>
      <c r="AB43" s="173"/>
      <c r="AC43" s="174"/>
      <c r="AD43" s="172"/>
      <c r="AE43" s="173"/>
      <c r="AF43" s="174"/>
      <c r="AG43" s="172"/>
      <c r="AH43" s="173"/>
      <c r="AI43" s="174"/>
      <c r="AJ43" s="91">
        <f t="shared" si="4"/>
        <v>0</v>
      </c>
      <c r="AK43" s="91"/>
      <c r="AL43" s="211" t="e">
        <f>ROUNDUP(AJ43/$AJ$47,1)</f>
        <v>#DIV/0!</v>
      </c>
      <c r="AM43" s="201"/>
      <c r="AN43" s="202"/>
      <c r="AO43"/>
      <c r="AP43"/>
      <c r="AQ43"/>
    </row>
    <row r="44" spans="1:43" s="60" customFormat="1" ht="20.149999999999999" customHeight="1">
      <c r="A44" s="67"/>
      <c r="B44" s="193" t="s">
        <v>176</v>
      </c>
      <c r="C44" s="194"/>
      <c r="D44" s="11"/>
      <c r="E44" s="11"/>
      <c r="F44" s="172"/>
      <c r="G44" s="173"/>
      <c r="H44" s="174"/>
      <c r="I44" s="172"/>
      <c r="J44" s="173"/>
      <c r="K44" s="174"/>
      <c r="L44" s="172"/>
      <c r="M44" s="173"/>
      <c r="N44" s="174"/>
      <c r="O44" s="172"/>
      <c r="P44" s="173"/>
      <c r="Q44" s="174"/>
      <c r="R44" s="172"/>
      <c r="S44" s="173"/>
      <c r="T44" s="174"/>
      <c r="U44" s="172"/>
      <c r="V44" s="173"/>
      <c r="W44" s="174"/>
      <c r="X44" s="172"/>
      <c r="Y44" s="173"/>
      <c r="Z44" s="174"/>
      <c r="AA44" s="172"/>
      <c r="AB44" s="173"/>
      <c r="AC44" s="174"/>
      <c r="AD44" s="172"/>
      <c r="AE44" s="173"/>
      <c r="AF44" s="174"/>
      <c r="AG44" s="172"/>
      <c r="AH44" s="173"/>
      <c r="AI44" s="174"/>
      <c r="AJ44" s="91">
        <f t="shared" si="4"/>
        <v>0</v>
      </c>
      <c r="AK44" s="91"/>
      <c r="AL44" s="212"/>
      <c r="AM44" s="199" t="e">
        <f>ROUNDUP($AJ$44/$AJ$47,1)</f>
        <v>#DIV/0!</v>
      </c>
      <c r="AN44" s="200"/>
      <c r="AO44" s="59"/>
      <c r="AP44" s="59"/>
      <c r="AQ44" s="59"/>
    </row>
    <row r="45" spans="1:43" ht="20.149999999999999" customHeight="1">
      <c r="A45" s="192" t="s">
        <v>133</v>
      </c>
      <c r="B45" s="97"/>
      <c r="C45" s="98"/>
      <c r="D45" s="11"/>
      <c r="E45" s="11"/>
      <c r="F45" s="172"/>
      <c r="G45" s="173"/>
      <c r="H45" s="174"/>
      <c r="I45" s="172"/>
      <c r="J45" s="173"/>
      <c r="K45" s="174"/>
      <c r="L45" s="172"/>
      <c r="M45" s="173"/>
      <c r="N45" s="174"/>
      <c r="O45" s="172"/>
      <c r="P45" s="173"/>
      <c r="Q45" s="174"/>
      <c r="R45" s="172"/>
      <c r="S45" s="173"/>
      <c r="T45" s="174"/>
      <c r="U45" s="172"/>
      <c r="V45" s="173"/>
      <c r="W45" s="174"/>
      <c r="X45" s="172"/>
      <c r="Y45" s="173"/>
      <c r="Z45" s="174"/>
      <c r="AA45" s="172"/>
      <c r="AB45" s="173"/>
      <c r="AC45" s="174"/>
      <c r="AD45" s="172"/>
      <c r="AE45" s="173"/>
      <c r="AF45" s="174"/>
      <c r="AG45" s="172"/>
      <c r="AH45" s="173"/>
      <c r="AI45" s="174"/>
      <c r="AJ45" s="91">
        <f t="shared" si="4"/>
        <v>0</v>
      </c>
      <c r="AK45" s="91"/>
      <c r="AL45" s="211" t="e">
        <f>ROUNDUP(AJ45/$AJ$47,1)</f>
        <v>#DIV/0!</v>
      </c>
      <c r="AM45" s="201"/>
      <c r="AN45" s="202"/>
      <c r="AO45"/>
      <c r="AP45"/>
      <c r="AQ45"/>
    </row>
    <row r="46" spans="1:43" s="60" customFormat="1" ht="20.149999999999999" customHeight="1">
      <c r="A46" s="66"/>
      <c r="B46" s="193" t="s">
        <v>176</v>
      </c>
      <c r="C46" s="194"/>
      <c r="D46" s="11"/>
      <c r="E46" s="11"/>
      <c r="F46" s="172"/>
      <c r="G46" s="173"/>
      <c r="H46" s="174"/>
      <c r="I46" s="172"/>
      <c r="J46" s="173"/>
      <c r="K46" s="174"/>
      <c r="L46" s="172"/>
      <c r="M46" s="173"/>
      <c r="N46" s="174"/>
      <c r="O46" s="172"/>
      <c r="P46" s="173"/>
      <c r="Q46" s="174"/>
      <c r="R46" s="172"/>
      <c r="S46" s="173"/>
      <c r="T46" s="174"/>
      <c r="U46" s="172"/>
      <c r="V46" s="173"/>
      <c r="W46" s="174"/>
      <c r="X46" s="172"/>
      <c r="Y46" s="173"/>
      <c r="Z46" s="174"/>
      <c r="AA46" s="172"/>
      <c r="AB46" s="173"/>
      <c r="AC46" s="174"/>
      <c r="AD46" s="172"/>
      <c r="AE46" s="173"/>
      <c r="AF46" s="174"/>
      <c r="AG46" s="172"/>
      <c r="AH46" s="173"/>
      <c r="AI46" s="174"/>
      <c r="AJ46" s="91">
        <f t="shared" si="4"/>
        <v>0</v>
      </c>
      <c r="AK46" s="91"/>
      <c r="AL46" s="212"/>
      <c r="AM46" s="199" t="e">
        <f>ROUNDUP($AJ$46/$AJ$47,1)</f>
        <v>#DIV/0!</v>
      </c>
      <c r="AN46" s="200"/>
      <c r="AO46" s="59"/>
      <c r="AP46" s="59"/>
      <c r="AQ46" s="59"/>
    </row>
    <row r="47" spans="1:43" ht="20.149999999999999" customHeight="1">
      <c r="A47" s="99" t="s">
        <v>123</v>
      </c>
      <c r="B47" s="99"/>
      <c r="C47" s="99"/>
      <c r="D47" s="11"/>
      <c r="E47" s="11"/>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1">
        <f>+SUM(D47:AI47)</f>
        <v>0</v>
      </c>
      <c r="AK47" s="91"/>
      <c r="AL47" s="49"/>
      <c r="AM47" s="201"/>
      <c r="AN47" s="202"/>
      <c r="AO47"/>
      <c r="AP47"/>
      <c r="AQ47"/>
    </row>
    <row r="48" spans="1:43" ht="5.15" customHeight="1">
      <c r="A48" s="28"/>
      <c r="B48" s="28"/>
      <c r="C48" s="28"/>
      <c r="D48" s="68"/>
      <c r="E48" s="68"/>
      <c r="F48" s="68"/>
      <c r="G48" s="68"/>
      <c r="H48" s="68"/>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48"/>
      <c r="AK48" s="2"/>
      <c r="AL48" s="9"/>
      <c r="AM48" s="9"/>
      <c r="AN48" s="4"/>
    </row>
    <row r="49" spans="1:40" ht="18" customHeight="1">
      <c r="A49" s="10" t="s">
        <v>76</v>
      </c>
      <c r="B49" s="2"/>
      <c r="D49" s="2"/>
      <c r="E49" s="2"/>
      <c r="F49" s="2"/>
      <c r="G49" s="2"/>
      <c r="H49" s="2"/>
      <c r="I49" s="2"/>
      <c r="J49" s="2"/>
      <c r="K49" s="2"/>
      <c r="L49" s="2"/>
      <c r="M49" s="2"/>
      <c r="N49" s="2"/>
      <c r="O49" s="2"/>
      <c r="P49" s="2"/>
      <c r="Q49" s="2"/>
      <c r="R49" s="2"/>
      <c r="S49" s="2"/>
      <c r="T49" s="2"/>
      <c r="U49" s="2"/>
      <c r="V49" s="2"/>
      <c r="W49" s="9"/>
      <c r="X49" s="2"/>
      <c r="Y49" s="2"/>
      <c r="Z49" s="2"/>
      <c r="AA49" s="2"/>
      <c r="AB49" s="2"/>
      <c r="AC49" s="2"/>
      <c r="AD49" s="2"/>
      <c r="AE49" s="2"/>
      <c r="AF49" s="2"/>
      <c r="AG49" s="2"/>
      <c r="AH49" s="2"/>
      <c r="AI49" s="2"/>
      <c r="AJ49" s="48"/>
      <c r="AK49" s="2"/>
      <c r="AL49" s="9"/>
      <c r="AM49" s="9"/>
      <c r="AN49" s="4"/>
    </row>
    <row r="50" spans="1:40" ht="45" customHeight="1">
      <c r="A50" s="100" t="s">
        <v>80</v>
      </c>
      <c r="B50" s="100"/>
      <c r="C50" s="100" t="s">
        <v>117</v>
      </c>
      <c r="D50" s="100"/>
      <c r="E50" s="101" t="s">
        <v>173</v>
      </c>
      <c r="F50" s="101"/>
      <c r="G50" s="101"/>
      <c r="H50" s="101"/>
      <c r="I50" s="92" t="s">
        <v>178</v>
      </c>
      <c r="J50" s="93"/>
      <c r="K50" s="93"/>
      <c r="L50" s="93"/>
      <c r="M50" s="93"/>
      <c r="N50" s="95"/>
      <c r="O50" s="92" t="s">
        <v>181</v>
      </c>
      <c r="P50" s="93"/>
      <c r="Q50" s="93"/>
      <c r="R50" s="93"/>
      <c r="S50" s="93"/>
      <c r="T50" s="95"/>
      <c r="U50"/>
      <c r="W50" s="9"/>
      <c r="X50" s="2"/>
      <c r="Y50" s="2"/>
      <c r="Z50" s="2"/>
      <c r="AA50" s="2"/>
      <c r="AB50" s="2"/>
      <c r="AC50" s="2"/>
      <c r="AD50" s="2"/>
      <c r="AE50" s="2"/>
      <c r="AF50" s="2"/>
      <c r="AG50" s="2"/>
      <c r="AH50" s="2"/>
      <c r="AI50" s="2"/>
      <c r="AJ50" s="48"/>
      <c r="AK50" s="2"/>
      <c r="AL50" s="9"/>
      <c r="AM50" s="9"/>
      <c r="AN50" s="4"/>
    </row>
    <row r="51" spans="1:40" ht="18" customHeight="1">
      <c r="A51" s="101" t="s">
        <v>82</v>
      </c>
      <c r="B51" s="101"/>
      <c r="C51" s="102" t="e">
        <f>ROUNDDOWN(IF(AL37&lt;=30,1,1+ROUNDUP((AL37-30)/30,0)),1)</f>
        <v>#DIV/0!</v>
      </c>
      <c r="D51" s="102"/>
      <c r="E51" s="102" t="e">
        <f>ROUNDDOWN(AL37/5,1)</f>
        <v>#DIV/0!</v>
      </c>
      <c r="F51" s="102"/>
      <c r="G51" s="102"/>
      <c r="H51" s="102"/>
      <c r="I51" s="209" t="e">
        <f>ROUNDDOWN($AL$40/9,1)+ROUNDDOWN(($AL$41-$AM$42)/6,1)+ROUNDDOWN($AM$42/12,1)+ROUNDDOWN(($AL$43-$AM$44)/4,1)+ROUNDDOWN($AM$44/8,1)+ROUNDDOWN(($AL$45-$AM$46)/2.5,1)+ROUNDDOWN($AM$46/5,1)</f>
        <v>#DIV/0!</v>
      </c>
      <c r="J51" s="195"/>
      <c r="K51" s="195"/>
      <c r="L51" s="195"/>
      <c r="M51" s="195"/>
      <c r="N51" s="195"/>
      <c r="O51" s="210">
        <v>1</v>
      </c>
      <c r="P51" s="210"/>
      <c r="Q51" s="210"/>
      <c r="R51" s="210"/>
      <c r="S51" s="210"/>
      <c r="T51" s="210"/>
      <c r="U51"/>
      <c r="W51" s="9"/>
      <c r="X51" s="2"/>
      <c r="Y51" s="2"/>
      <c r="Z51" s="2"/>
      <c r="AA51" s="2"/>
      <c r="AB51" s="2"/>
      <c r="AC51" s="2"/>
      <c r="AD51" s="2"/>
      <c r="AE51" s="2"/>
      <c r="AF51" s="2"/>
      <c r="AG51" s="2"/>
      <c r="AH51" s="2"/>
      <c r="AI51" s="2"/>
      <c r="AJ51" s="48"/>
      <c r="AK51" s="2"/>
      <c r="AL51" s="9"/>
      <c r="AM51" s="9"/>
      <c r="AN51" s="4"/>
    </row>
    <row r="52" spans="1:40" ht="5.15" customHeight="1">
      <c r="A52" s="28"/>
      <c r="B52" s="28"/>
      <c r="C52" s="28"/>
      <c r="D52" s="28"/>
      <c r="E52" s="28"/>
      <c r="F52" s="28"/>
      <c r="G52" s="28"/>
      <c r="H52" s="28"/>
      <c r="I52" s="28"/>
      <c r="J52" s="2"/>
      <c r="K52" s="2"/>
      <c r="L52" s="2"/>
      <c r="M52" s="48"/>
      <c r="N52" s="2"/>
      <c r="O52" s="2"/>
      <c r="P52" s="2"/>
      <c r="Q52"/>
      <c r="W52" s="9"/>
      <c r="X52" s="2"/>
      <c r="Y52" s="2"/>
      <c r="Z52" s="2"/>
      <c r="AA52" s="2"/>
      <c r="AB52" s="2"/>
      <c r="AC52" s="2"/>
      <c r="AD52" s="2"/>
      <c r="AE52" s="2"/>
      <c r="AF52" s="2"/>
      <c r="AG52" s="2"/>
      <c r="AH52" s="2"/>
      <c r="AI52" s="2"/>
      <c r="AJ52" s="48"/>
      <c r="AK52" s="2"/>
      <c r="AL52" s="9"/>
      <c r="AM52" s="9"/>
      <c r="AN52" s="4"/>
    </row>
    <row r="53" spans="1:40" ht="21" customHeight="1">
      <c r="A53" s="10" t="s">
        <v>99</v>
      </c>
      <c r="B53" s="1"/>
      <c r="C53" s="5"/>
      <c r="D53" s="5"/>
      <c r="E53" s="5"/>
      <c r="F53" s="5"/>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row>
    <row r="54" spans="1:40" ht="25" customHeight="1">
      <c r="A54" s="4"/>
      <c r="B54" s="9"/>
      <c r="C54" s="92" t="str">
        <f>IF(VLOOKUP($AK$1,変更禁止!$A$1:$J$32,C59,FALSE)=0,"-",VLOOKUP($AK$1,変更禁止!$A$1:$J$32,C59,FALSE))</f>
        <v>管理者</v>
      </c>
      <c r="D54" s="93"/>
      <c r="E54" s="94" t="str">
        <f>IF(VLOOKUP($AK$1,変更禁止!$A$1:$J$32,E59,FALSE)=0,"-",VLOOKUP($AK$1,変更禁止!$A$1:$J$32,E59,FALSE))</f>
        <v>サービス管理責任者</v>
      </c>
      <c r="F54" s="94"/>
      <c r="G54" s="94"/>
      <c r="H54" s="94"/>
      <c r="I54" s="92" t="str">
        <f>IF(VLOOKUP($AK$1,変更禁止!$A$1:$J$32,I59,FALSE)=0,"-",VLOOKUP($AK$1,変更禁止!$A$1:$J$32,I59,FALSE))</f>
        <v>世話人</v>
      </c>
      <c r="J54" s="93"/>
      <c r="K54" s="93"/>
      <c r="L54" s="93"/>
      <c r="M54" s="93"/>
      <c r="N54" s="95"/>
      <c r="O54" s="92" t="str">
        <f>IF(VLOOKUP($AK$1,変更禁止!$A$1:$J$32,O59,FALSE)=0,"-",VLOOKUP($AK$1,変更禁止!$A$1:$J$32,O59,FALSE))</f>
        <v>生活支援員</v>
      </c>
      <c r="P54" s="93"/>
      <c r="Q54" s="93"/>
      <c r="R54" s="93"/>
      <c r="S54" s="93"/>
      <c r="T54" s="95"/>
      <c r="U54" s="92" t="str">
        <f>IF(VLOOKUP($AK$1,変更禁止!$A$1:$J$32,U59,FALSE)=0,"-",VLOOKUP($AK$1,変更禁止!$A$1:$J$32,U59,FALSE))</f>
        <v>夜間支援従事者</v>
      </c>
      <c r="V54" s="93"/>
      <c r="W54" s="93"/>
      <c r="X54" s="93"/>
      <c r="Y54" s="93"/>
      <c r="Z54" s="95"/>
      <c r="AA54" s="92" t="str">
        <f>IF(VLOOKUP($AK$1,変更禁止!$A$1:$J$32,AA59,FALSE)=0,"-",VLOOKUP($AK$1,変更禁止!$A$1:$J$32,AA59,FALSE))</f>
        <v>-</v>
      </c>
      <c r="AB54" s="93"/>
      <c r="AC54" s="93"/>
      <c r="AD54" s="93"/>
      <c r="AE54" s="93"/>
      <c r="AF54" s="95"/>
      <c r="AG54" s="94" t="str">
        <f>IF(VLOOKUP($AK$1,変更禁止!$A$1:$J$32,AG59,FALSE)=0,"-",VLOOKUP($AK$1,変更禁止!$A$1:$J$32,AG59,FALSE))</f>
        <v>-</v>
      </c>
      <c r="AH54" s="94"/>
      <c r="AI54" s="94"/>
      <c r="AJ54" s="94"/>
      <c r="AK54" s="94"/>
      <c r="AL54" s="94" t="str">
        <f>IF(VLOOKUP($AK$1,変更禁止!$A$1:$J$32,AL59,FALSE)=0,"-",VLOOKUP($AK$1,変更禁止!$A$1:$J$32,AL59,FALSE))</f>
        <v>-</v>
      </c>
      <c r="AM54" s="94"/>
      <c r="AN54" s="4"/>
    </row>
    <row r="55" spans="1:40" ht="18" customHeight="1">
      <c r="A55" s="4"/>
      <c r="B55" s="9"/>
      <c r="C55" s="44" t="s">
        <v>100</v>
      </c>
      <c r="D55" s="44" t="s">
        <v>101</v>
      </c>
      <c r="E55" s="43" t="s">
        <v>100</v>
      </c>
      <c r="F55" s="108" t="s">
        <v>101</v>
      </c>
      <c r="G55" s="108"/>
      <c r="H55" s="108"/>
      <c r="I55" s="105" t="s">
        <v>100</v>
      </c>
      <c r="J55" s="106"/>
      <c r="K55" s="107"/>
      <c r="L55" s="105" t="s">
        <v>101</v>
      </c>
      <c r="M55" s="106"/>
      <c r="N55" s="107"/>
      <c r="O55" s="105" t="s">
        <v>100</v>
      </c>
      <c r="P55" s="106"/>
      <c r="Q55" s="107"/>
      <c r="R55" s="105" t="s">
        <v>101</v>
      </c>
      <c r="S55" s="106"/>
      <c r="T55" s="107"/>
      <c r="U55" s="105" t="s">
        <v>100</v>
      </c>
      <c r="V55" s="106"/>
      <c r="W55" s="107"/>
      <c r="X55" s="105" t="s">
        <v>101</v>
      </c>
      <c r="Y55" s="106"/>
      <c r="Z55" s="107"/>
      <c r="AA55" s="105" t="s">
        <v>100</v>
      </c>
      <c r="AB55" s="106"/>
      <c r="AC55" s="107"/>
      <c r="AD55" s="105" t="s">
        <v>101</v>
      </c>
      <c r="AE55" s="106"/>
      <c r="AF55" s="107"/>
      <c r="AG55" s="105" t="s">
        <v>100</v>
      </c>
      <c r="AH55" s="106"/>
      <c r="AI55" s="107"/>
      <c r="AJ55" s="105" t="s">
        <v>101</v>
      </c>
      <c r="AK55" s="107"/>
      <c r="AL55" s="43" t="s">
        <v>0</v>
      </c>
      <c r="AM55" s="43" t="s">
        <v>125</v>
      </c>
      <c r="AN55" s="4"/>
    </row>
    <row r="56" spans="1:40" ht="18" customHeight="1">
      <c r="A56" s="4"/>
      <c r="B56" s="17" t="s">
        <v>102</v>
      </c>
      <c r="C56" s="43">
        <f>COUNTIFS($B$11:$B$30,C$54,$C$11:$C$30,"A",$E$11:$E$30,"*")</f>
        <v>1</v>
      </c>
      <c r="D56" s="43">
        <f>COUNTIFS($B$11:$B$30,C$54,$C$11:$C$30,"B",$E$11:$E$30,"*")</f>
        <v>0</v>
      </c>
      <c r="E56" s="43">
        <f>COUNTIFS($B$11:$B$30,E$54,$C$11:$C$30,"A",$E$11:$E$30,"*")</f>
        <v>0</v>
      </c>
      <c r="F56" s="105">
        <f>COUNTIFS($B$11:$B$30,E$54,$C$11:$C$30,"B",$E$11:$E$30,"*")</f>
        <v>1</v>
      </c>
      <c r="G56" s="106"/>
      <c r="H56" s="107"/>
      <c r="I56" s="105">
        <f>COUNTIFS($B$11:$B$30,I$54,$C$11:$C$30,"A",$E$11:$E$30,"*")</f>
        <v>0</v>
      </c>
      <c r="J56" s="106"/>
      <c r="K56" s="107"/>
      <c r="L56" s="105">
        <f>COUNTIFS($B$11:$B$30,I$54,$C$11:$C$30,"B",$E$11:$E$30,"*")</f>
        <v>0</v>
      </c>
      <c r="M56" s="106"/>
      <c r="N56" s="107"/>
      <c r="O56" s="105">
        <f>COUNTIFS($B$11:$B$30,O$54,$C$11:$C$30,"A",$E$11:$E$30,"*")</f>
        <v>0</v>
      </c>
      <c r="P56" s="106"/>
      <c r="Q56" s="107"/>
      <c r="R56" s="105">
        <f>COUNTIFS($B$11:$B$30,O$54,$C$11:$C$30,"B",$E$11:$E$30,"*")</f>
        <v>0</v>
      </c>
      <c r="S56" s="106"/>
      <c r="T56" s="107"/>
      <c r="U56" s="105">
        <f>COUNTIFS($B$11:$B$30,U$54,$C$11:$C$30,"A",$E$11:$E$30,"*")</f>
        <v>0</v>
      </c>
      <c r="V56" s="106"/>
      <c r="W56" s="107"/>
      <c r="X56" s="105">
        <f>COUNTIFS($B$11:$B$30,U$54,$C$11:$C$30,"B",$E$11:$E$30,"*")</f>
        <v>0</v>
      </c>
      <c r="Y56" s="106"/>
      <c r="Z56" s="107"/>
      <c r="AA56" s="105">
        <f>COUNTIFS($B$11:$B$30,AA$54,$C$11:$C$30,"A",$E$11:$E$30,"*")</f>
        <v>0</v>
      </c>
      <c r="AB56" s="106"/>
      <c r="AC56" s="107"/>
      <c r="AD56" s="105">
        <f>COUNTIFS($B$11:$B$30,AA$54,$C$11:$C$30,"B",$E$11:$E$30,"*")</f>
        <v>0</v>
      </c>
      <c r="AE56" s="106"/>
      <c r="AF56" s="107"/>
      <c r="AG56" s="105">
        <f>COUNTIFS($B$11:$B$30,AG$54,$C$11:$C$30,"A",$E$11:$E$30,"*")</f>
        <v>0</v>
      </c>
      <c r="AH56" s="106"/>
      <c r="AI56" s="107"/>
      <c r="AJ56" s="105">
        <f>COUNTIFS($B$11:$B$30,AG$54,$C$11:$C$30,"B",$E$11:$E$30,"*")</f>
        <v>0</v>
      </c>
      <c r="AK56" s="107"/>
      <c r="AL56" s="43">
        <f>COUNTIFS($B$11:$B$30,AL$54,$C$11:$C$30,"A",$E$11:$E$30,"*")</f>
        <v>0</v>
      </c>
      <c r="AM56" s="43">
        <f>COUNTIFS($B$11:$B$30,AL$54,$C$11:$C$30,"B",$E$11:$E$30,"*")</f>
        <v>0</v>
      </c>
      <c r="AN56" s="4"/>
    </row>
    <row r="57" spans="1:40" ht="18" customHeight="1">
      <c r="A57" s="4"/>
      <c r="B57" s="24" t="s">
        <v>103</v>
      </c>
      <c r="C57" s="55"/>
      <c r="D57" s="55"/>
      <c r="E57" s="43">
        <f>COUNTIFS($B$11:$B$30,E$54,$C$11:$C$30,"C",$E$11:$E$30,"*")</f>
        <v>0</v>
      </c>
      <c r="F57" s="105">
        <f>COUNTIFS($B$11:$B$30,E$54,$C$11:$C$30,"D",$E$11:$E$30,"*")</f>
        <v>0</v>
      </c>
      <c r="G57" s="106"/>
      <c r="H57" s="107"/>
      <c r="I57" s="105">
        <f>COUNTIFS($B$11:$B$30,I$54,$C$11:$C$30,"C",$E$11:$E$30,"*")</f>
        <v>1</v>
      </c>
      <c r="J57" s="106"/>
      <c r="K57" s="107"/>
      <c r="L57" s="105">
        <f>COUNTIFS($B$11:$B$30,I$54,$C$11:$C$30,"D",$E$11:$E$30,"*")</f>
        <v>1</v>
      </c>
      <c r="M57" s="106"/>
      <c r="N57" s="107"/>
      <c r="O57" s="105">
        <f>COUNTIFS($B$11:$B$30,O$54,$C$11:$C$30,"C",$E$11:$E$30,"*")</f>
        <v>0</v>
      </c>
      <c r="P57" s="106"/>
      <c r="Q57" s="107"/>
      <c r="R57" s="105">
        <f>COUNTIFS($B$11:$B$30,O$54,$C$11:$C$30,"D",$E$11:$E$30,"*")</f>
        <v>0</v>
      </c>
      <c r="S57" s="106"/>
      <c r="T57" s="107"/>
      <c r="U57" s="105">
        <f>COUNTIFS($B$11:$B$30,U$54,$C$11:$C$30,"C",$E$11:$E$30,"*")</f>
        <v>0</v>
      </c>
      <c r="V57" s="106"/>
      <c r="W57" s="107"/>
      <c r="X57" s="105">
        <f>COUNTIFS($B$11:$B$30,U$54,$C$11:$C$30,"D",$E$11:$E$30,"*")</f>
        <v>0</v>
      </c>
      <c r="Y57" s="106"/>
      <c r="Z57" s="107"/>
      <c r="AA57" s="105">
        <f>COUNTIFS($B$11:$B$30,AA$54,$C$11:$C$30,"C",$E$11:$E$30,"*")</f>
        <v>0</v>
      </c>
      <c r="AB57" s="106"/>
      <c r="AC57" s="107"/>
      <c r="AD57" s="105">
        <f>COUNTIFS($B$11:$B$30,AA$54,$C$11:$C$30,"D",$E$11:$E$30,"*")</f>
        <v>0</v>
      </c>
      <c r="AE57" s="106"/>
      <c r="AF57" s="107"/>
      <c r="AG57" s="105">
        <f>COUNTIFS($B$11:$B$30,AG$54,$C$11:$C$30,"C",$E$11:$E$30,"*")</f>
        <v>0</v>
      </c>
      <c r="AH57" s="106"/>
      <c r="AI57" s="107"/>
      <c r="AJ57" s="105">
        <f>COUNTIFS($B$11:$B$30,AG$54,$C$11:$C$30,"D",$E$11:$E$30,"*")</f>
        <v>0</v>
      </c>
      <c r="AK57" s="107"/>
      <c r="AL57" s="43">
        <f>COUNTIFS($B$11:$B$30,AL$54,$C$11:$C$30,"C",$E$11:$E$30,"*")</f>
        <v>0</v>
      </c>
      <c r="AM57" s="43">
        <f>COUNTIFS($B$11:$B$30,AL$54,$C$11:$C$30,"D",$E$11:$E$30,"*")</f>
        <v>0</v>
      </c>
      <c r="AN57" s="4"/>
    </row>
    <row r="58" spans="1:40" ht="25" customHeight="1">
      <c r="A58" s="4"/>
      <c r="B58" s="24" t="s">
        <v>104</v>
      </c>
      <c r="C58" s="103"/>
      <c r="D58" s="104"/>
      <c r="E58" s="92" t="e">
        <f>IF($AK$3="４週",SUMIFS($AK$11:$AK$30,$B$11:$B$30,E54)/4/$AH$5,IF($AK$3="歴月",SUMIFS($AK$11:$AK$30,$B$11:$B$30,E54)/$AL$5,"記載する期間を選択してください"))</f>
        <v>#DIV/0!</v>
      </c>
      <c r="F58" s="93"/>
      <c r="G58" s="93"/>
      <c r="H58" s="95"/>
      <c r="I58" s="92" t="e">
        <f>IF($AK$3="４週",SUMIFS($AK$11:$AK$30,$B$11:$B$30,I54)/4/$AH$5,IF($AK$3="歴月",SUMIFS($AK$11:$AK$30,$B$11:$B$30,I54)/$AL$5,"記載する期間を選択してください"))</f>
        <v>#DIV/0!</v>
      </c>
      <c r="J58" s="93"/>
      <c r="K58" s="93"/>
      <c r="L58" s="93"/>
      <c r="M58" s="93"/>
      <c r="N58" s="95"/>
      <c r="O58" s="92" t="e">
        <f>IF($AK$3="４週",SUMIFS($AK$11:$AK$30,$B$11:$B$30,O54)/4/$AH$5,IF($AK$3="歴月",SUMIFS($AK$11:$AK$30,$B$11:$B$30,O54)/$AL$5,"記載する期間を選択してください"))</f>
        <v>#DIV/0!</v>
      </c>
      <c r="P58" s="93"/>
      <c r="Q58" s="93"/>
      <c r="R58" s="93"/>
      <c r="S58" s="93"/>
      <c r="T58" s="95"/>
      <c r="U58" s="206"/>
      <c r="V58" s="207"/>
      <c r="W58" s="207"/>
      <c r="X58" s="207"/>
      <c r="Y58" s="207"/>
      <c r="Z58" s="208"/>
      <c r="AA58" s="92" t="e">
        <f>IF($AK$3="４週",SUMIFS($AK$11:$AK$30,$B$11:$B$30,AA54)/4/$AH$5,IF($AK$3="歴月",SUMIFS($AK$11:$AK$30,$B$11:$B$30,AA54)/$AL$5,"記載する期間を選択してください"))</f>
        <v>#DIV/0!</v>
      </c>
      <c r="AB58" s="93"/>
      <c r="AC58" s="93"/>
      <c r="AD58" s="93"/>
      <c r="AE58" s="93"/>
      <c r="AF58" s="95"/>
      <c r="AG58" s="92" t="e">
        <f>IF($AK$3="４週",SUMIFS($AK$11:$AK$30,$B$11:$B$30,AG54)/4/$AH$5,IF($AK$3="歴月",SUMIFS($AK$11:$AK$30,$B$11:$B$30,AG54)/$AL$5,"記載する期間を選択してください"))</f>
        <v>#DIV/0!</v>
      </c>
      <c r="AH58" s="93"/>
      <c r="AI58" s="93"/>
      <c r="AJ58" s="93"/>
      <c r="AK58" s="95"/>
      <c r="AL58" s="92" t="e">
        <f>IF($AK$3="４週",SUMIFS($AK$11:$AK$30,$B$11:$B$30,AL54)/4/$AH$5,IF($AK$3="歴月",SUMIFS($AK$11:$AK$30,$B$11:$B$30,AL54)/$AL$5,"記載する期間を選択してください"))</f>
        <v>#DIV/0!</v>
      </c>
      <c r="AM58" s="95"/>
      <c r="AN58" s="4"/>
    </row>
    <row r="59" spans="1:40" ht="5.15" customHeight="1">
      <c r="A59" s="4"/>
      <c r="B59" s="1"/>
      <c r="C59" s="20">
        <v>2</v>
      </c>
      <c r="D59" s="20"/>
      <c r="E59" s="20">
        <v>3</v>
      </c>
      <c r="F59" s="20"/>
      <c r="G59" s="20"/>
      <c r="H59" s="20"/>
      <c r="I59" s="20">
        <v>4</v>
      </c>
      <c r="J59" s="20"/>
      <c r="K59" s="20"/>
      <c r="L59" s="20"/>
      <c r="M59" s="20"/>
      <c r="N59" s="20"/>
      <c r="O59" s="20">
        <v>5</v>
      </c>
      <c r="P59" s="20"/>
      <c r="Q59" s="20"/>
      <c r="R59" s="20"/>
      <c r="S59" s="20"/>
      <c r="T59" s="20"/>
      <c r="U59" s="20">
        <v>6</v>
      </c>
      <c r="V59" s="20"/>
      <c r="W59" s="20"/>
      <c r="X59" s="20"/>
      <c r="Y59" s="20"/>
      <c r="Z59" s="20"/>
      <c r="AA59" s="20">
        <v>7</v>
      </c>
      <c r="AB59" s="20"/>
      <c r="AC59" s="20"/>
      <c r="AD59" s="20"/>
      <c r="AE59" s="20"/>
      <c r="AF59" s="20"/>
      <c r="AG59" s="20">
        <v>8</v>
      </c>
      <c r="AH59" s="20"/>
      <c r="AI59" s="20"/>
      <c r="AJ59" s="20"/>
      <c r="AK59" s="20"/>
      <c r="AL59" s="20">
        <v>9</v>
      </c>
      <c r="AM59" s="42"/>
      <c r="AN59" s="4"/>
    </row>
    <row r="60" spans="1:40" ht="15" customHeight="1">
      <c r="A60" s="2" t="s">
        <v>28</v>
      </c>
      <c r="B60" s="33"/>
      <c r="C60" s="34"/>
      <c r="D60" s="34"/>
      <c r="E60" s="34"/>
      <c r="F60" s="35"/>
      <c r="G60" s="34"/>
      <c r="H60" s="20"/>
      <c r="I60" s="20"/>
      <c r="J60" s="20"/>
      <c r="K60" s="20"/>
      <c r="L60" s="20"/>
      <c r="M60" s="20"/>
      <c r="N60" s="20"/>
      <c r="O60" s="20"/>
      <c r="P60" s="20"/>
      <c r="Q60" s="20"/>
      <c r="R60" s="20">
        <v>6</v>
      </c>
      <c r="S60" s="20"/>
      <c r="T60" s="20"/>
      <c r="U60" s="20"/>
      <c r="V60" s="20"/>
      <c r="W60" s="20"/>
      <c r="X60" s="20">
        <v>7</v>
      </c>
      <c r="Y60" s="20"/>
      <c r="Z60" s="20"/>
      <c r="AA60" s="20"/>
      <c r="AB60" s="20"/>
      <c r="AC60" s="20"/>
      <c r="AD60" s="20">
        <v>8</v>
      </c>
      <c r="AE60" s="20"/>
      <c r="AF60" s="20"/>
      <c r="AG60" s="21"/>
      <c r="AH60" s="21"/>
      <c r="AI60" s="21"/>
      <c r="AJ60" s="21">
        <v>9</v>
      </c>
      <c r="AK60" s="19"/>
      <c r="AL60" s="19"/>
      <c r="AM60" s="4"/>
    </row>
    <row r="61" spans="1:40" s="2" customFormat="1" ht="15" customHeight="1">
      <c r="A61" s="2" t="s">
        <v>29</v>
      </c>
      <c r="B61" s="28"/>
      <c r="C61" s="28"/>
      <c r="D61" s="28"/>
      <c r="E61" s="28"/>
      <c r="F61" s="28"/>
      <c r="G61" s="28"/>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row>
    <row r="62" spans="1:40" s="2" customFormat="1" ht="15" customHeight="1">
      <c r="A62" s="2" t="s">
        <v>30</v>
      </c>
      <c r="B62" s="28"/>
      <c r="C62" s="28"/>
      <c r="D62" s="28"/>
      <c r="E62" s="28"/>
      <c r="F62" s="28"/>
      <c r="G62" s="28"/>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row>
    <row r="63" spans="1:40" s="2" customFormat="1" ht="15" customHeight="1">
      <c r="A63" s="2" t="s">
        <v>31</v>
      </c>
      <c r="B63" s="28"/>
      <c r="C63" s="28"/>
      <c r="D63" s="28"/>
      <c r="E63" s="28"/>
      <c r="F63" s="28"/>
      <c r="G63" s="28"/>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row>
    <row r="64" spans="1:40" s="2" customFormat="1" ht="15" customHeight="1">
      <c r="A64" s="2" t="s">
        <v>32</v>
      </c>
      <c r="B64" s="28"/>
      <c r="C64" s="28"/>
      <c r="D64" s="28"/>
      <c r="E64" s="28"/>
      <c r="F64" s="28"/>
      <c r="G64" s="28"/>
      <c r="H64" s="10"/>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row>
    <row r="65" spans="1:7" ht="15" customHeight="1">
      <c r="A65" s="2" t="s">
        <v>33</v>
      </c>
      <c r="B65" s="36"/>
      <c r="C65" s="2"/>
      <c r="D65" s="2"/>
      <c r="E65" s="2"/>
      <c r="F65" s="2"/>
      <c r="G65" s="2"/>
    </row>
    <row r="66" spans="1:7" ht="15" customHeight="1">
      <c r="A66" s="2" t="s">
        <v>34</v>
      </c>
      <c r="B66" s="36"/>
      <c r="C66" s="2"/>
      <c r="D66" s="2"/>
      <c r="E66" s="2"/>
      <c r="F66" s="2"/>
      <c r="G66" s="2"/>
    </row>
    <row r="67" spans="1:7" ht="15" customHeight="1">
      <c r="A67" s="2"/>
      <c r="B67" s="17" t="s">
        <v>35</v>
      </c>
      <c r="C67" s="100" t="s">
        <v>36</v>
      </c>
      <c r="D67" s="100"/>
      <c r="E67" s="100"/>
      <c r="F67" s="2"/>
      <c r="G67" s="2"/>
    </row>
    <row r="68" spans="1:7" ht="15" customHeight="1">
      <c r="A68" s="2"/>
      <c r="B68" s="39" t="s">
        <v>37</v>
      </c>
      <c r="C68" s="91" t="s">
        <v>38</v>
      </c>
      <c r="D68" s="91"/>
      <c r="E68" s="91"/>
      <c r="F68" s="2"/>
      <c r="G68" s="2"/>
    </row>
    <row r="69" spans="1:7" ht="15" customHeight="1">
      <c r="A69" s="2"/>
      <c r="B69" s="39" t="s">
        <v>39</v>
      </c>
      <c r="C69" s="91" t="s">
        <v>40</v>
      </c>
      <c r="D69" s="91"/>
      <c r="E69" s="91"/>
      <c r="F69" s="2"/>
      <c r="G69" s="2"/>
    </row>
    <row r="70" spans="1:7" ht="15" customHeight="1">
      <c r="A70" s="2"/>
      <c r="B70" s="39" t="s">
        <v>41</v>
      </c>
      <c r="C70" s="91" t="s">
        <v>42</v>
      </c>
      <c r="D70" s="91"/>
      <c r="E70" s="91"/>
      <c r="F70" s="2"/>
      <c r="G70" s="2"/>
    </row>
    <row r="71" spans="1:7" ht="15" customHeight="1">
      <c r="A71" s="2"/>
      <c r="B71" s="39" t="s">
        <v>43</v>
      </c>
      <c r="C71" s="91" t="s">
        <v>44</v>
      </c>
      <c r="D71" s="91"/>
      <c r="E71" s="91"/>
      <c r="F71" s="2"/>
      <c r="G71" s="2"/>
    </row>
    <row r="72" spans="1:7" ht="15" customHeight="1">
      <c r="A72" s="2"/>
      <c r="B72" s="2" t="s">
        <v>45</v>
      </c>
      <c r="C72" s="2"/>
      <c r="D72" s="2"/>
      <c r="E72" s="2"/>
      <c r="F72" s="2"/>
      <c r="G72" s="2"/>
    </row>
    <row r="73" spans="1:7" ht="15" customHeight="1">
      <c r="A73" s="2"/>
      <c r="B73" s="2" t="s">
        <v>46</v>
      </c>
      <c r="C73" s="2"/>
      <c r="D73" s="2"/>
      <c r="E73" s="2"/>
      <c r="F73" s="2"/>
      <c r="G73" s="2"/>
    </row>
    <row r="74" spans="1:7" ht="15" customHeight="1">
      <c r="A74" s="2"/>
      <c r="B74" s="2" t="s">
        <v>47</v>
      </c>
      <c r="C74" s="2"/>
      <c r="D74" s="2"/>
      <c r="E74" s="2"/>
      <c r="F74" s="2"/>
      <c r="G74" s="2"/>
    </row>
    <row r="75" spans="1:7" ht="15" customHeight="1">
      <c r="A75" s="2" t="s">
        <v>48</v>
      </c>
      <c r="B75" s="36"/>
      <c r="C75" s="2"/>
      <c r="D75" s="2"/>
      <c r="E75" s="2"/>
      <c r="F75" s="2"/>
      <c r="G75" s="2"/>
    </row>
    <row r="76" spans="1:7" ht="15" customHeight="1">
      <c r="A76" s="2" t="s">
        <v>149</v>
      </c>
      <c r="B76" s="36"/>
      <c r="C76" s="2"/>
      <c r="D76" s="2"/>
      <c r="E76" s="2"/>
      <c r="F76" s="2"/>
      <c r="G76" s="2"/>
    </row>
    <row r="77" spans="1:7" ht="15" customHeight="1">
      <c r="A77" s="2" t="s">
        <v>50</v>
      </c>
      <c r="B77" s="36"/>
      <c r="C77" s="2"/>
      <c r="D77" s="2"/>
      <c r="E77" s="2"/>
      <c r="F77" s="2"/>
      <c r="G77" s="2"/>
    </row>
    <row r="78" spans="1:7" ht="15" customHeight="1">
      <c r="A78" s="2" t="s">
        <v>51</v>
      </c>
      <c r="B78" s="36"/>
      <c r="C78" s="2"/>
      <c r="D78" s="2"/>
      <c r="E78" s="2"/>
      <c r="F78" s="2"/>
      <c r="G78" s="2"/>
    </row>
    <row r="79" spans="1:7" ht="15" customHeight="1">
      <c r="A79" s="2" t="s">
        <v>52</v>
      </c>
      <c r="B79" s="36"/>
      <c r="C79" s="2"/>
      <c r="D79" s="2"/>
      <c r="E79" s="2"/>
      <c r="F79" s="2"/>
      <c r="G79" s="2"/>
    </row>
    <row r="80" spans="1:7" ht="15" customHeight="1">
      <c r="A80" s="2" t="s">
        <v>53</v>
      </c>
      <c r="B80" s="36"/>
      <c r="C80" s="2"/>
      <c r="D80" s="2"/>
      <c r="E80" s="2"/>
      <c r="F80" s="2"/>
      <c r="G80" s="2"/>
    </row>
    <row r="81" spans="1:7" ht="15" customHeight="1">
      <c r="A81" s="2"/>
      <c r="B81" s="2" t="s">
        <v>54</v>
      </c>
      <c r="C81" s="2"/>
      <c r="D81" s="2"/>
      <c r="E81" s="2"/>
      <c r="F81" s="2"/>
      <c r="G81" s="2"/>
    </row>
    <row r="82" spans="1:7" ht="15" customHeight="1">
      <c r="A82" s="2"/>
      <c r="B82" s="2" t="s">
        <v>55</v>
      </c>
      <c r="C82" s="2"/>
      <c r="D82" s="2"/>
      <c r="E82" s="2"/>
      <c r="F82" s="2"/>
      <c r="G82" s="2"/>
    </row>
    <row r="83" spans="1:7" ht="15" customHeight="1">
      <c r="A83" s="2" t="s">
        <v>56</v>
      </c>
      <c r="B83" s="36"/>
      <c r="C83" s="2"/>
      <c r="D83" s="2"/>
      <c r="E83" s="2"/>
      <c r="F83" s="2"/>
      <c r="G83" s="2"/>
    </row>
    <row r="84" spans="1:7" ht="15" customHeight="1">
      <c r="A84" s="2" t="s">
        <v>57</v>
      </c>
      <c r="B84" s="36"/>
      <c r="C84" s="2"/>
      <c r="D84" s="2"/>
      <c r="E84" s="2"/>
      <c r="F84" s="2"/>
      <c r="G84" s="2"/>
    </row>
    <row r="85" spans="1:7" ht="15" customHeight="1">
      <c r="A85" s="2" t="s">
        <v>58</v>
      </c>
      <c r="B85" s="36"/>
      <c r="C85" s="2"/>
      <c r="D85" s="2"/>
      <c r="E85" s="2"/>
      <c r="F85" s="2"/>
      <c r="G85" s="2"/>
    </row>
    <row r="86" spans="1:7" ht="15" customHeight="1">
      <c r="A86" s="2" t="s">
        <v>59</v>
      </c>
      <c r="B86" s="36"/>
      <c r="C86" s="2"/>
      <c r="D86" s="2"/>
      <c r="E86" s="2"/>
      <c r="F86" s="2"/>
      <c r="G86" s="2"/>
    </row>
    <row r="87" spans="1:7" ht="15" customHeight="1">
      <c r="A87" s="2" t="s">
        <v>60</v>
      </c>
      <c r="B87" s="36"/>
      <c r="C87" s="2"/>
      <c r="D87" s="2"/>
      <c r="E87" s="2"/>
      <c r="F87" s="2"/>
      <c r="G87" s="2"/>
    </row>
    <row r="88" spans="1:7" ht="15" customHeight="1">
      <c r="A88" s="2" t="s">
        <v>61</v>
      </c>
      <c r="B88" s="36"/>
      <c r="C88" s="2"/>
      <c r="D88" s="2"/>
      <c r="E88" s="2"/>
      <c r="F88" s="2"/>
      <c r="G88" s="2"/>
    </row>
    <row r="89" spans="1:7" ht="15" customHeight="1">
      <c r="A89" s="2" t="s">
        <v>62</v>
      </c>
      <c r="B89" s="36"/>
      <c r="C89" s="2"/>
      <c r="D89" s="2"/>
      <c r="E89" s="2"/>
      <c r="F89" s="2"/>
      <c r="G89" s="2"/>
    </row>
    <row r="90" spans="1:7" ht="15" customHeight="1">
      <c r="A90" s="2" t="s">
        <v>63</v>
      </c>
      <c r="B90" s="36"/>
      <c r="C90" s="2"/>
      <c r="D90" s="2"/>
      <c r="E90" s="2"/>
      <c r="F90" s="2"/>
      <c r="G90" s="2"/>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L37:L47 O37:O47 R37:R47 U37:U47 X37:X47 AA37:AA47 AD37:AD47 I37:I47 D37:F47 AG37:AG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topLeftCell="A37" zoomScaleNormal="100" zoomScaleSheetLayoutView="100" workbookViewId="0">
      <selection activeCell="E14" sqref="E14"/>
    </sheetView>
  </sheetViews>
  <sheetFormatPr defaultColWidth="8.25" defaultRowHeight="21" customHeight="1"/>
  <cols>
    <col min="1" max="1" width="2.58203125" style="1" customWidth="1"/>
    <col min="2" max="2" width="14.83203125" style="3" customWidth="1"/>
    <col min="3" max="3" width="6.58203125" style="1" customWidth="1"/>
    <col min="4" max="5" width="7.58203125" style="1" customWidth="1"/>
    <col min="6" max="36" width="2.58203125" style="1" customWidth="1"/>
    <col min="37" max="37" width="6.58203125" style="1" customWidth="1"/>
    <col min="38" max="39" width="7.58203125" style="1" customWidth="1"/>
    <col min="40" max="40" width="5.58203125" style="1" customWidth="1"/>
    <col min="41" max="16384" width="8.25" style="1"/>
  </cols>
  <sheetData>
    <row r="1" spans="1:40" ht="20.149999999999999" customHeight="1">
      <c r="A1" s="37" t="s">
        <v>1</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2</v>
      </c>
      <c r="AJ1" s="23"/>
      <c r="AK1" s="125" t="s">
        <v>182</v>
      </c>
      <c r="AL1" s="125"/>
      <c r="AM1" s="125"/>
      <c r="AN1" s="125"/>
    </row>
    <row r="2" spans="1:40" ht="18" customHeight="1">
      <c r="A2" s="4"/>
      <c r="B2" s="5"/>
      <c r="C2" s="5"/>
      <c r="D2" s="5"/>
      <c r="E2" s="5"/>
      <c r="F2" s="5"/>
      <c r="G2" s="5"/>
      <c r="H2" s="5"/>
      <c r="I2" s="5"/>
      <c r="J2" s="5"/>
      <c r="K2" s="5"/>
      <c r="L2" s="5"/>
      <c r="M2" s="126">
        <v>2026</v>
      </c>
      <c r="N2" s="126"/>
      <c r="O2" s="126"/>
      <c r="P2" s="126"/>
      <c r="Q2" s="127" t="s">
        <v>4</v>
      </c>
      <c r="R2" s="127"/>
      <c r="S2" s="126"/>
      <c r="T2" s="126"/>
      <c r="U2" s="127" t="s">
        <v>5</v>
      </c>
      <c r="V2" s="127"/>
      <c r="W2" s="5"/>
      <c r="X2" s="5"/>
      <c r="Y2" s="5"/>
      <c r="Z2" s="4"/>
      <c r="AA2" s="4"/>
      <c r="AC2" s="23"/>
      <c r="AD2" s="5"/>
      <c r="AE2" s="5"/>
      <c r="AF2" s="5"/>
      <c r="AG2" s="5"/>
      <c r="AH2" s="5"/>
      <c r="AI2" s="23" t="s">
        <v>6</v>
      </c>
      <c r="AJ2" s="23"/>
      <c r="AK2" s="128"/>
      <c r="AL2" s="128"/>
      <c r="AM2" s="128"/>
      <c r="AN2" s="128"/>
    </row>
    <row r="3" spans="1:40" ht="18" customHeight="1">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7</v>
      </c>
      <c r="AJ3" s="23"/>
      <c r="AK3" s="129" t="s">
        <v>65</v>
      </c>
      <c r="AL3" s="129"/>
      <c r="AM3" s="129"/>
      <c r="AN3" s="129"/>
    </row>
    <row r="4" spans="1:40" ht="18" customHeight="1">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8</v>
      </c>
      <c r="AJ4" s="23"/>
      <c r="AK4" s="129"/>
      <c r="AL4" s="129"/>
      <c r="AM4" s="129"/>
      <c r="AN4" s="129"/>
    </row>
    <row r="5" spans="1:40" ht="18" customHeight="1">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9</v>
      </c>
      <c r="AH5" s="130"/>
      <c r="AI5" s="130"/>
      <c r="AJ5" s="130"/>
      <c r="AK5" s="30" t="s">
        <v>10</v>
      </c>
      <c r="AL5" s="41"/>
      <c r="AM5" s="30" t="s">
        <v>11</v>
      </c>
      <c r="AN5" s="4"/>
    </row>
    <row r="6" spans="1:40" ht="10" customHeight="1">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c r="A7" s="113" t="s">
        <v>12</v>
      </c>
      <c r="B7" s="121" t="s">
        <v>13</v>
      </c>
      <c r="C7" s="116" t="s">
        <v>14</v>
      </c>
      <c r="D7" s="100" t="s">
        <v>15</v>
      </c>
      <c r="E7" s="111" t="s">
        <v>16</v>
      </c>
      <c r="F7" s="119" t="s">
        <v>17</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0" t="s">
        <v>18</v>
      </c>
      <c r="AL7" s="101" t="s">
        <v>19</v>
      </c>
      <c r="AM7" s="115" t="s">
        <v>20</v>
      </c>
      <c r="AN7" s="115"/>
    </row>
    <row r="8" spans="1:40" ht="15" customHeight="1">
      <c r="A8" s="113"/>
      <c r="B8" s="122"/>
      <c r="C8" s="117"/>
      <c r="D8" s="100"/>
      <c r="E8" s="111"/>
      <c r="F8" s="100" t="s">
        <v>21</v>
      </c>
      <c r="G8" s="100"/>
      <c r="H8" s="100"/>
      <c r="I8" s="100"/>
      <c r="J8" s="100"/>
      <c r="K8" s="100"/>
      <c r="L8" s="100"/>
      <c r="M8" s="100" t="s">
        <v>22</v>
      </c>
      <c r="N8" s="100"/>
      <c r="O8" s="100"/>
      <c r="P8" s="100"/>
      <c r="Q8" s="100"/>
      <c r="R8" s="100"/>
      <c r="S8" s="100"/>
      <c r="T8" s="100" t="s">
        <v>23</v>
      </c>
      <c r="U8" s="100"/>
      <c r="V8" s="100"/>
      <c r="W8" s="100"/>
      <c r="X8" s="100"/>
      <c r="Y8" s="100"/>
      <c r="Z8" s="100"/>
      <c r="AA8" s="100" t="s">
        <v>24</v>
      </c>
      <c r="AB8" s="100"/>
      <c r="AC8" s="100"/>
      <c r="AD8" s="100"/>
      <c r="AE8" s="100"/>
      <c r="AF8" s="100"/>
      <c r="AG8" s="100"/>
      <c r="AH8" s="100" t="s">
        <v>25</v>
      </c>
      <c r="AI8" s="100"/>
      <c r="AJ8" s="100"/>
      <c r="AK8" s="120"/>
      <c r="AL8" s="101"/>
      <c r="AM8" s="115"/>
      <c r="AN8" s="115"/>
    </row>
    <row r="9" spans="1:40" ht="15" customHeight="1">
      <c r="A9" s="113"/>
      <c r="B9" s="123" t="s">
        <v>66</v>
      </c>
      <c r="C9" s="117"/>
      <c r="D9" s="100"/>
      <c r="E9" s="111"/>
      <c r="F9" s="6">
        <f>DATE($M$2,$S$2,1)</f>
        <v>45992</v>
      </c>
      <c r="G9" s="6">
        <f>DATE($M$2,$S$2,2)</f>
        <v>45993</v>
      </c>
      <c r="H9" s="6">
        <f>DATE($M$2,$S$2,3)</f>
        <v>45994</v>
      </c>
      <c r="I9" s="6">
        <f>DATE($M$2,$S$2,4)</f>
        <v>45995</v>
      </c>
      <c r="J9" s="6">
        <f>DATE($M$2,$S$2,5)</f>
        <v>45996</v>
      </c>
      <c r="K9" s="6">
        <f>DATE($M$2,$S$2,6)</f>
        <v>45997</v>
      </c>
      <c r="L9" s="6">
        <f>DATE($M$2,$S$2,7)</f>
        <v>45998</v>
      </c>
      <c r="M9" s="6">
        <f>DATE($M$2,$S$2,8)</f>
        <v>45999</v>
      </c>
      <c r="N9" s="6">
        <f>DATE($M$2,$S$2,9)</f>
        <v>46000</v>
      </c>
      <c r="O9" s="6">
        <f>DATE($M$2,$S$2,10)</f>
        <v>46001</v>
      </c>
      <c r="P9" s="6">
        <f>DATE($M$2,$S$2,11)</f>
        <v>46002</v>
      </c>
      <c r="Q9" s="6">
        <f>DATE($M$2,$S$2,12)</f>
        <v>46003</v>
      </c>
      <c r="R9" s="6">
        <f>DATE($M$2,$S$2,13)</f>
        <v>46004</v>
      </c>
      <c r="S9" s="6">
        <f>DATE($M$2,$S$2,14)</f>
        <v>46005</v>
      </c>
      <c r="T9" s="6">
        <f>DATE($M$2,$S$2,15)</f>
        <v>46006</v>
      </c>
      <c r="U9" s="6">
        <f>DATE($M$2,$S$2,16)</f>
        <v>46007</v>
      </c>
      <c r="V9" s="6">
        <f>DATE($M$2,$S$2,17)</f>
        <v>46008</v>
      </c>
      <c r="W9" s="6">
        <f>DATE($M$2,$S$2,18)</f>
        <v>46009</v>
      </c>
      <c r="X9" s="6">
        <f>DATE($M$2,$S$2,19)</f>
        <v>46010</v>
      </c>
      <c r="Y9" s="6">
        <f>DATE($M$2,$S$2,20)</f>
        <v>46011</v>
      </c>
      <c r="Z9" s="6">
        <f>DATE($M$2,$S$2,21)</f>
        <v>46012</v>
      </c>
      <c r="AA9" s="6">
        <f>DATE($M$2,$S$2,22)</f>
        <v>46013</v>
      </c>
      <c r="AB9" s="6">
        <f>DATE($M$2,$S$2,23)</f>
        <v>46014</v>
      </c>
      <c r="AC9" s="6">
        <f>DATE($M$2,$S$2,24)</f>
        <v>46015</v>
      </c>
      <c r="AD9" s="6">
        <f>DATE($M$2,$S$2,25)</f>
        <v>46016</v>
      </c>
      <c r="AE9" s="6">
        <f>DATE($M$2,$S$2,26)</f>
        <v>46017</v>
      </c>
      <c r="AF9" s="6">
        <f>DATE($M$2,$S$2,27)</f>
        <v>46018</v>
      </c>
      <c r="AG9" s="6">
        <f>DATE($M$2,$S$2,28)</f>
        <v>46019</v>
      </c>
      <c r="AH9" s="6">
        <f>IF(DAY(EOMONTH(F9,0))&lt;29,"",DATE($M$2,$S$2,29))</f>
        <v>46020</v>
      </c>
      <c r="AI9" s="6">
        <f>IF(DAY(EOMONTH(F9,0))&lt;30,"",DATE($M$2,$S$2,30))</f>
        <v>46021</v>
      </c>
      <c r="AJ9" s="6">
        <f>IF(DAY(EOMONTH(F9,0))&lt;31,"",DATE($M$2,$S$2,31))</f>
        <v>46022</v>
      </c>
      <c r="AK9" s="120"/>
      <c r="AL9" s="101"/>
      <c r="AM9" s="115"/>
      <c r="AN9" s="115"/>
    </row>
    <row r="10" spans="1:40" ht="15" customHeight="1">
      <c r="A10" s="113"/>
      <c r="B10" s="124"/>
      <c r="C10" s="118"/>
      <c r="D10" s="100"/>
      <c r="E10" s="111"/>
      <c r="F10" s="7">
        <f>DATE($M$2,$S$2,1)</f>
        <v>45992</v>
      </c>
      <c r="G10" s="7">
        <f>DATE($M$2,$S$2,2)</f>
        <v>45993</v>
      </c>
      <c r="H10" s="7">
        <f>DATE($M$2,$S$2,3)</f>
        <v>45994</v>
      </c>
      <c r="I10" s="7">
        <f>DATE($M$2,$S$2,4)</f>
        <v>45995</v>
      </c>
      <c r="J10" s="7">
        <f>DATE($M$2,$S$2,5)</f>
        <v>45996</v>
      </c>
      <c r="K10" s="7">
        <f>DATE($M$2,$S$2,6)</f>
        <v>45997</v>
      </c>
      <c r="L10" s="7">
        <f>DATE($M$2,$S$2,7)</f>
        <v>45998</v>
      </c>
      <c r="M10" s="7">
        <f>DATE($M$2,$S$2,8)</f>
        <v>45999</v>
      </c>
      <c r="N10" s="7">
        <f>DATE($M$2,$S$2,9)</f>
        <v>46000</v>
      </c>
      <c r="O10" s="7">
        <f>DATE($M$2,$S$2,10)</f>
        <v>46001</v>
      </c>
      <c r="P10" s="7">
        <f>DATE($M$2,$S$2,11)</f>
        <v>46002</v>
      </c>
      <c r="Q10" s="7">
        <f>DATE($M$2,$S$2,12)</f>
        <v>46003</v>
      </c>
      <c r="R10" s="7">
        <f>DATE($M$2,$S$2,13)</f>
        <v>46004</v>
      </c>
      <c r="S10" s="7">
        <f>DATE($M$2,$S$2,14)</f>
        <v>46005</v>
      </c>
      <c r="T10" s="7">
        <f>DATE($M$2,$S$2,15)</f>
        <v>46006</v>
      </c>
      <c r="U10" s="7">
        <f>DATE($M$2,$S$2,16)</f>
        <v>46007</v>
      </c>
      <c r="V10" s="7">
        <f>DATE($M$2,$S$2,17)</f>
        <v>46008</v>
      </c>
      <c r="W10" s="7">
        <f>DATE($M$2,$S$2,18)</f>
        <v>46009</v>
      </c>
      <c r="X10" s="7">
        <f>DATE($M$2,$S$2,19)</f>
        <v>46010</v>
      </c>
      <c r="Y10" s="7">
        <f>DATE($M$2,$S$2,20)</f>
        <v>46011</v>
      </c>
      <c r="Z10" s="7">
        <f>DATE($M$2,$S$2,21)</f>
        <v>46012</v>
      </c>
      <c r="AA10" s="7">
        <f>DATE($M$2,$S$2,22)</f>
        <v>46013</v>
      </c>
      <c r="AB10" s="7">
        <f>DATE($M$2,$S$2,23)</f>
        <v>46014</v>
      </c>
      <c r="AC10" s="7">
        <f>DATE($M$2,$S$2,24)</f>
        <v>46015</v>
      </c>
      <c r="AD10" s="7">
        <f>DATE($M$2,$S$2,25)</f>
        <v>46016</v>
      </c>
      <c r="AE10" s="7">
        <f>DATE($M$2,$S$2,26)</f>
        <v>46017</v>
      </c>
      <c r="AF10" s="7">
        <f>DATE($M$2,$S$2,27)</f>
        <v>46018</v>
      </c>
      <c r="AG10" s="7">
        <f>DATE($M$2,$S$2,28)</f>
        <v>46019</v>
      </c>
      <c r="AH10" s="7">
        <f>IF(DAY(EOMONTH(F10,0))&lt;29,"",DATE($M$2,$S$2,29))</f>
        <v>46020</v>
      </c>
      <c r="AI10" s="7">
        <f>IF(DAY(EOMONTH(F10,0))&lt;30,"",DATE($M$2,$S$2,30))</f>
        <v>46021</v>
      </c>
      <c r="AJ10" s="7">
        <f>IF(DAY(EOMONTH(F10,0))&lt;31,"",DATE($M$2,$S$2,31))</f>
        <v>46022</v>
      </c>
      <c r="AK10" s="120"/>
      <c r="AL10" s="101"/>
      <c r="AM10" s="115"/>
      <c r="AN10" s="115"/>
    </row>
    <row r="11" spans="1:40" ht="18" customHeight="1">
      <c r="A11" s="16">
        <v>1</v>
      </c>
      <c r="B11" s="45" t="s">
        <v>67</v>
      </c>
      <c r="C11" s="25" t="s">
        <v>37</v>
      </c>
      <c r="D11" s="46"/>
      <c r="E11" s="47" t="s">
        <v>37</v>
      </c>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2">
        <f>+SUM(F11:AJ11)</f>
        <v>0</v>
      </c>
      <c r="AL11" s="13">
        <f>IF($AK$3="４週",AK11/4,AK11/(DAY(EOMONTH($F$9,0))/7))</f>
        <v>0</v>
      </c>
      <c r="AM11" s="110"/>
      <c r="AN11" s="110"/>
    </row>
    <row r="12" spans="1:40" ht="18" customHeight="1">
      <c r="A12" s="16">
        <v>2</v>
      </c>
      <c r="B12" s="45" t="s">
        <v>117</v>
      </c>
      <c r="C12" s="25" t="s">
        <v>39</v>
      </c>
      <c r="D12" s="46"/>
      <c r="E12" s="47" t="s">
        <v>39</v>
      </c>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2">
        <f t="shared" ref="AK12:AK31" si="0">+SUM(F12:AJ12)</f>
        <v>0</v>
      </c>
      <c r="AL12" s="13">
        <f t="shared" ref="AL12:AL30" si="1">IF($AK$3="４週",AK12/4,AK12/(DAY(EOMONTH($F$9,0))/7))</f>
        <v>0</v>
      </c>
      <c r="AM12" s="110"/>
      <c r="AN12" s="110"/>
    </row>
    <row r="13" spans="1:40" ht="18" customHeight="1">
      <c r="A13" s="16">
        <v>3</v>
      </c>
      <c r="B13" s="45" t="s">
        <v>117</v>
      </c>
      <c r="C13" s="25" t="s">
        <v>41</v>
      </c>
      <c r="D13" s="46"/>
      <c r="E13" s="47" t="s">
        <v>41</v>
      </c>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2">
        <f t="shared" si="0"/>
        <v>0</v>
      </c>
      <c r="AL13" s="13">
        <f t="shared" si="1"/>
        <v>0</v>
      </c>
      <c r="AM13" s="110"/>
      <c r="AN13" s="110"/>
    </row>
    <row r="14" spans="1:40" ht="18" customHeight="1">
      <c r="A14" s="16">
        <v>4</v>
      </c>
      <c r="B14" s="45" t="s">
        <v>118</v>
      </c>
      <c r="C14" s="25" t="s">
        <v>43</v>
      </c>
      <c r="D14" s="46"/>
      <c r="E14" s="47" t="s">
        <v>43</v>
      </c>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2">
        <f t="shared" si="0"/>
        <v>0</v>
      </c>
      <c r="AL14" s="13">
        <f t="shared" si="1"/>
        <v>0</v>
      </c>
      <c r="AM14" s="110"/>
      <c r="AN14" s="110"/>
    </row>
    <row r="15" spans="1:40" ht="18" customHeight="1">
      <c r="A15" s="16">
        <v>5</v>
      </c>
      <c r="B15" s="45" t="s">
        <v>119</v>
      </c>
      <c r="C15" s="25" t="s">
        <v>37</v>
      </c>
      <c r="D15" s="46"/>
      <c r="E15" s="47" t="s">
        <v>183</v>
      </c>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2">
        <f t="shared" si="0"/>
        <v>0</v>
      </c>
      <c r="AL15" s="13">
        <f t="shared" si="1"/>
        <v>0</v>
      </c>
      <c r="AM15" s="110"/>
      <c r="AN15" s="110"/>
    </row>
    <row r="16" spans="1:40" ht="18" customHeight="1">
      <c r="A16" s="16">
        <v>6</v>
      </c>
      <c r="B16" s="45"/>
      <c r="C16" s="25"/>
      <c r="D16" s="46"/>
      <c r="E16" s="47"/>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2">
        <f t="shared" si="0"/>
        <v>0</v>
      </c>
      <c r="AL16" s="13">
        <f t="shared" si="1"/>
        <v>0</v>
      </c>
      <c r="AM16" s="110"/>
      <c r="AN16" s="110"/>
    </row>
    <row r="17" spans="1:40" ht="18" customHeight="1">
      <c r="A17" s="16">
        <v>7</v>
      </c>
      <c r="B17" s="45"/>
      <c r="C17" s="25"/>
      <c r="D17" s="46"/>
      <c r="E17" s="47"/>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2">
        <f t="shared" si="0"/>
        <v>0</v>
      </c>
      <c r="AL17" s="13">
        <f t="shared" si="1"/>
        <v>0</v>
      </c>
      <c r="AM17" s="110"/>
      <c r="AN17" s="110"/>
    </row>
    <row r="18" spans="1:40" ht="18" customHeight="1">
      <c r="A18" s="16">
        <v>8</v>
      </c>
      <c r="B18" s="45"/>
      <c r="C18" s="25"/>
      <c r="D18" s="46"/>
      <c r="E18" s="47"/>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2">
        <f t="shared" si="0"/>
        <v>0</v>
      </c>
      <c r="AL18" s="13">
        <f t="shared" si="1"/>
        <v>0</v>
      </c>
      <c r="AM18" s="110"/>
      <c r="AN18" s="110"/>
    </row>
    <row r="19" spans="1:40" ht="18" customHeight="1">
      <c r="A19" s="16">
        <v>9</v>
      </c>
      <c r="B19" s="45"/>
      <c r="C19" s="25"/>
      <c r="D19" s="46"/>
      <c r="E19" s="47"/>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2">
        <f t="shared" si="0"/>
        <v>0</v>
      </c>
      <c r="AL19" s="13">
        <f t="shared" si="1"/>
        <v>0</v>
      </c>
      <c r="AM19" s="110"/>
      <c r="AN19" s="110"/>
    </row>
    <row r="20" spans="1:40" ht="18" customHeight="1">
      <c r="A20" s="16">
        <v>10</v>
      </c>
      <c r="B20" s="45"/>
      <c r="C20" s="25"/>
      <c r="D20" s="46"/>
      <c r="E20" s="47"/>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2">
        <f t="shared" si="0"/>
        <v>0</v>
      </c>
      <c r="AL20" s="13">
        <f t="shared" si="1"/>
        <v>0</v>
      </c>
      <c r="AM20" s="110"/>
      <c r="AN20" s="110"/>
    </row>
    <row r="21" spans="1:40" ht="18" customHeight="1">
      <c r="A21" s="16">
        <v>11</v>
      </c>
      <c r="B21" s="45"/>
      <c r="C21" s="25"/>
      <c r="D21" s="46"/>
      <c r="E21" s="47"/>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2">
        <f t="shared" si="0"/>
        <v>0</v>
      </c>
      <c r="AL21" s="13">
        <f t="shared" si="1"/>
        <v>0</v>
      </c>
      <c r="AM21" s="110"/>
      <c r="AN21" s="110"/>
    </row>
    <row r="22" spans="1:40" ht="18" customHeight="1">
      <c r="A22" s="16">
        <v>12</v>
      </c>
      <c r="B22" s="45"/>
      <c r="C22" s="25"/>
      <c r="D22" s="46"/>
      <c r="E22" s="47"/>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2">
        <f t="shared" si="0"/>
        <v>0</v>
      </c>
      <c r="AL22" s="13">
        <f t="shared" si="1"/>
        <v>0</v>
      </c>
      <c r="AM22" s="110"/>
      <c r="AN22" s="110"/>
    </row>
    <row r="23" spans="1:40" ht="18" customHeight="1">
      <c r="A23" s="16">
        <v>13</v>
      </c>
      <c r="B23" s="45"/>
      <c r="C23" s="25"/>
      <c r="D23" s="46"/>
      <c r="E23" s="47"/>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2">
        <f t="shared" si="0"/>
        <v>0</v>
      </c>
      <c r="AL23" s="13">
        <f t="shared" si="1"/>
        <v>0</v>
      </c>
      <c r="AM23" s="110"/>
      <c r="AN23" s="110"/>
    </row>
    <row r="24" spans="1:40" ht="18" customHeight="1">
      <c r="A24" s="16">
        <v>14</v>
      </c>
      <c r="B24" s="45"/>
      <c r="C24" s="25"/>
      <c r="D24" s="46"/>
      <c r="E24" s="47"/>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2">
        <f t="shared" si="0"/>
        <v>0</v>
      </c>
      <c r="AL24" s="13">
        <f t="shared" si="1"/>
        <v>0</v>
      </c>
      <c r="AM24" s="110"/>
      <c r="AN24" s="110"/>
    </row>
    <row r="25" spans="1:40" ht="18" customHeight="1">
      <c r="A25" s="16">
        <v>15</v>
      </c>
      <c r="B25" s="45"/>
      <c r="C25" s="25"/>
      <c r="D25" s="46"/>
      <c r="E25" s="47"/>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2">
        <f t="shared" si="0"/>
        <v>0</v>
      </c>
      <c r="AL25" s="13">
        <f t="shared" si="1"/>
        <v>0</v>
      </c>
      <c r="AM25" s="110"/>
      <c r="AN25" s="110"/>
    </row>
    <row r="26" spans="1:40" ht="18" customHeight="1">
      <c r="A26" s="16">
        <v>16</v>
      </c>
      <c r="B26" s="45"/>
      <c r="C26" s="25"/>
      <c r="D26" s="46"/>
      <c r="E26" s="47"/>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2">
        <f t="shared" si="0"/>
        <v>0</v>
      </c>
      <c r="AL26" s="13">
        <f t="shared" si="1"/>
        <v>0</v>
      </c>
      <c r="AM26" s="110"/>
      <c r="AN26" s="110"/>
    </row>
    <row r="27" spans="1:40" ht="18" customHeight="1">
      <c r="A27" s="16">
        <v>17</v>
      </c>
      <c r="B27" s="45"/>
      <c r="C27" s="25"/>
      <c r="D27" s="46"/>
      <c r="E27" s="47"/>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2">
        <f t="shared" si="0"/>
        <v>0</v>
      </c>
      <c r="AL27" s="13">
        <f t="shared" si="1"/>
        <v>0</v>
      </c>
      <c r="AM27" s="110"/>
      <c r="AN27" s="110"/>
    </row>
    <row r="28" spans="1:40" ht="18" customHeight="1">
      <c r="A28" s="16">
        <v>18</v>
      </c>
      <c r="B28" s="45"/>
      <c r="C28" s="25"/>
      <c r="D28" s="46"/>
      <c r="E28" s="47"/>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2">
        <f t="shared" si="0"/>
        <v>0</v>
      </c>
      <c r="AL28" s="13">
        <f t="shared" si="1"/>
        <v>0</v>
      </c>
      <c r="AM28" s="110"/>
      <c r="AN28" s="110"/>
    </row>
    <row r="29" spans="1:40" ht="18" customHeight="1">
      <c r="A29" s="16">
        <v>19</v>
      </c>
      <c r="B29" s="45"/>
      <c r="C29" s="25"/>
      <c r="D29" s="46"/>
      <c r="E29" s="47"/>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2">
        <f t="shared" si="0"/>
        <v>0</v>
      </c>
      <c r="AL29" s="13">
        <f t="shared" si="1"/>
        <v>0</v>
      </c>
      <c r="AM29" s="110"/>
      <c r="AN29" s="110"/>
    </row>
    <row r="30" spans="1:40" ht="18" customHeight="1">
      <c r="A30" s="16">
        <v>20</v>
      </c>
      <c r="B30" s="45"/>
      <c r="C30" s="25"/>
      <c r="D30" s="46"/>
      <c r="E30" s="47"/>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2">
        <f t="shared" si="0"/>
        <v>0</v>
      </c>
      <c r="AL30" s="13">
        <f t="shared" si="1"/>
        <v>0</v>
      </c>
      <c r="AM30" s="110"/>
      <c r="AN30" s="110"/>
    </row>
    <row r="31" spans="1:40" ht="18" customHeight="1">
      <c r="A31" s="111" t="s">
        <v>26</v>
      </c>
      <c r="B31" s="112"/>
      <c r="C31" s="112"/>
      <c r="D31" s="112"/>
      <c r="E31" s="112"/>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13"/>
      <c r="AN31" s="113"/>
    </row>
    <row r="32" spans="1:40" ht="18" customHeight="1">
      <c r="A32" s="112" t="s">
        <v>27</v>
      </c>
      <c r="B32" s="112"/>
      <c r="C32" s="112"/>
      <c r="D32" s="112"/>
      <c r="E32" s="114"/>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14"/>
      <c r="AL32" s="15"/>
      <c r="AM32" s="113"/>
      <c r="AN32" s="113"/>
    </row>
    <row r="33" spans="1:43" ht="15" customHeight="1">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3" ht="15" customHeight="1">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3" ht="15" customHeight="1">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43" ht="21" customHeight="1">
      <c r="A36" s="10" t="s">
        <v>184</v>
      </c>
      <c r="B36" s="9"/>
      <c r="C36" s="9"/>
      <c r="D36" s="9"/>
      <c r="E36" s="9"/>
      <c r="F36" s="9"/>
      <c r="G36" s="2"/>
      <c r="H36" s="2"/>
      <c r="I36" s="2"/>
      <c r="J36" s="2"/>
      <c r="K36" s="2"/>
      <c r="L36" s="2"/>
      <c r="M36" s="2"/>
      <c r="N36" s="2"/>
      <c r="O36" s="2"/>
      <c r="AM36" s="9"/>
      <c r="AN36" s="4"/>
    </row>
    <row r="37" spans="1:43" ht="25" customHeight="1">
      <c r="A37"/>
      <c r="B37" s="111" t="s">
        <v>185</v>
      </c>
      <c r="C37" s="114"/>
      <c r="D37" s="111" t="s">
        <v>186</v>
      </c>
      <c r="E37" s="114"/>
      <c r="F37" s="213" t="s">
        <v>187</v>
      </c>
      <c r="G37" s="214"/>
      <c r="H37" s="214"/>
      <c r="I37" s="214"/>
      <c r="J37" s="214"/>
      <c r="K37" s="215"/>
      <c r="L37" s="213" t="s">
        <v>188</v>
      </c>
      <c r="M37" s="214"/>
      <c r="N37" s="214"/>
      <c r="O37" s="214"/>
      <c r="P37" s="214"/>
      <c r="Q37" s="215"/>
      <c r="R37" s="213" t="s">
        <v>189</v>
      </c>
      <c r="S37" s="214"/>
      <c r="T37" s="214"/>
      <c r="U37" s="214"/>
      <c r="V37" s="214"/>
      <c r="W37" s="215"/>
      <c r="X37" s="213" t="s">
        <v>190</v>
      </c>
      <c r="Y37" s="214"/>
      <c r="Z37" s="214"/>
      <c r="AA37" s="214"/>
      <c r="AB37" s="214"/>
      <c r="AC37" s="215"/>
      <c r="AD37"/>
      <c r="AE37"/>
      <c r="AF37"/>
      <c r="AG37"/>
      <c r="AH37"/>
      <c r="AI37"/>
      <c r="AJ37"/>
      <c r="AK37"/>
      <c r="AL37"/>
      <c r="AM37"/>
      <c r="AN37"/>
      <c r="AO37"/>
      <c r="AP37"/>
      <c r="AQ37"/>
    </row>
    <row r="38" spans="1:43" ht="18" customHeight="1">
      <c r="A38"/>
      <c r="B38" s="111" t="s">
        <v>191</v>
      </c>
      <c r="C38" s="114"/>
      <c r="D38" s="216"/>
      <c r="E38" s="217"/>
      <c r="F38" s="216"/>
      <c r="G38" s="218"/>
      <c r="H38" s="218"/>
      <c r="I38" s="218"/>
      <c r="J38" s="218"/>
      <c r="K38" s="217"/>
      <c r="L38" s="216"/>
      <c r="M38" s="218"/>
      <c r="N38" s="218"/>
      <c r="O38" s="218"/>
      <c r="P38" s="218"/>
      <c r="Q38" s="217"/>
      <c r="R38" s="216"/>
      <c r="S38" s="218"/>
      <c r="T38" s="218"/>
      <c r="U38" s="218"/>
      <c r="V38" s="218"/>
      <c r="W38" s="217"/>
      <c r="X38" s="216"/>
      <c r="Y38" s="218"/>
      <c r="Z38" s="218"/>
      <c r="AA38" s="218"/>
      <c r="AB38" s="218"/>
      <c r="AC38" s="217"/>
      <c r="AD38"/>
      <c r="AE38"/>
      <c r="AF38"/>
      <c r="AG38"/>
      <c r="AH38"/>
      <c r="AI38"/>
      <c r="AJ38"/>
      <c r="AK38"/>
      <c r="AL38"/>
      <c r="AM38"/>
      <c r="AN38"/>
      <c r="AO38"/>
      <c r="AP38"/>
      <c r="AQ38"/>
    </row>
    <row r="39" spans="1:43" ht="25" customHeight="1">
      <c r="A39"/>
      <c r="B39" s="101" t="s">
        <v>192</v>
      </c>
      <c r="C39" s="101"/>
      <c r="D39" s="220"/>
      <c r="E39" s="220"/>
      <c r="F39" s="221"/>
      <c r="G39" s="221"/>
      <c r="H39" s="221"/>
      <c r="I39" s="221"/>
      <c r="J39" s="221"/>
      <c r="K39" s="221"/>
      <c r="L39" s="221"/>
      <c r="M39" s="221"/>
      <c r="N39" s="221"/>
      <c r="O39" s="221"/>
      <c r="P39" s="221"/>
      <c r="Q39" s="221"/>
      <c r="R39" s="221"/>
      <c r="S39" s="221"/>
      <c r="T39" s="221"/>
      <c r="U39" s="221"/>
      <c r="V39" s="221"/>
      <c r="W39" s="221"/>
      <c r="X39" s="221"/>
      <c r="Y39" s="221"/>
      <c r="Z39" s="221"/>
      <c r="AA39" s="221"/>
      <c r="AB39" s="221"/>
      <c r="AC39" s="221"/>
      <c r="AD39"/>
      <c r="AE39"/>
      <c r="AF39"/>
      <c r="AG39"/>
      <c r="AH39"/>
      <c r="AI39"/>
      <c r="AJ39"/>
      <c r="AK39"/>
      <c r="AL39"/>
      <c r="AM39"/>
      <c r="AN39"/>
      <c r="AO39"/>
      <c r="AP39"/>
      <c r="AQ39"/>
    </row>
    <row r="40" spans="1:43" ht="5.15" customHeight="1">
      <c r="A40"/>
      <c r="B40" s="28"/>
      <c r="C40" s="28"/>
      <c r="D40" s="28"/>
      <c r="E40" s="28"/>
      <c r="F40" s="51"/>
      <c r="G40" s="51"/>
      <c r="H40" s="51"/>
      <c r="I40" s="51"/>
      <c r="J40" s="51"/>
      <c r="K40" s="51"/>
      <c r="L40" s="51"/>
      <c r="M40" s="51"/>
      <c r="N40" s="51"/>
      <c r="O40" s="51"/>
      <c r="P40" s="51"/>
      <c r="Q40" s="51"/>
      <c r="R40" s="51"/>
      <c r="S40" s="51"/>
      <c r="T40" s="51"/>
      <c r="U40" s="51"/>
      <c r="V40" s="51"/>
      <c r="W40" s="51"/>
      <c r="X40"/>
      <c r="Y40"/>
      <c r="Z40"/>
      <c r="AA40"/>
      <c r="AB40"/>
      <c r="AC40"/>
      <c r="AD40"/>
      <c r="AE40"/>
      <c r="AF40"/>
      <c r="AG40"/>
      <c r="AH40"/>
      <c r="AI40"/>
      <c r="AJ40"/>
      <c r="AK40"/>
      <c r="AL40"/>
      <c r="AM40"/>
      <c r="AN40"/>
      <c r="AO40"/>
      <c r="AP40"/>
      <c r="AQ40"/>
    </row>
    <row r="41" spans="1:43" ht="21" customHeight="1">
      <c r="A41" s="10" t="s">
        <v>277</v>
      </c>
      <c r="B41" s="9"/>
      <c r="C41" s="9"/>
      <c r="D41" s="9"/>
      <c r="E41" s="9"/>
      <c r="F41" s="9"/>
      <c r="G41" s="2"/>
      <c r="H41" s="2"/>
      <c r="I41" s="2"/>
      <c r="J41" s="2"/>
      <c r="K41" s="2"/>
      <c r="L41" s="2"/>
      <c r="M41" s="2"/>
      <c r="N41" s="2"/>
      <c r="O41" s="2"/>
      <c r="AM41" s="9"/>
      <c r="AN41" s="4"/>
    </row>
    <row r="42" spans="1:43" ht="25" customHeight="1">
      <c r="A42" s="100"/>
      <c r="B42" s="100"/>
      <c r="C42" s="100"/>
      <c r="D42" s="40">
        <v>4</v>
      </c>
      <c r="E42" s="40">
        <v>5</v>
      </c>
      <c r="F42" s="109">
        <v>6</v>
      </c>
      <c r="G42" s="109"/>
      <c r="H42" s="109"/>
      <c r="I42" s="109">
        <v>7</v>
      </c>
      <c r="J42" s="109"/>
      <c r="K42" s="109"/>
      <c r="L42" s="109">
        <v>8</v>
      </c>
      <c r="M42" s="109"/>
      <c r="N42" s="109"/>
      <c r="O42" s="109">
        <v>9</v>
      </c>
      <c r="P42" s="109"/>
      <c r="Q42" s="109"/>
      <c r="R42" s="109">
        <v>10</v>
      </c>
      <c r="S42" s="109"/>
      <c r="T42" s="109"/>
      <c r="U42" s="109">
        <v>11</v>
      </c>
      <c r="V42" s="109"/>
      <c r="W42" s="109"/>
      <c r="X42" s="109">
        <v>12</v>
      </c>
      <c r="Y42" s="109"/>
      <c r="Z42" s="109"/>
      <c r="AA42" s="109">
        <v>1</v>
      </c>
      <c r="AB42" s="109"/>
      <c r="AC42" s="109"/>
      <c r="AD42" s="109">
        <v>2</v>
      </c>
      <c r="AE42" s="109"/>
      <c r="AF42" s="109"/>
      <c r="AG42" s="109">
        <v>3</v>
      </c>
      <c r="AH42" s="109"/>
      <c r="AI42" s="109"/>
      <c r="AJ42" s="100" t="s">
        <v>120</v>
      </c>
      <c r="AK42" s="100"/>
      <c r="AL42" s="24" t="s">
        <v>121</v>
      </c>
      <c r="AM42" s="24" t="s">
        <v>127</v>
      </c>
      <c r="AN42"/>
      <c r="AO42"/>
      <c r="AP42"/>
      <c r="AQ42"/>
    </row>
    <row r="43" spans="1:43" ht="18" customHeight="1">
      <c r="A43" s="99" t="s">
        <v>128</v>
      </c>
      <c r="B43" s="99"/>
      <c r="C43" s="99"/>
      <c r="D43" s="14">
        <f>SUM(D44:D48)</f>
        <v>0</v>
      </c>
      <c r="E43" s="14">
        <f>SUM(E44:E48)</f>
        <v>0</v>
      </c>
      <c r="F43" s="102">
        <f>SUM(F44:H48)</f>
        <v>0</v>
      </c>
      <c r="G43" s="102"/>
      <c r="H43" s="102"/>
      <c r="I43" s="102">
        <f>SUM(I44:K48)</f>
        <v>0</v>
      </c>
      <c r="J43" s="102"/>
      <c r="K43" s="102"/>
      <c r="L43" s="102">
        <f>SUM(L44:N48)</f>
        <v>0</v>
      </c>
      <c r="M43" s="102"/>
      <c r="N43" s="102"/>
      <c r="O43" s="102">
        <f>SUM(O44:Q48)</f>
        <v>0</v>
      </c>
      <c r="P43" s="102"/>
      <c r="Q43" s="102"/>
      <c r="R43" s="102">
        <f>SUM(R44:T48)</f>
        <v>0</v>
      </c>
      <c r="S43" s="102"/>
      <c r="T43" s="102"/>
      <c r="U43" s="102">
        <f>SUM(U44:W48)</f>
        <v>0</v>
      </c>
      <c r="V43" s="102"/>
      <c r="W43" s="102"/>
      <c r="X43" s="102">
        <f>SUM(X44:Z48)</f>
        <v>0</v>
      </c>
      <c r="Y43" s="102"/>
      <c r="Z43" s="102"/>
      <c r="AA43" s="102">
        <f>SUM(AA44:AC48)</f>
        <v>0</v>
      </c>
      <c r="AB43" s="102"/>
      <c r="AC43" s="102"/>
      <c r="AD43" s="102">
        <f>SUM(AD44:AF48)</f>
        <v>0</v>
      </c>
      <c r="AE43" s="102"/>
      <c r="AF43" s="102"/>
      <c r="AG43" s="102">
        <f>SUM(AG44:AI48)</f>
        <v>0</v>
      </c>
      <c r="AH43" s="102"/>
      <c r="AI43" s="102"/>
      <c r="AJ43" s="91">
        <f t="shared" ref="AJ43:AJ48" si="3">SUM(D43:AI43)</f>
        <v>0</v>
      </c>
      <c r="AK43" s="91"/>
      <c r="AL43" s="169" t="e">
        <f>ROUNDUP(((AJ43-AJ49-AJ50)+AJ49*0.5+AJ50*0.75)/AJ51,1)</f>
        <v>#DIV/0!</v>
      </c>
      <c r="AM43" s="169" t="e">
        <f>ROUND((2*AJ44+3*AJ45+4*AJ46+5*AJ47+6*AJ48)/AJ43,1)</f>
        <v>#DIV/0!</v>
      </c>
      <c r="AN43"/>
      <c r="AO43"/>
      <c r="AP43"/>
      <c r="AQ43"/>
    </row>
    <row r="44" spans="1:43" ht="18" customHeight="1">
      <c r="A44" s="96" t="s">
        <v>129</v>
      </c>
      <c r="B44" s="97"/>
      <c r="C44" s="98"/>
      <c r="D44" s="11"/>
      <c r="E44" s="11"/>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1">
        <f t="shared" si="3"/>
        <v>0</v>
      </c>
      <c r="AK44" s="91"/>
      <c r="AL44" s="171"/>
      <c r="AM44" s="171"/>
      <c r="AN44"/>
      <c r="AO44"/>
      <c r="AP44"/>
      <c r="AQ44"/>
    </row>
    <row r="45" spans="1:43" ht="18" customHeight="1">
      <c r="A45" s="96" t="s">
        <v>130</v>
      </c>
      <c r="B45" s="97"/>
      <c r="C45" s="98"/>
      <c r="D45" s="11"/>
      <c r="E45" s="11"/>
      <c r="F45" s="90"/>
      <c r="G45" s="90"/>
      <c r="H45" s="90"/>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1">
        <f t="shared" si="3"/>
        <v>0</v>
      </c>
      <c r="AK45" s="91"/>
      <c r="AL45" s="171"/>
      <c r="AM45" s="171"/>
      <c r="AN45"/>
      <c r="AO45"/>
      <c r="AP45"/>
      <c r="AQ45"/>
    </row>
    <row r="46" spans="1:43" ht="18" customHeight="1">
      <c r="A46" s="96" t="s">
        <v>131</v>
      </c>
      <c r="B46" s="97"/>
      <c r="C46" s="98"/>
      <c r="D46" s="11"/>
      <c r="E46" s="11"/>
      <c r="F46" s="90"/>
      <c r="G46" s="90"/>
      <c r="H46" s="90"/>
      <c r="I46" s="90"/>
      <c r="J46" s="90"/>
      <c r="K46" s="90"/>
      <c r="L46" s="90"/>
      <c r="M46" s="90"/>
      <c r="N46" s="90"/>
      <c r="O46" s="90"/>
      <c r="P46" s="90"/>
      <c r="Q46" s="90"/>
      <c r="R46" s="90"/>
      <c r="S46" s="90"/>
      <c r="T46" s="90"/>
      <c r="U46" s="90"/>
      <c r="V46" s="90"/>
      <c r="W46" s="90"/>
      <c r="X46" s="90"/>
      <c r="Y46" s="90"/>
      <c r="Z46" s="90"/>
      <c r="AA46" s="90"/>
      <c r="AB46" s="90"/>
      <c r="AC46" s="90"/>
      <c r="AD46" s="90"/>
      <c r="AE46" s="90"/>
      <c r="AF46" s="90"/>
      <c r="AG46" s="90"/>
      <c r="AH46" s="90"/>
      <c r="AI46" s="90"/>
      <c r="AJ46" s="91">
        <f t="shared" si="3"/>
        <v>0</v>
      </c>
      <c r="AK46" s="91"/>
      <c r="AL46" s="171"/>
      <c r="AM46" s="171"/>
      <c r="AN46"/>
      <c r="AO46"/>
      <c r="AP46"/>
      <c r="AQ46"/>
    </row>
    <row r="47" spans="1:43" ht="18" customHeight="1">
      <c r="A47" s="96" t="s">
        <v>132</v>
      </c>
      <c r="B47" s="97"/>
      <c r="C47" s="98"/>
      <c r="D47" s="11"/>
      <c r="E47" s="11"/>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1">
        <f t="shared" si="3"/>
        <v>0</v>
      </c>
      <c r="AK47" s="91"/>
      <c r="AL47" s="171"/>
      <c r="AM47" s="171"/>
      <c r="AN47"/>
      <c r="AO47"/>
      <c r="AP47"/>
      <c r="AQ47"/>
    </row>
    <row r="48" spans="1:43" ht="18" customHeight="1">
      <c r="A48" s="96" t="s">
        <v>133</v>
      </c>
      <c r="B48" s="97"/>
      <c r="C48" s="98"/>
      <c r="D48" s="11"/>
      <c r="E48" s="11"/>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1">
        <f t="shared" si="3"/>
        <v>0</v>
      </c>
      <c r="AK48" s="91"/>
      <c r="AL48" s="171"/>
      <c r="AM48" s="171"/>
      <c r="AN48"/>
      <c r="AO48"/>
      <c r="AP48"/>
      <c r="AQ48"/>
    </row>
    <row r="49" spans="1:43" ht="18" customHeight="1">
      <c r="A49" s="62"/>
      <c r="B49" s="69" t="s">
        <v>134</v>
      </c>
      <c r="C49" s="64"/>
      <c r="D49" s="11"/>
      <c r="E49" s="11"/>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1">
        <f>SUM(D49:AI49)</f>
        <v>0</v>
      </c>
      <c r="AK49" s="91"/>
      <c r="AL49" s="171"/>
      <c r="AM49" s="171"/>
      <c r="AN49"/>
      <c r="AO49"/>
      <c r="AP49"/>
      <c r="AQ49"/>
    </row>
    <row r="50" spans="1:43" ht="18" customHeight="1">
      <c r="A50" s="62"/>
      <c r="B50" s="175" t="s">
        <v>135</v>
      </c>
      <c r="C50" s="176"/>
      <c r="D50" s="11"/>
      <c r="E50" s="11"/>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1">
        <f>SUM(D50:AI50)</f>
        <v>0</v>
      </c>
      <c r="AK50" s="91"/>
      <c r="AL50" s="171"/>
      <c r="AM50" s="171"/>
      <c r="AN50"/>
      <c r="AO50"/>
      <c r="AP50"/>
      <c r="AQ50"/>
    </row>
    <row r="51" spans="1:43" ht="18" customHeight="1">
      <c r="A51" s="99" t="s">
        <v>123</v>
      </c>
      <c r="B51" s="99"/>
      <c r="C51" s="99"/>
      <c r="D51" s="11"/>
      <c r="E51" s="11"/>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1">
        <f>+SUM(D51:AI51)</f>
        <v>0</v>
      </c>
      <c r="AK51" s="91"/>
      <c r="AL51" s="170"/>
      <c r="AM51" s="170"/>
      <c r="AN51"/>
      <c r="AO51"/>
      <c r="AP51"/>
      <c r="AQ51"/>
    </row>
    <row r="52" spans="1:43" ht="21" customHeight="1">
      <c r="A52" s="28" t="s">
        <v>136</v>
      </c>
      <c r="B52" s="28"/>
      <c r="C52" s="28"/>
      <c r="D52"/>
      <c r="E52"/>
      <c r="F52"/>
      <c r="G52"/>
      <c r="H5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48"/>
      <c r="AK52" s="2"/>
      <c r="AL52" s="9"/>
      <c r="AM52" s="9"/>
      <c r="AN52" s="4"/>
    </row>
    <row r="53" spans="1:43" ht="5.15" customHeight="1">
      <c r="A53" s="28"/>
      <c r="B53" s="28"/>
      <c r="C53" s="28"/>
      <c r="D53"/>
      <c r="E53"/>
      <c r="F53"/>
      <c r="G53"/>
      <c r="H53"/>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48"/>
      <c r="AK53" s="2"/>
      <c r="AL53" s="9"/>
      <c r="AM53" s="9"/>
      <c r="AN53" s="4"/>
    </row>
    <row r="54" spans="1:43" ht="18" customHeight="1">
      <c r="A54" s="10" t="s">
        <v>76</v>
      </c>
      <c r="B54" s="2"/>
      <c r="D54" s="2"/>
      <c r="E54" s="2"/>
      <c r="F54" s="2"/>
      <c r="G54" s="2"/>
      <c r="H54" s="2"/>
      <c r="I54" s="2"/>
      <c r="J54" s="2"/>
      <c r="K54" s="2"/>
      <c r="L54" s="2"/>
      <c r="M54" s="2"/>
      <c r="N54" s="2"/>
      <c r="O54" s="2"/>
      <c r="P54" s="2"/>
      <c r="Q54" s="2"/>
      <c r="R54" s="2"/>
      <c r="S54" s="2"/>
      <c r="T54" s="2"/>
      <c r="U54" s="2"/>
      <c r="V54" s="2"/>
      <c r="W54" s="9"/>
      <c r="X54" s="2"/>
      <c r="Y54" s="2"/>
      <c r="Z54" s="2"/>
      <c r="AA54" s="2"/>
      <c r="AB54" s="2"/>
      <c r="AC54" s="2"/>
      <c r="AD54" s="2"/>
      <c r="AE54" s="2"/>
      <c r="AF54" s="2"/>
      <c r="AG54" s="2"/>
      <c r="AH54" s="2"/>
      <c r="AI54" s="2"/>
      <c r="AJ54" s="48"/>
      <c r="AK54" s="2"/>
      <c r="AL54" s="9"/>
      <c r="AM54" s="9"/>
      <c r="AN54" s="4"/>
    </row>
    <row r="55" spans="1:43" ht="55" customHeight="1">
      <c r="A55" s="100" t="s">
        <v>80</v>
      </c>
      <c r="B55" s="100"/>
      <c r="C55" s="100" t="s">
        <v>117</v>
      </c>
      <c r="D55" s="100"/>
      <c r="E55" s="101" t="s">
        <v>193</v>
      </c>
      <c r="F55" s="101"/>
      <c r="G55" s="101"/>
      <c r="H55" s="101"/>
      <c r="I55" s="133" t="s">
        <v>194</v>
      </c>
      <c r="J55" s="219"/>
      <c r="K55" s="219"/>
      <c r="L55" s="219"/>
      <c r="M55" s="219"/>
      <c r="N55" s="120"/>
      <c r="O55" s="133" t="s">
        <v>195</v>
      </c>
      <c r="P55" s="219"/>
      <c r="Q55" s="219"/>
      <c r="R55" s="219"/>
      <c r="S55" s="219"/>
      <c r="T55" s="120"/>
      <c r="U55" s="133" t="s">
        <v>196</v>
      </c>
      <c r="V55" s="219"/>
      <c r="W55" s="219"/>
      <c r="X55" s="219"/>
      <c r="Y55" s="219"/>
      <c r="Z55" s="120"/>
      <c r="AA55" s="133" t="s">
        <v>197</v>
      </c>
      <c r="AB55" s="219"/>
      <c r="AC55" s="219"/>
      <c r="AD55" s="219"/>
      <c r="AE55" s="219"/>
      <c r="AF55" s="120"/>
      <c r="AG55" s="101" t="s">
        <v>198</v>
      </c>
      <c r="AH55" s="101"/>
      <c r="AI55" s="101"/>
      <c r="AJ55" s="101"/>
      <c r="AK55" s="101"/>
      <c r="AL55"/>
      <c r="AM55" s="9"/>
      <c r="AN55" s="4"/>
    </row>
    <row r="56" spans="1:43" ht="18" customHeight="1">
      <c r="A56" s="101" t="s">
        <v>82</v>
      </c>
      <c r="B56" s="101"/>
      <c r="C56" s="102" t="e">
        <f>ROUNDDOWN(IF(AL43&lt;=60,1,1+ROUNDUP((AL43-60)/40,0)),1)</f>
        <v>#DIV/0!</v>
      </c>
      <c r="D56" s="102"/>
      <c r="E56" s="102" t="str">
        <f>IF(D38="○",ROUNDDOWN(IF(AM43&lt;4,AL43/6,IF(AM43&lt;5,AL43/5,AL43/3)),1),"-")</f>
        <v>-</v>
      </c>
      <c r="F56" s="102"/>
      <c r="G56" s="102"/>
      <c r="H56" s="102"/>
      <c r="I56" s="102" t="str">
        <f>IF(F38="○",ROUNDDOWN(F39/6,1),"-")</f>
        <v>-</v>
      </c>
      <c r="J56" s="102"/>
      <c r="K56" s="102"/>
      <c r="L56" s="102"/>
      <c r="M56" s="102"/>
      <c r="N56" s="102"/>
      <c r="O56" s="102" t="str">
        <f>IF(L38="○",ROUNDDOWN(L39/6,1),"-")</f>
        <v>-</v>
      </c>
      <c r="P56" s="102"/>
      <c r="Q56" s="102"/>
      <c r="R56" s="102"/>
      <c r="S56" s="102"/>
      <c r="T56" s="102"/>
      <c r="U56" s="102" t="str">
        <f>IF(R38="○",ROUNDDOWN(R39/6,1),"-")</f>
        <v>-</v>
      </c>
      <c r="V56" s="102"/>
      <c r="W56" s="102"/>
      <c r="X56" s="102"/>
      <c r="Y56" s="102"/>
      <c r="Z56" s="102"/>
      <c r="AA56" s="102" t="str">
        <f>IF(R38="○",ROUNDDOWN(R39/15,1),"-")</f>
        <v>-</v>
      </c>
      <c r="AB56" s="102"/>
      <c r="AC56" s="102"/>
      <c r="AD56" s="102"/>
      <c r="AE56" s="102"/>
      <c r="AF56" s="102"/>
      <c r="AG56" s="102" t="str">
        <f>IF(X38="○",ROUNDDOWN(X39/10,1),"-")</f>
        <v>-</v>
      </c>
      <c r="AH56" s="102"/>
      <c r="AI56" s="102"/>
      <c r="AJ56" s="102"/>
      <c r="AK56" s="102"/>
      <c r="AL56"/>
      <c r="AM56" s="9"/>
      <c r="AN56" s="4"/>
    </row>
    <row r="57" spans="1:43" ht="5.15" customHeight="1">
      <c r="A57" s="28"/>
      <c r="B57" s="28"/>
      <c r="C57" s="28"/>
      <c r="D57" s="28"/>
      <c r="E57" s="28"/>
      <c r="F57" s="28"/>
      <c r="G57" s="28"/>
      <c r="H57" s="28"/>
      <c r="I57" s="28"/>
      <c r="J57" s="2"/>
      <c r="K57" s="2"/>
      <c r="L57" s="2"/>
      <c r="M57" s="48"/>
      <c r="N57" s="2"/>
      <c r="O57" s="2"/>
      <c r="P57" s="2"/>
      <c r="Q57"/>
      <c r="W57" s="9"/>
      <c r="X57" s="2"/>
      <c r="Y57" s="2"/>
      <c r="Z57" s="2"/>
      <c r="AA57" s="2"/>
      <c r="AB57" s="2"/>
      <c r="AC57" s="2"/>
      <c r="AD57" s="2"/>
      <c r="AE57" s="2"/>
      <c r="AF57" s="2"/>
      <c r="AG57" s="2"/>
      <c r="AH57" s="2"/>
      <c r="AI57" s="2"/>
      <c r="AJ57" s="48"/>
      <c r="AK57" s="2"/>
      <c r="AL57" s="9"/>
      <c r="AM57" s="9"/>
      <c r="AN57" s="4"/>
    </row>
    <row r="58" spans="1:43" ht="21" customHeight="1">
      <c r="A58" s="10" t="s">
        <v>99</v>
      </c>
      <c r="B58" s="1"/>
      <c r="C58" s="5"/>
      <c r="D58" s="5"/>
      <c r="E58" s="5"/>
      <c r="F58" s="5"/>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5"/>
      <c r="AM58" s="5"/>
      <c r="AN58" s="4"/>
    </row>
    <row r="59" spans="1:43" ht="25" customHeight="1">
      <c r="A59" s="4"/>
      <c r="B59" s="9"/>
      <c r="C59" s="92" t="str">
        <f>IF(VLOOKUP($AK$1,変更禁止!$A:$Z,C64,FALSE)=0,"-",VLOOKUP($AK$1,変更禁止!$A:$Z,C64,FALSE))</f>
        <v>管理者</v>
      </c>
      <c r="D59" s="93"/>
      <c r="E59" s="94" t="str">
        <f>IF(VLOOKUP($AK$1,変更禁止!$A:$Z,E64,FALSE)=0,"-",VLOOKUP($AK$1,変更禁止!$A:$Z,E64,FALSE))</f>
        <v>サービス管理責任者</v>
      </c>
      <c r="F59" s="94"/>
      <c r="G59" s="94"/>
      <c r="H59" s="94"/>
      <c r="I59" s="92" t="str">
        <f>IF(VLOOKUP($AK$1,変更禁止!$A:$Z,I64,FALSE)=0,"-",VLOOKUP($AK$1,変更禁止!$A:$Z,I64,FALSE))</f>
        <v>医師</v>
      </c>
      <c r="J59" s="93"/>
      <c r="K59" s="93"/>
      <c r="L59" s="93"/>
      <c r="M59" s="93"/>
      <c r="N59" s="95"/>
      <c r="O59" s="92" t="str">
        <f>IF(VLOOKUP($AK$1,変更禁止!$A:$Z,O64,FALSE)=0,"-",VLOOKUP($AK$1,変更禁止!$A:$Z,O64,FALSE))</f>
        <v>看護職員</v>
      </c>
      <c r="P59" s="93"/>
      <c r="Q59" s="93"/>
      <c r="R59" s="93"/>
      <c r="S59" s="93"/>
      <c r="T59" s="95"/>
      <c r="U59" s="92" t="str">
        <f>IF(VLOOKUP($AK$1,変更禁止!$A:$Z,U64,FALSE)=0,"-",VLOOKUP($AK$1,変更禁止!$A:$Z,U64,FALSE))</f>
        <v>理学療法士</v>
      </c>
      <c r="V59" s="93"/>
      <c r="W59" s="93"/>
      <c r="X59" s="93"/>
      <c r="Y59" s="93"/>
      <c r="Z59" s="95"/>
      <c r="AA59" s="92" t="str">
        <f>IF(VLOOKUP($AK$1,変更禁止!$A:$Z,AA64,FALSE)=0,"-",VLOOKUP($AK$1,変更禁止!$A:$Z,AA64,FALSE))</f>
        <v>作業療法士</v>
      </c>
      <c r="AB59" s="93"/>
      <c r="AC59" s="93"/>
      <c r="AD59" s="93"/>
      <c r="AE59" s="93"/>
      <c r="AF59" s="95"/>
      <c r="AG59" s="94" t="str">
        <f>IF(VLOOKUP($AK$1,変更禁止!$A:$Z,AG64,FALSE)=0,"-",VLOOKUP($AK$1,変更禁止!$A:$Z,AG64,FALSE))</f>
        <v>言語聴覚士</v>
      </c>
      <c r="AH59" s="94"/>
      <c r="AI59" s="94"/>
      <c r="AJ59" s="94"/>
      <c r="AK59" s="94"/>
      <c r="AL59" s="94" t="str">
        <f>IF(VLOOKUP($AK$1,変更禁止!$A:$Z,AL64,FALSE)=0,"-",VLOOKUP($AK$1,変更禁止!$A:$Z,AL64,FALSE))</f>
        <v>就労支援員</v>
      </c>
      <c r="AM59" s="94"/>
      <c r="AN59" s="4"/>
    </row>
    <row r="60" spans="1:43" ht="18" customHeight="1">
      <c r="A60" s="4"/>
      <c r="B60" s="9"/>
      <c r="C60" s="44" t="s">
        <v>100</v>
      </c>
      <c r="D60" s="44" t="s">
        <v>101</v>
      </c>
      <c r="E60" s="43" t="s">
        <v>100</v>
      </c>
      <c r="F60" s="108" t="s">
        <v>101</v>
      </c>
      <c r="G60" s="108"/>
      <c r="H60" s="108"/>
      <c r="I60" s="105" t="s">
        <v>100</v>
      </c>
      <c r="J60" s="106"/>
      <c r="K60" s="107"/>
      <c r="L60" s="105" t="s">
        <v>101</v>
      </c>
      <c r="M60" s="106"/>
      <c r="N60" s="107"/>
      <c r="O60" s="105" t="s">
        <v>100</v>
      </c>
      <c r="P60" s="106"/>
      <c r="Q60" s="107"/>
      <c r="R60" s="105" t="s">
        <v>101</v>
      </c>
      <c r="S60" s="106"/>
      <c r="T60" s="107"/>
      <c r="U60" s="105" t="s">
        <v>100</v>
      </c>
      <c r="V60" s="106"/>
      <c r="W60" s="107"/>
      <c r="X60" s="105" t="s">
        <v>101</v>
      </c>
      <c r="Y60" s="106"/>
      <c r="Z60" s="107"/>
      <c r="AA60" s="105" t="s">
        <v>100</v>
      </c>
      <c r="AB60" s="106"/>
      <c r="AC60" s="107"/>
      <c r="AD60" s="105" t="s">
        <v>101</v>
      </c>
      <c r="AE60" s="106"/>
      <c r="AF60" s="107"/>
      <c r="AG60" s="105" t="s">
        <v>100</v>
      </c>
      <c r="AH60" s="106"/>
      <c r="AI60" s="107"/>
      <c r="AJ60" s="105" t="s">
        <v>101</v>
      </c>
      <c r="AK60" s="107"/>
      <c r="AL60" s="43" t="s">
        <v>0</v>
      </c>
      <c r="AM60" s="43" t="s">
        <v>125</v>
      </c>
      <c r="AN60" s="4"/>
    </row>
    <row r="61" spans="1:43" ht="18" customHeight="1">
      <c r="A61" s="4"/>
      <c r="B61" s="17" t="s">
        <v>102</v>
      </c>
      <c r="C61" s="43">
        <f>COUNTIFS($B$11:$B$30,C$59,$C$11:$C$30,"A",$E$11:$E$30,"*")</f>
        <v>1</v>
      </c>
      <c r="D61" s="43">
        <f>COUNTIFS($B$11:$B$30,C$59,$C$11:$C$30,"B",$E$11:$E$30,"*")</f>
        <v>0</v>
      </c>
      <c r="E61" s="43">
        <f>COUNTIFS($B$11:$B$30,E$59,$C$11:$C$30,"A",$E$11:$E$30,"*")</f>
        <v>0</v>
      </c>
      <c r="F61" s="105">
        <f>COUNTIFS($B$11:$B$30,E$59,$C$11:$C$30,"B",$E$11:$E$30,"*")</f>
        <v>1</v>
      </c>
      <c r="G61" s="106"/>
      <c r="H61" s="107"/>
      <c r="I61" s="105">
        <f>COUNTIFS($B$11:$B$30,I$59,$C$11:$C$30,"A",$E$11:$E$30,"*")</f>
        <v>0</v>
      </c>
      <c r="J61" s="106"/>
      <c r="K61" s="107"/>
      <c r="L61" s="105">
        <f>COUNTIFS($B$11:$B$30,I$59,$C$11:$C$30,"B",$E$11:$E$30,"*")</f>
        <v>0</v>
      </c>
      <c r="M61" s="106"/>
      <c r="N61" s="107"/>
      <c r="O61" s="105">
        <f>COUNTIFS($B$11:$B$30,O$59,$C$11:$C$30,"A",$E$11:$E$30,"*")</f>
        <v>1</v>
      </c>
      <c r="P61" s="106"/>
      <c r="Q61" s="107"/>
      <c r="R61" s="105">
        <f>COUNTIFS($B$11:$B$30,O$59,$C$11:$C$30,"B",$E$11:$E$30,"*")</f>
        <v>0</v>
      </c>
      <c r="S61" s="106"/>
      <c r="T61" s="107"/>
      <c r="U61" s="105">
        <f>COUNTIFS($B$11:$B$30,U$59,$C$11:$C$30,"A",$E$11:$E$30,"*")</f>
        <v>0</v>
      </c>
      <c r="V61" s="106"/>
      <c r="W61" s="107"/>
      <c r="X61" s="105">
        <f>COUNTIFS($B$11:$B$30,U$59,$C$11:$C$30,"B",$E$11:$E$30,"*")</f>
        <v>0</v>
      </c>
      <c r="Y61" s="106"/>
      <c r="Z61" s="107"/>
      <c r="AA61" s="105">
        <f>COUNTIFS($B$11:$B$30,AA$59,$C$11:$C$30,"A",$E$11:$E$30,"*")</f>
        <v>0</v>
      </c>
      <c r="AB61" s="106"/>
      <c r="AC61" s="107"/>
      <c r="AD61" s="105">
        <f>COUNTIFS($B$11:$B$30,AA$59,$C$11:$C$30,"B",$E$11:$E$30,"*")</f>
        <v>0</v>
      </c>
      <c r="AE61" s="106"/>
      <c r="AF61" s="107"/>
      <c r="AG61" s="105">
        <f>COUNTIFS($B$11:$B$30,AG$59,$C$11:$C$30,"A",$E$11:$E$30,"*")</f>
        <v>0</v>
      </c>
      <c r="AH61" s="106"/>
      <c r="AI61" s="107"/>
      <c r="AJ61" s="105">
        <f>COUNTIFS($B$11:$B$30,AG$59,$C$11:$C$30,"B",$E$11:$E$30,"*")</f>
        <v>0</v>
      </c>
      <c r="AK61" s="107"/>
      <c r="AL61" s="43">
        <f>COUNTIFS($B$11:$B$30,AL$59,$C$11:$C$30,"A",$E$11:$E$30,"*")</f>
        <v>0</v>
      </c>
      <c r="AM61" s="43">
        <f>COUNTIFS($B$11:$B$30,AL$59,$C$11:$C$30,"B",$E$11:$E$30,"*")</f>
        <v>0</v>
      </c>
      <c r="AN61" s="4"/>
    </row>
    <row r="62" spans="1:43" ht="18" customHeight="1">
      <c r="A62" s="4"/>
      <c r="B62" s="24" t="s">
        <v>103</v>
      </c>
      <c r="C62" s="43">
        <f>COUNTIFS($B$11:$B$30,C$59,$C$11:$C$30,"C",$E$11:$E$30,"*")</f>
        <v>0</v>
      </c>
      <c r="D62" s="43">
        <f>COUNTIFS($B$11:$B$30,C$59,$C$11:$C$30,"D",$E$11:$E$30,"*")</f>
        <v>0</v>
      </c>
      <c r="E62" s="43">
        <f>COUNTIFS($B$11:$B$30,E$59,$C$11:$C$30,"C",$E$11:$E$30,"*")</f>
        <v>1</v>
      </c>
      <c r="F62" s="105">
        <f>COUNTIFS($B$11:$B$30,E$59,$C$11:$C$30,"D",$E$11:$E$30,"*")</f>
        <v>0</v>
      </c>
      <c r="G62" s="106"/>
      <c r="H62" s="107"/>
      <c r="I62" s="105">
        <f>COUNTIFS($B$11:$B$30,I$59,$C$11:$C$30,"C",$E$11:$E$30,"*")</f>
        <v>0</v>
      </c>
      <c r="J62" s="106"/>
      <c r="K62" s="107"/>
      <c r="L62" s="105">
        <f>COUNTIFS($B$11:$B$30,I$59,$C$11:$C$30,"D",$E$11:$E$30,"*")</f>
        <v>1</v>
      </c>
      <c r="M62" s="106"/>
      <c r="N62" s="107"/>
      <c r="O62" s="105">
        <f>COUNTIFS($B$11:$B$30,O$59,$C$11:$C$30,"C",$E$11:$E$30,"*")</f>
        <v>0</v>
      </c>
      <c r="P62" s="106"/>
      <c r="Q62" s="107"/>
      <c r="R62" s="105">
        <f>COUNTIFS($B$11:$B$30,O$59,$C$11:$C$30,"D",$E$11:$E$30,"*")</f>
        <v>0</v>
      </c>
      <c r="S62" s="106"/>
      <c r="T62" s="107"/>
      <c r="U62" s="105">
        <f>COUNTIFS($B$11:$B$30,U$59,$C$11:$C$30,"C",$E$11:$E$30,"*")</f>
        <v>0</v>
      </c>
      <c r="V62" s="106"/>
      <c r="W62" s="107"/>
      <c r="X62" s="105">
        <f>COUNTIFS($B$11:$B$30,U$59,$C$11:$C$30,"D",$E$11:$E$30,"*")</f>
        <v>0</v>
      </c>
      <c r="Y62" s="106"/>
      <c r="Z62" s="107"/>
      <c r="AA62" s="105">
        <f>COUNTIFS($B$11:$B$30,AA$59,$C$11:$C$30,"C",$E$11:$E$30,"*")</f>
        <v>0</v>
      </c>
      <c r="AB62" s="106"/>
      <c r="AC62" s="107"/>
      <c r="AD62" s="105">
        <f>COUNTIFS($B$11:$B$30,AA$59,$C$11:$C$30,"D",$E$11:$E$30,"*")</f>
        <v>0</v>
      </c>
      <c r="AE62" s="106"/>
      <c r="AF62" s="107"/>
      <c r="AG62" s="105">
        <f>COUNTIFS($B$11:$B$30,AG$59,$C$11:$C$30,"C",$E$11:$E$30,"*")</f>
        <v>0</v>
      </c>
      <c r="AH62" s="106"/>
      <c r="AI62" s="107"/>
      <c r="AJ62" s="105">
        <f>COUNTIFS($B$11:$B$30,AG$59,$C$11:$C$30,"D",$E$11:$E$30,"*")</f>
        <v>0</v>
      </c>
      <c r="AK62" s="107"/>
      <c r="AL62" s="43">
        <f>COUNTIFS($B$11:$B$30,AL$59,$C$11:$C$30,"C",$E$11:$E$30,"*")</f>
        <v>0</v>
      </c>
      <c r="AM62" s="43">
        <f>COUNTIFS($B$11:$B$30,AL$59,$C$11:$C$30,"D",$E$11:$E$30,"*")</f>
        <v>0</v>
      </c>
      <c r="AN62" s="4"/>
    </row>
    <row r="63" spans="1:43" ht="24.75" customHeight="1">
      <c r="A63" s="4"/>
      <c r="B63" s="24" t="s">
        <v>104</v>
      </c>
      <c r="C63" s="92" t="e">
        <f>IF($AK$3="４週",SUMIFS($AK$11:$AK$30,$B$11:$B$30,C59)/4/$AH$5,IF($AK$3="歴月",SUMIFS($AK$11:$AK$30,$B$11:$B$30,C59)/$AL$5,"記載する期間を選択してください"))</f>
        <v>#DIV/0!</v>
      </c>
      <c r="D63" s="95"/>
      <c r="E63" s="92" t="e">
        <f>IF($AK$3="４週",SUMIFS($AK$11:$AK$30,$B$11:$B$30,E59)/4/$AH$5,IF($AK$3="歴月",SUMIFS($AK$11:$AK$30,$B$11:$B$30,E59)/$AL$5,"記載する期間を選択してください"))</f>
        <v>#DIV/0!</v>
      </c>
      <c r="F63" s="93"/>
      <c r="G63" s="93"/>
      <c r="H63" s="95"/>
      <c r="I63" s="92" t="e">
        <f>IF($AK$3="４週",SUMIFS($AK$11:$AK$30,$B$11:$B$30,I59)/4/$AH$5,IF($AK$3="歴月",SUMIFS($AK$11:$AK$30,$B$11:$B$30,I59)/$AL$5,"記載する期間を選択してください"))</f>
        <v>#DIV/0!</v>
      </c>
      <c r="J63" s="93"/>
      <c r="K63" s="93"/>
      <c r="L63" s="93"/>
      <c r="M63" s="93"/>
      <c r="N63" s="95"/>
      <c r="O63" s="92" t="e">
        <f>IF($AK$3="４週",SUMIFS($AK$11:$AK$30,$B$11:$B$30,O59)/4/$AH$5,IF($AK$3="歴月",SUMIFS($AK$11:$AK$30,$B$11:$B$30,O59)/$AL$5,"記載する期間を選択してください"))</f>
        <v>#DIV/0!</v>
      </c>
      <c r="P63" s="93"/>
      <c r="Q63" s="93"/>
      <c r="R63" s="93"/>
      <c r="S63" s="93"/>
      <c r="T63" s="95"/>
      <c r="U63" s="92" t="e">
        <f>IF($AK$3="４週",SUMIFS($AK$11:$AK$30,$B$11:$B$30,U59)/4/$AH$5,IF($AK$3="歴月",SUMIFS($AK$11:$AK$30,$B$11:$B$30,U59)/$AL$5,"記載する期間を選択してください"))</f>
        <v>#DIV/0!</v>
      </c>
      <c r="V63" s="93"/>
      <c r="W63" s="93"/>
      <c r="X63" s="93"/>
      <c r="Y63" s="93"/>
      <c r="Z63" s="95"/>
      <c r="AA63" s="92" t="e">
        <f>IF($AK$3="４週",SUMIFS($AK$11:$AK$30,$B$11:$B$30,AA59)/4/$AH$5,IF($AK$3="歴月",SUMIFS($AK$11:$AK$30,$B$11:$B$30,AA59)/$AL$5,"記載する期間を選択してください"))</f>
        <v>#DIV/0!</v>
      </c>
      <c r="AB63" s="93"/>
      <c r="AC63" s="93"/>
      <c r="AD63" s="93"/>
      <c r="AE63" s="93"/>
      <c r="AF63" s="95"/>
      <c r="AG63" s="92" t="e">
        <f>IF($AK$3="４週",SUMIFS($AK$11:$AK$30,$B$11:$B$30,AG59)/4/$AH$5,IF($AK$3="歴月",SUMIFS($AK$11:$AK$30,$B$11:$B$30,AG59)/$AL$5,"記載する期間を選択してください"))</f>
        <v>#DIV/0!</v>
      </c>
      <c r="AH63" s="93"/>
      <c r="AI63" s="93"/>
      <c r="AJ63" s="93"/>
      <c r="AK63" s="95"/>
      <c r="AL63" s="92" t="e">
        <f>IF($AK$3="４週",SUMIFS($AK$11:$AK$30,$B$11:$B$30,AL59)/4/$AH$5,IF($AK$3="歴月",SUMIFS($AK$11:$AK$30,$B$11:$B$30,AL59)/$AL$5,"記載する期間を選択してください"))</f>
        <v>#DIV/0!</v>
      </c>
      <c r="AM63" s="95"/>
      <c r="AN63" s="4"/>
    </row>
    <row r="64" spans="1:43" ht="4.5" customHeight="1">
      <c r="A64" s="4"/>
      <c r="B64" s="1"/>
      <c r="C64" s="20">
        <v>2</v>
      </c>
      <c r="D64" s="20"/>
      <c r="E64" s="20">
        <v>3</v>
      </c>
      <c r="F64" s="20"/>
      <c r="G64" s="20"/>
      <c r="H64" s="20"/>
      <c r="I64" s="20">
        <v>4</v>
      </c>
      <c r="J64" s="20"/>
      <c r="K64" s="20"/>
      <c r="L64" s="20"/>
      <c r="M64" s="20"/>
      <c r="N64" s="20"/>
      <c r="O64" s="20">
        <v>5</v>
      </c>
      <c r="P64" s="20"/>
      <c r="Q64" s="20"/>
      <c r="R64" s="20"/>
      <c r="S64" s="20"/>
      <c r="T64" s="20"/>
      <c r="U64" s="20">
        <v>6</v>
      </c>
      <c r="V64" s="20"/>
      <c r="W64" s="20"/>
      <c r="X64" s="20"/>
      <c r="Y64" s="20"/>
      <c r="Z64" s="20"/>
      <c r="AA64" s="20">
        <v>7</v>
      </c>
      <c r="AB64" s="20"/>
      <c r="AC64" s="20"/>
      <c r="AD64" s="20"/>
      <c r="AE64" s="20"/>
      <c r="AF64" s="20"/>
      <c r="AG64" s="20">
        <v>8</v>
      </c>
      <c r="AH64" s="20"/>
      <c r="AI64" s="20"/>
      <c r="AJ64" s="20"/>
      <c r="AK64" s="20"/>
      <c r="AL64" s="20">
        <v>9</v>
      </c>
      <c r="AM64" s="42"/>
      <c r="AN64" s="4"/>
    </row>
    <row r="65" spans="1:40" ht="19.5" customHeight="1">
      <c r="A65" s="4"/>
      <c r="B65" s="9"/>
      <c r="C65" s="94" t="str">
        <f>IF(VLOOKUP($AK$1,変更禁止!$A:$Z,C70,FALSE)=0,"-",VLOOKUP($AK$1,変更禁止!$A:$Z,C70,FALSE))</f>
        <v>職業指導員</v>
      </c>
      <c r="D65" s="94"/>
      <c r="E65" s="94" t="str">
        <f>IF(VLOOKUP($AK$1,変更禁止!$A:$Z,E70,FALSE)=0,"-",VLOOKUP($AK$1,変更禁止!$A:$Z,E70,FALSE))</f>
        <v>生活支援員</v>
      </c>
      <c r="F65" s="94"/>
      <c r="G65" s="94"/>
      <c r="H65" s="94"/>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42"/>
      <c r="AN65" s="4"/>
    </row>
    <row r="66" spans="1:40" ht="19.5" customHeight="1">
      <c r="A66" s="4"/>
      <c r="B66" s="9"/>
      <c r="C66" s="43" t="s">
        <v>100</v>
      </c>
      <c r="D66" s="43" t="s">
        <v>101</v>
      </c>
      <c r="E66" s="43" t="s">
        <v>100</v>
      </c>
      <c r="F66" s="108" t="s">
        <v>101</v>
      </c>
      <c r="G66" s="108"/>
      <c r="H66" s="108"/>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42"/>
      <c r="AN66" s="4"/>
    </row>
    <row r="67" spans="1:40" ht="19.5" customHeight="1">
      <c r="A67" s="4"/>
      <c r="B67" s="17" t="s">
        <v>102</v>
      </c>
      <c r="C67" s="43">
        <f>COUNTIFS($B$11:$B$30,C$65,$C$11:$C$30,"A",$E$11:$E$30,"*")</f>
        <v>0</v>
      </c>
      <c r="D67" s="43">
        <f>COUNTIFS($B$11:$B$30,C$65,$C$11:$C$30,"B",$E$11:$E$30,"*")</f>
        <v>0</v>
      </c>
      <c r="E67" s="43">
        <f>COUNTIFS($B$11:$B$30,E$65,$C$11:$C$30,"A",$E$11:$E$30,"*")</f>
        <v>0</v>
      </c>
      <c r="F67" s="105">
        <f>COUNTIFS($B$11:$B$30,E$65,$C$11:$C$30,"B",$E$11:$E$30,"*")</f>
        <v>0</v>
      </c>
      <c r="G67" s="106"/>
      <c r="H67" s="107"/>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42"/>
      <c r="AN67" s="4"/>
    </row>
    <row r="68" spans="1:40" ht="19.5" customHeight="1">
      <c r="A68" s="4"/>
      <c r="B68" s="24" t="s">
        <v>103</v>
      </c>
      <c r="C68" s="43">
        <f>COUNTIFS($B$11:$B$30,C$65,$C$11:$C$30,"C",$E$11:$E$30,"*")</f>
        <v>0</v>
      </c>
      <c r="D68" s="43">
        <f>COUNTIFS($B$11:$B$30,C$65,$C$11:$C$30,"D",$E$11:$E$30,"*")</f>
        <v>0</v>
      </c>
      <c r="E68" s="43">
        <f>COUNTIFS($B$11:$B$30,E$65,$C$11:$C$30,"C",$E$11:$E$30,"*")</f>
        <v>0</v>
      </c>
      <c r="F68" s="105">
        <f>COUNTIFS($B$11:$B$30,E$65,$C$11:$C$30,"D",$E$11:$E$30,"*")</f>
        <v>0</v>
      </c>
      <c r="G68" s="106"/>
      <c r="H68" s="107"/>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42"/>
      <c r="AN68" s="4"/>
    </row>
    <row r="69" spans="1:40" ht="19.5" customHeight="1">
      <c r="A69" s="4"/>
      <c r="B69" s="24" t="s">
        <v>104</v>
      </c>
      <c r="C69" s="92" t="e">
        <f>IF($AK$3="４週",SUMIFS($AK$11:$AK$30,$B$11:$B$30,C65)/4/$AH$5,IF($AK$3="歴月",SUMIFS($AK$11:$AK$30,$B$11:$B$30,C65)/$AL$5,"記載する期間を選択してください"))</f>
        <v>#DIV/0!</v>
      </c>
      <c r="D69" s="95"/>
      <c r="E69" s="92" t="e">
        <f>IF($AK$3="４週",SUMIFS($AK$11:$AK$30,$B$11:$B$30,E65)/4/$AH$5,IF($AK$3="歴月",SUMIFS($AK$11:$AK$30,$B$11:$B$30,E65)/$AL$5,"記載する期間を選択してください"))</f>
        <v>#DIV/0!</v>
      </c>
      <c r="F69" s="93"/>
      <c r="G69" s="93"/>
      <c r="H69" s="95"/>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42"/>
      <c r="AN69" s="4"/>
    </row>
    <row r="70" spans="1:40" ht="3" customHeight="1">
      <c r="A70" s="4"/>
      <c r="B70" s="1"/>
      <c r="C70" s="20">
        <v>10</v>
      </c>
      <c r="D70" s="20"/>
      <c r="E70" s="20">
        <f>C70+1</f>
        <v>11</v>
      </c>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42"/>
      <c r="AN70" s="4"/>
    </row>
    <row r="71" spans="1:40" ht="15" customHeight="1">
      <c r="A71" s="2" t="s">
        <v>28</v>
      </c>
      <c r="B71" s="33"/>
      <c r="C71" s="34"/>
      <c r="D71" s="34"/>
      <c r="E71" s="34"/>
      <c r="F71" s="35"/>
      <c r="G71" s="34"/>
      <c r="H71" s="20"/>
      <c r="I71" s="20"/>
      <c r="J71" s="20"/>
      <c r="K71" s="20"/>
      <c r="L71" s="20"/>
      <c r="M71" s="20"/>
      <c r="N71" s="20"/>
      <c r="O71" s="20"/>
      <c r="P71" s="20"/>
      <c r="Q71" s="20"/>
      <c r="R71" s="20">
        <v>6</v>
      </c>
      <c r="S71" s="20"/>
      <c r="T71" s="20"/>
      <c r="U71" s="20"/>
      <c r="V71" s="20"/>
      <c r="W71" s="20"/>
      <c r="X71" s="20">
        <v>7</v>
      </c>
      <c r="Y71" s="20"/>
      <c r="Z71" s="20"/>
      <c r="AA71" s="20"/>
      <c r="AB71" s="20"/>
      <c r="AC71" s="20"/>
      <c r="AD71" s="20">
        <v>8</v>
      </c>
      <c r="AE71" s="20"/>
      <c r="AF71" s="20"/>
      <c r="AG71" s="21"/>
      <c r="AH71" s="21"/>
      <c r="AI71" s="21"/>
      <c r="AJ71" s="21">
        <v>9</v>
      </c>
      <c r="AK71" s="19"/>
      <c r="AL71" s="19"/>
      <c r="AM71" s="4"/>
    </row>
    <row r="72" spans="1:40" s="2" customFormat="1" ht="15" customHeight="1">
      <c r="A72" s="2" t="s">
        <v>29</v>
      </c>
      <c r="B72" s="28"/>
      <c r="C72" s="28"/>
      <c r="D72" s="28"/>
      <c r="E72" s="28"/>
      <c r="F72" s="28"/>
      <c r="G72" s="28"/>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row>
    <row r="73" spans="1:40" s="2" customFormat="1" ht="15" customHeight="1">
      <c r="A73" s="2" t="s">
        <v>30</v>
      </c>
      <c r="B73" s="28"/>
      <c r="C73" s="28"/>
      <c r="D73" s="28"/>
      <c r="E73" s="28"/>
      <c r="F73" s="28"/>
      <c r="G73" s="28"/>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row>
    <row r="74" spans="1:40" s="2" customFormat="1" ht="15" customHeight="1">
      <c r="A74" s="2" t="s">
        <v>31</v>
      </c>
      <c r="B74" s="28"/>
      <c r="C74" s="28"/>
      <c r="D74" s="28"/>
      <c r="E74" s="28"/>
      <c r="F74" s="28"/>
      <c r="G74" s="28"/>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row>
    <row r="75" spans="1:40" s="2" customFormat="1" ht="15" customHeight="1">
      <c r="A75" s="2" t="s">
        <v>32</v>
      </c>
      <c r="B75" s="28"/>
      <c r="C75" s="28"/>
      <c r="D75" s="28"/>
      <c r="E75" s="28"/>
      <c r="F75" s="28"/>
      <c r="G75" s="28"/>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row>
    <row r="76" spans="1:40" ht="15" customHeight="1">
      <c r="A76" s="2" t="s">
        <v>33</v>
      </c>
      <c r="B76" s="36"/>
      <c r="C76" s="2"/>
      <c r="D76" s="2"/>
      <c r="E76" s="2"/>
      <c r="F76" s="2"/>
      <c r="G76" s="2"/>
    </row>
    <row r="77" spans="1:40" ht="15" customHeight="1">
      <c r="A77" s="2" t="s">
        <v>34</v>
      </c>
      <c r="B77" s="36"/>
      <c r="C77" s="2"/>
      <c r="D77" s="2"/>
      <c r="E77" s="2"/>
      <c r="F77" s="2"/>
      <c r="G77" s="2"/>
    </row>
    <row r="78" spans="1:40" ht="15" customHeight="1">
      <c r="A78" s="2"/>
      <c r="B78" s="17" t="s">
        <v>35</v>
      </c>
      <c r="C78" s="100" t="s">
        <v>36</v>
      </c>
      <c r="D78" s="100"/>
      <c r="E78" s="100"/>
      <c r="F78" s="2"/>
      <c r="G78" s="2"/>
    </row>
    <row r="79" spans="1:40" ht="15" customHeight="1">
      <c r="A79" s="2"/>
      <c r="B79" s="39" t="s">
        <v>37</v>
      </c>
      <c r="C79" s="91" t="s">
        <v>38</v>
      </c>
      <c r="D79" s="91"/>
      <c r="E79" s="91"/>
      <c r="F79" s="2"/>
      <c r="G79" s="2"/>
    </row>
    <row r="80" spans="1:40" ht="15" customHeight="1">
      <c r="A80" s="2"/>
      <c r="B80" s="39" t="s">
        <v>39</v>
      </c>
      <c r="C80" s="91" t="s">
        <v>40</v>
      </c>
      <c r="D80" s="91"/>
      <c r="E80" s="91"/>
      <c r="F80" s="2"/>
      <c r="G80" s="2"/>
    </row>
    <row r="81" spans="1:7" ht="15" customHeight="1">
      <c r="A81" s="2"/>
      <c r="B81" s="39" t="s">
        <v>41</v>
      </c>
      <c r="C81" s="91" t="s">
        <v>42</v>
      </c>
      <c r="D81" s="91"/>
      <c r="E81" s="91"/>
      <c r="F81" s="2"/>
      <c r="G81" s="2"/>
    </row>
    <row r="82" spans="1:7" ht="15" customHeight="1">
      <c r="A82" s="2"/>
      <c r="B82" s="39" t="s">
        <v>43</v>
      </c>
      <c r="C82" s="91" t="s">
        <v>44</v>
      </c>
      <c r="D82" s="91"/>
      <c r="E82" s="91"/>
      <c r="F82" s="2"/>
      <c r="G82" s="2"/>
    </row>
    <row r="83" spans="1:7" ht="15" customHeight="1">
      <c r="A83" s="2"/>
      <c r="B83" s="2" t="s">
        <v>45</v>
      </c>
      <c r="C83" s="2"/>
      <c r="D83" s="2"/>
      <c r="E83" s="2"/>
      <c r="F83" s="2"/>
      <c r="G83" s="2"/>
    </row>
    <row r="84" spans="1:7" ht="15" customHeight="1">
      <c r="A84" s="2"/>
      <c r="B84" s="2" t="s">
        <v>46</v>
      </c>
      <c r="C84" s="2"/>
      <c r="D84" s="2"/>
      <c r="E84" s="2"/>
      <c r="F84" s="2"/>
      <c r="G84" s="2"/>
    </row>
    <row r="85" spans="1:7" ht="15" customHeight="1">
      <c r="A85" s="2"/>
      <c r="B85" s="2" t="s">
        <v>47</v>
      </c>
      <c r="C85" s="2"/>
      <c r="D85" s="2"/>
      <c r="E85" s="2"/>
      <c r="F85" s="2"/>
      <c r="G85" s="2"/>
    </row>
    <row r="86" spans="1:7" ht="15" customHeight="1">
      <c r="A86" s="2" t="s">
        <v>48</v>
      </c>
      <c r="B86" s="36"/>
      <c r="C86" s="2"/>
      <c r="D86" s="2"/>
      <c r="E86" s="2"/>
      <c r="F86" s="2"/>
      <c r="G86" s="2"/>
    </row>
    <row r="87" spans="1:7" ht="15" customHeight="1">
      <c r="A87" s="2" t="s">
        <v>149</v>
      </c>
      <c r="B87" s="36"/>
      <c r="C87" s="2"/>
      <c r="D87" s="2"/>
      <c r="E87" s="2"/>
      <c r="F87" s="2"/>
      <c r="G87" s="2"/>
    </row>
    <row r="88" spans="1:7" ht="15" customHeight="1">
      <c r="A88" s="2" t="s">
        <v>50</v>
      </c>
      <c r="B88" s="36"/>
      <c r="C88" s="2"/>
      <c r="D88" s="2"/>
      <c r="E88" s="2"/>
      <c r="F88" s="2"/>
      <c r="G88" s="2"/>
    </row>
    <row r="89" spans="1:7" ht="15" customHeight="1">
      <c r="A89" s="2" t="s">
        <v>51</v>
      </c>
      <c r="B89" s="36"/>
      <c r="C89" s="2"/>
      <c r="D89" s="2"/>
      <c r="E89" s="2"/>
      <c r="F89" s="2"/>
      <c r="G89" s="2"/>
    </row>
    <row r="90" spans="1:7" ht="15" customHeight="1">
      <c r="A90" s="2" t="s">
        <v>52</v>
      </c>
      <c r="B90" s="36"/>
      <c r="C90" s="2"/>
      <c r="D90" s="2"/>
      <c r="E90" s="2"/>
      <c r="F90" s="2"/>
      <c r="G90" s="2"/>
    </row>
    <row r="91" spans="1:7" ht="15" customHeight="1">
      <c r="A91" s="2" t="s">
        <v>53</v>
      </c>
      <c r="B91" s="36"/>
      <c r="C91" s="2"/>
      <c r="D91" s="2"/>
      <c r="E91" s="2"/>
      <c r="F91" s="2"/>
      <c r="G91" s="2"/>
    </row>
    <row r="92" spans="1:7" ht="15" customHeight="1">
      <c r="A92" s="2"/>
      <c r="B92" s="2" t="s">
        <v>54</v>
      </c>
      <c r="C92" s="2"/>
      <c r="D92" s="2"/>
      <c r="E92" s="2"/>
      <c r="F92" s="2"/>
      <c r="G92" s="2"/>
    </row>
    <row r="93" spans="1:7" ht="15" customHeight="1">
      <c r="A93" s="2"/>
      <c r="B93" s="2" t="s">
        <v>55</v>
      </c>
      <c r="C93" s="2"/>
      <c r="D93" s="2"/>
      <c r="E93" s="2"/>
      <c r="F93" s="2"/>
      <c r="G93" s="2"/>
    </row>
    <row r="94" spans="1:7" ht="15" customHeight="1">
      <c r="A94" s="2" t="s">
        <v>56</v>
      </c>
      <c r="B94" s="36"/>
      <c r="C94" s="2"/>
      <c r="D94" s="2"/>
      <c r="E94" s="2"/>
      <c r="F94" s="2"/>
      <c r="G94" s="2"/>
    </row>
    <row r="95" spans="1:7" ht="15" customHeight="1">
      <c r="A95" s="2" t="s">
        <v>57</v>
      </c>
      <c r="B95" s="36"/>
      <c r="C95" s="2"/>
      <c r="D95" s="2"/>
      <c r="E95" s="2"/>
      <c r="F95" s="2"/>
      <c r="G95" s="2"/>
    </row>
    <row r="96" spans="1:7" ht="15" customHeight="1">
      <c r="A96" s="2" t="s">
        <v>58</v>
      </c>
      <c r="B96" s="36"/>
      <c r="C96" s="2"/>
      <c r="D96" s="2"/>
      <c r="E96" s="2"/>
      <c r="F96" s="2"/>
      <c r="G96" s="2"/>
    </row>
    <row r="97" spans="1:7" ht="15" customHeight="1">
      <c r="A97" s="2" t="s">
        <v>59</v>
      </c>
      <c r="B97" s="36"/>
      <c r="C97" s="2"/>
      <c r="D97" s="2"/>
      <c r="E97" s="2"/>
      <c r="F97" s="2"/>
      <c r="G97" s="2"/>
    </row>
    <row r="98" spans="1:7" ht="15" customHeight="1">
      <c r="A98" s="2" t="s">
        <v>60</v>
      </c>
      <c r="B98" s="36"/>
      <c r="C98" s="2"/>
      <c r="D98" s="2"/>
      <c r="E98" s="2"/>
      <c r="F98" s="2"/>
      <c r="G98" s="2"/>
    </row>
    <row r="99" spans="1:7" ht="15" customHeight="1">
      <c r="A99" s="2" t="s">
        <v>61</v>
      </c>
      <c r="B99" s="36"/>
      <c r="C99" s="2"/>
      <c r="D99" s="2"/>
      <c r="E99" s="2"/>
      <c r="F99" s="2"/>
      <c r="G99" s="2"/>
    </row>
    <row r="100" spans="1:7" ht="15" customHeight="1">
      <c r="A100" s="2" t="s">
        <v>62</v>
      </c>
      <c r="B100" s="36"/>
      <c r="C100" s="2"/>
      <c r="D100" s="2"/>
      <c r="E100" s="2"/>
      <c r="F100" s="2"/>
      <c r="G100" s="2"/>
    </row>
    <row r="101" spans="1:7" ht="15" customHeight="1">
      <c r="A101" s="2" t="s">
        <v>63</v>
      </c>
      <c r="B101" s="36"/>
      <c r="C101" s="2"/>
      <c r="D101" s="2"/>
      <c r="E101" s="2"/>
      <c r="F101" s="2"/>
      <c r="G101" s="2"/>
    </row>
  </sheetData>
  <mergeCells count="263">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10">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I43:I51 AD43:AD51 AA43:AA51 X43:X51 U43:U51 R43:R51 O43:O51 L43:L51 D43:F51 AG43:AG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4:B30" xr:uid="{00000000-0002-0000-1400-000007000000}">
      <formula1>INDIRECT($AK$1)</formula1>
    </dataValidation>
    <dataValidation allowBlank="1" showInputMessage="1" sqref="B11:B12" xr:uid="{B1165005-1A70-4459-BBFA-A42CC81EDAEC}"/>
    <dataValidation type="list" allowBlank="1" showInputMessage="1" sqref="B13" xr:uid="{CCE4D3DC-1F92-4B75-877B-1353ABE98193}">
      <formula1>障害者支援施設</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election activeCell="J9" sqref="J9"/>
    </sheetView>
  </sheetViews>
  <sheetFormatPr defaultRowHeight="18"/>
  <cols>
    <col min="1" max="1" width="26.33203125" customWidth="1"/>
    <col min="2" max="2" width="9" customWidth="1"/>
    <col min="3" max="3" width="22" customWidth="1"/>
  </cols>
  <sheetData>
    <row r="1" spans="1:12">
      <c r="A1" t="s">
        <v>3</v>
      </c>
      <c r="B1" t="s">
        <v>217</v>
      </c>
      <c r="C1" t="s">
        <v>218</v>
      </c>
      <c r="D1" t="s">
        <v>219</v>
      </c>
      <c r="E1" t="s">
        <v>220</v>
      </c>
      <c r="F1" t="s">
        <v>221</v>
      </c>
      <c r="G1" t="s">
        <v>222</v>
      </c>
      <c r="H1" t="s">
        <v>223</v>
      </c>
      <c r="I1" t="s">
        <v>224</v>
      </c>
      <c r="J1" t="s">
        <v>225</v>
      </c>
      <c r="K1" t="s">
        <v>226</v>
      </c>
      <c r="L1" t="s">
        <v>279</v>
      </c>
    </row>
    <row r="2" spans="1:12">
      <c r="A2" t="s">
        <v>227</v>
      </c>
      <c r="B2" t="s">
        <v>67</v>
      </c>
      <c r="C2" t="s">
        <v>68</v>
      </c>
      <c r="D2" t="s">
        <v>69</v>
      </c>
    </row>
    <row r="3" spans="1:12">
      <c r="A3" t="s">
        <v>105</v>
      </c>
      <c r="B3" t="s">
        <v>67</v>
      </c>
      <c r="C3" t="s">
        <v>68</v>
      </c>
      <c r="D3" t="s">
        <v>69</v>
      </c>
    </row>
    <row r="4" spans="1:12">
      <c r="A4" t="s">
        <v>112</v>
      </c>
      <c r="B4" t="s">
        <v>67</v>
      </c>
      <c r="C4" t="s">
        <v>68</v>
      </c>
      <c r="D4" t="s">
        <v>69</v>
      </c>
    </row>
    <row r="5" spans="1:12">
      <c r="A5" t="s">
        <v>115</v>
      </c>
      <c r="B5" t="s">
        <v>67</v>
      </c>
      <c r="C5" t="s">
        <v>68</v>
      </c>
      <c r="D5" t="s">
        <v>69</v>
      </c>
    </row>
    <row r="6" spans="1:12">
      <c r="A6" s="68" t="s">
        <v>116</v>
      </c>
      <c r="B6" s="68" t="s">
        <v>67</v>
      </c>
      <c r="C6" s="68" t="s">
        <v>117</v>
      </c>
      <c r="D6" s="68" t="s">
        <v>118</v>
      </c>
      <c r="E6" s="68" t="s">
        <v>119</v>
      </c>
      <c r="F6" s="68" t="s">
        <v>124</v>
      </c>
      <c r="G6" s="68"/>
      <c r="H6" s="68"/>
      <c r="I6" s="68"/>
      <c r="J6" s="68"/>
    </row>
    <row r="7" spans="1:12">
      <c r="A7" s="68" t="s">
        <v>126</v>
      </c>
      <c r="B7" s="68" t="s">
        <v>67</v>
      </c>
      <c r="C7" s="68" t="s">
        <v>117</v>
      </c>
      <c r="D7" s="68" t="s">
        <v>118</v>
      </c>
      <c r="E7" s="68" t="s">
        <v>119</v>
      </c>
      <c r="F7" s="68" t="s">
        <v>143</v>
      </c>
      <c r="G7" s="68" t="s">
        <v>228</v>
      </c>
      <c r="H7" s="68" t="s">
        <v>229</v>
      </c>
      <c r="I7" s="68" t="s">
        <v>124</v>
      </c>
      <c r="J7" s="68"/>
    </row>
    <row r="8" spans="1:12">
      <c r="A8" s="68" t="s">
        <v>230</v>
      </c>
      <c r="B8" s="68" t="s">
        <v>67</v>
      </c>
      <c r="C8" s="68" t="s">
        <v>124</v>
      </c>
      <c r="D8" s="68"/>
      <c r="E8" s="68"/>
      <c r="F8" s="68"/>
      <c r="G8" s="68"/>
      <c r="H8" s="68"/>
      <c r="I8" s="68"/>
      <c r="J8" s="68"/>
    </row>
    <row r="9" spans="1:12">
      <c r="A9" s="68" t="s">
        <v>231</v>
      </c>
      <c r="B9" s="68" t="s">
        <v>67</v>
      </c>
      <c r="C9" s="68" t="s">
        <v>124</v>
      </c>
      <c r="D9" s="68"/>
      <c r="E9" s="68"/>
      <c r="F9" s="68"/>
      <c r="G9" s="68"/>
      <c r="H9" s="68"/>
      <c r="I9" s="68"/>
      <c r="J9" s="68"/>
    </row>
    <row r="10" spans="1:12">
      <c r="A10" s="68" t="s">
        <v>232</v>
      </c>
      <c r="B10" s="68" t="s">
        <v>67</v>
      </c>
      <c r="C10" s="68" t="s">
        <v>124</v>
      </c>
      <c r="D10" s="68"/>
      <c r="E10" s="68"/>
      <c r="F10" s="68"/>
      <c r="G10" s="68"/>
      <c r="H10" s="68"/>
      <c r="I10" s="68"/>
      <c r="J10" s="68"/>
    </row>
    <row r="11" spans="1:12">
      <c r="A11" s="68" t="s">
        <v>233</v>
      </c>
      <c r="B11" s="68" t="s">
        <v>67</v>
      </c>
      <c r="C11" s="68" t="s">
        <v>68</v>
      </c>
      <c r="D11" s="68" t="s">
        <v>69</v>
      </c>
      <c r="E11" s="68"/>
      <c r="F11" s="68"/>
      <c r="G11" s="68"/>
      <c r="H11" s="68"/>
      <c r="I11" s="68"/>
      <c r="J11" s="68"/>
    </row>
    <row r="12" spans="1:12">
      <c r="A12" s="68" t="s">
        <v>172</v>
      </c>
      <c r="B12" s="68" t="s">
        <v>67</v>
      </c>
      <c r="C12" s="68" t="s">
        <v>117</v>
      </c>
      <c r="D12" s="68" t="s">
        <v>173</v>
      </c>
      <c r="E12" s="68" t="s">
        <v>124</v>
      </c>
      <c r="F12" s="59" t="s">
        <v>270</v>
      </c>
      <c r="G12" s="59" t="s">
        <v>271</v>
      </c>
      <c r="H12" s="59" t="s">
        <v>272</v>
      </c>
      <c r="I12" s="68"/>
      <c r="J12" s="68"/>
    </row>
    <row r="13" spans="1:12">
      <c r="A13" s="68" t="s">
        <v>179</v>
      </c>
      <c r="B13" s="68" t="s">
        <v>67</v>
      </c>
      <c r="C13" s="68" t="s">
        <v>117</v>
      </c>
      <c r="D13" s="68" t="s">
        <v>173</v>
      </c>
      <c r="E13" s="59" t="s">
        <v>270</v>
      </c>
      <c r="F13" s="59" t="s">
        <v>271</v>
      </c>
      <c r="G13" s="59" t="s">
        <v>272</v>
      </c>
      <c r="H13" s="68"/>
      <c r="I13" s="68"/>
      <c r="J13" s="68"/>
    </row>
    <row r="14" spans="1:12">
      <c r="A14" s="68" t="s">
        <v>180</v>
      </c>
      <c r="B14" s="68" t="s">
        <v>67</v>
      </c>
      <c r="C14" s="68" t="s">
        <v>117</v>
      </c>
      <c r="D14" s="68" t="s">
        <v>173</v>
      </c>
      <c r="E14" s="68" t="s">
        <v>124</v>
      </c>
      <c r="F14" s="68" t="s">
        <v>234</v>
      </c>
      <c r="G14" s="68"/>
      <c r="H14" s="68"/>
      <c r="I14" s="68"/>
      <c r="J14" s="68"/>
    </row>
    <row r="15" spans="1:12">
      <c r="A15" s="68" t="s">
        <v>182</v>
      </c>
      <c r="B15" s="68" t="s">
        <v>67</v>
      </c>
      <c r="C15" s="68" t="s">
        <v>117</v>
      </c>
      <c r="D15" s="68" t="s">
        <v>118</v>
      </c>
      <c r="E15" s="68" t="s">
        <v>119</v>
      </c>
      <c r="F15" s="68" t="s">
        <v>143</v>
      </c>
      <c r="G15" s="68" t="s">
        <v>228</v>
      </c>
      <c r="H15" s="68" t="s">
        <v>229</v>
      </c>
      <c r="I15" s="68" t="s">
        <v>235</v>
      </c>
      <c r="J15" s="68" t="s">
        <v>236</v>
      </c>
      <c r="K15" t="s">
        <v>124</v>
      </c>
      <c r="L15" s="68" t="s">
        <v>278</v>
      </c>
    </row>
    <row r="16" spans="1:12">
      <c r="A16" s="68" t="s">
        <v>142</v>
      </c>
      <c r="B16" s="68" t="s">
        <v>67</v>
      </c>
      <c r="C16" s="68" t="s">
        <v>117</v>
      </c>
      <c r="D16" s="68" t="s">
        <v>119</v>
      </c>
      <c r="E16" s="68" t="s">
        <v>143</v>
      </c>
      <c r="F16" s="68" t="s">
        <v>228</v>
      </c>
      <c r="G16" s="68" t="s">
        <v>229</v>
      </c>
      <c r="H16" s="68" t="s">
        <v>124</v>
      </c>
      <c r="I16" s="68"/>
      <c r="J16" s="68"/>
    </row>
    <row r="17" spans="1:11">
      <c r="A17" s="68" t="s">
        <v>145</v>
      </c>
      <c r="B17" s="68" t="s">
        <v>67</v>
      </c>
      <c r="C17" s="68" t="s">
        <v>117</v>
      </c>
      <c r="D17" s="68" t="s">
        <v>146</v>
      </c>
      <c r="E17" s="68" t="s">
        <v>124</v>
      </c>
      <c r="F17" s="68"/>
      <c r="G17" s="68"/>
      <c r="H17" s="68"/>
      <c r="I17" s="68"/>
      <c r="J17" s="68"/>
    </row>
    <row r="18" spans="1:11">
      <c r="A18" s="68" t="s">
        <v>237</v>
      </c>
      <c r="B18" s="68" t="s">
        <v>67</v>
      </c>
      <c r="C18" s="68" t="s">
        <v>151</v>
      </c>
      <c r="D18" s="68"/>
      <c r="E18" s="68"/>
      <c r="F18" s="68"/>
      <c r="G18" s="68"/>
      <c r="H18" s="68"/>
      <c r="I18" s="68"/>
      <c r="J18" s="68"/>
    </row>
    <row r="19" spans="1:11">
      <c r="A19" s="68" t="s">
        <v>152</v>
      </c>
      <c r="B19" s="68" t="s">
        <v>67</v>
      </c>
      <c r="C19" s="68" t="s">
        <v>117</v>
      </c>
      <c r="D19" s="68" t="s">
        <v>155</v>
      </c>
      <c r="E19" s="68" t="s">
        <v>156</v>
      </c>
      <c r="F19" s="68" t="s">
        <v>162</v>
      </c>
      <c r="G19" s="68"/>
      <c r="H19" s="68"/>
      <c r="I19" s="68"/>
      <c r="J19" s="68"/>
    </row>
    <row r="20" spans="1:11">
      <c r="A20" s="68" t="s">
        <v>160</v>
      </c>
      <c r="B20" s="68" t="s">
        <v>67</v>
      </c>
      <c r="C20" s="68" t="s">
        <v>117</v>
      </c>
      <c r="D20" s="68" t="s">
        <v>156</v>
      </c>
      <c r="E20" s="68" t="s">
        <v>162</v>
      </c>
      <c r="F20" s="68"/>
      <c r="G20" s="68"/>
      <c r="H20" s="68"/>
      <c r="I20" s="68"/>
      <c r="J20" s="68"/>
    </row>
    <row r="21" spans="1:11">
      <c r="A21" s="68" t="s">
        <v>163</v>
      </c>
      <c r="B21" s="68" t="s">
        <v>67</v>
      </c>
      <c r="C21" s="68" t="s">
        <v>117</v>
      </c>
      <c r="D21" s="68" t="s">
        <v>156</v>
      </c>
      <c r="E21" s="68" t="s">
        <v>162</v>
      </c>
      <c r="F21" s="68" t="s">
        <v>274</v>
      </c>
      <c r="G21" s="68" t="s">
        <v>273</v>
      </c>
      <c r="H21" s="68"/>
      <c r="I21" s="68"/>
      <c r="J21" s="68"/>
    </row>
    <row r="22" spans="1:11">
      <c r="A22" s="68" t="s">
        <v>199</v>
      </c>
      <c r="B22" s="68" t="s">
        <v>67</v>
      </c>
      <c r="C22" s="68" t="s">
        <v>69</v>
      </c>
      <c r="D22" s="68"/>
      <c r="E22" s="68"/>
      <c r="F22" s="68"/>
      <c r="G22" s="68"/>
      <c r="H22" s="68"/>
      <c r="I22" s="68"/>
      <c r="J22" s="68"/>
    </row>
    <row r="23" spans="1:11">
      <c r="A23" s="68" t="s">
        <v>164</v>
      </c>
      <c r="B23" s="68" t="s">
        <v>67</v>
      </c>
      <c r="C23" s="68" t="s">
        <v>117</v>
      </c>
      <c r="D23" s="68" t="s">
        <v>165</v>
      </c>
      <c r="E23" s="68"/>
      <c r="F23" s="68"/>
      <c r="G23" s="68"/>
      <c r="H23" s="68"/>
      <c r="I23" s="68"/>
      <c r="J23" s="68"/>
    </row>
    <row r="24" spans="1:11">
      <c r="A24" s="68" t="s">
        <v>167</v>
      </c>
      <c r="B24" s="68" t="s">
        <v>67</v>
      </c>
      <c r="C24" s="68" t="s">
        <v>117</v>
      </c>
      <c r="D24" s="68" t="s">
        <v>168</v>
      </c>
      <c r="E24" s="68"/>
      <c r="F24" s="68"/>
      <c r="G24" s="68"/>
      <c r="H24" s="68"/>
      <c r="I24" s="68"/>
      <c r="J24" s="68"/>
    </row>
    <row r="25" spans="1:11">
      <c r="A25" s="68" t="s">
        <v>200</v>
      </c>
      <c r="B25" s="68" t="s">
        <v>67</v>
      </c>
      <c r="C25" s="68" t="s">
        <v>201</v>
      </c>
      <c r="D25" s="68" t="s">
        <v>202</v>
      </c>
      <c r="E25" s="68"/>
      <c r="F25" s="68"/>
      <c r="G25" s="68"/>
      <c r="H25" s="68"/>
      <c r="I25" s="68"/>
      <c r="J25" s="68"/>
    </row>
    <row r="26" spans="1:11">
      <c r="A26" s="68" t="s">
        <v>203</v>
      </c>
      <c r="B26" s="68" t="s">
        <v>67</v>
      </c>
      <c r="C26" s="68" t="s">
        <v>211</v>
      </c>
      <c r="D26" s="68" t="s">
        <v>204</v>
      </c>
      <c r="E26" s="68" t="s">
        <v>205</v>
      </c>
      <c r="F26" s="68" t="s">
        <v>238</v>
      </c>
      <c r="G26" s="68" t="s">
        <v>119</v>
      </c>
      <c r="H26" s="68" t="s">
        <v>206</v>
      </c>
      <c r="I26" s="68"/>
      <c r="J26" s="68"/>
    </row>
    <row r="27" spans="1:11">
      <c r="A27" s="68" t="s">
        <v>207</v>
      </c>
      <c r="B27" s="68" t="s">
        <v>67</v>
      </c>
      <c r="C27" s="68" t="s">
        <v>211</v>
      </c>
      <c r="D27" s="68" t="s">
        <v>208</v>
      </c>
      <c r="E27" s="68" t="s">
        <v>119</v>
      </c>
      <c r="F27" s="68" t="s">
        <v>204</v>
      </c>
      <c r="G27" s="68" t="s">
        <v>205</v>
      </c>
      <c r="H27" s="68" t="s">
        <v>238</v>
      </c>
      <c r="I27" s="68" t="s">
        <v>206</v>
      </c>
      <c r="J27" s="68"/>
    </row>
    <row r="28" spans="1:11">
      <c r="A28" s="68" t="s">
        <v>209</v>
      </c>
      <c r="B28" s="68" t="s">
        <v>67</v>
      </c>
      <c r="C28" s="68" t="s">
        <v>211</v>
      </c>
      <c r="D28" s="68" t="s">
        <v>208</v>
      </c>
      <c r="E28" s="68" t="s">
        <v>204</v>
      </c>
      <c r="F28" s="68" t="s">
        <v>205</v>
      </c>
      <c r="G28" s="68" t="s">
        <v>239</v>
      </c>
      <c r="H28" s="68" t="s">
        <v>240</v>
      </c>
      <c r="I28" s="68" t="s">
        <v>238</v>
      </c>
      <c r="J28" s="68" t="s">
        <v>119</v>
      </c>
      <c r="K28" s="68" t="s">
        <v>206</v>
      </c>
    </row>
    <row r="29" spans="1:11">
      <c r="A29" s="68" t="s">
        <v>213</v>
      </c>
      <c r="B29" s="68" t="s">
        <v>67</v>
      </c>
      <c r="C29" s="68" t="s">
        <v>211</v>
      </c>
      <c r="D29" s="68" t="s">
        <v>212</v>
      </c>
      <c r="E29" s="68"/>
      <c r="F29" s="68"/>
      <c r="G29" s="68"/>
      <c r="H29" s="68"/>
      <c r="I29" s="68"/>
      <c r="J29" s="68"/>
      <c r="K29" s="68"/>
    </row>
    <row r="30" spans="1:11">
      <c r="A30" s="68" t="s">
        <v>210</v>
      </c>
      <c r="B30" s="68" t="s">
        <v>67</v>
      </c>
      <c r="C30" s="68" t="s">
        <v>211</v>
      </c>
      <c r="D30" s="68" t="s">
        <v>212</v>
      </c>
      <c r="E30" s="68"/>
      <c r="F30" s="68"/>
      <c r="G30" s="68"/>
      <c r="H30" s="68"/>
      <c r="I30" s="68"/>
      <c r="J30" s="68"/>
      <c r="K30" s="68"/>
    </row>
    <row r="31" spans="1:11">
      <c r="A31" s="68" t="s">
        <v>214</v>
      </c>
      <c r="B31" s="68" t="s">
        <v>67</v>
      </c>
      <c r="C31" s="68" t="s">
        <v>211</v>
      </c>
      <c r="D31" s="68" t="s">
        <v>118</v>
      </c>
      <c r="E31" s="68" t="s">
        <v>119</v>
      </c>
      <c r="F31" s="68" t="s">
        <v>204</v>
      </c>
      <c r="G31" s="68" t="s">
        <v>205</v>
      </c>
      <c r="H31" s="68" t="s">
        <v>239</v>
      </c>
      <c r="I31" s="68" t="s">
        <v>240</v>
      </c>
      <c r="J31" s="68" t="s">
        <v>215</v>
      </c>
      <c r="K31" s="68"/>
    </row>
    <row r="32" spans="1:11">
      <c r="A32" s="68" t="s">
        <v>216</v>
      </c>
      <c r="B32" s="68" t="s">
        <v>211</v>
      </c>
      <c r="C32" s="68" t="s">
        <v>118</v>
      </c>
      <c r="D32" s="68" t="s">
        <v>119</v>
      </c>
      <c r="E32" s="68" t="s">
        <v>204</v>
      </c>
      <c r="F32" s="68" t="s">
        <v>205</v>
      </c>
      <c r="G32" s="68" t="s">
        <v>215</v>
      </c>
      <c r="H32" s="68" t="s">
        <v>241</v>
      </c>
      <c r="I32" s="68" t="s">
        <v>242</v>
      </c>
      <c r="J32" s="68"/>
    </row>
  </sheetData>
  <phoneticPr fontId="3"/>
  <pageMargins left="0.7" right="0.7" top="0.75" bottom="0.75" header="0.3" footer="0.3"/>
  <pageSetup paperSize="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Normal="100" zoomScaleSheetLayoutView="100" workbookViewId="0">
      <selection activeCell="H19" sqref="H19"/>
    </sheetView>
  </sheetViews>
  <sheetFormatPr defaultColWidth="8.25" defaultRowHeight="21" customHeight="1"/>
  <cols>
    <col min="1" max="1" width="2.58203125" style="1" customWidth="1"/>
    <col min="2" max="2" width="15" style="3" customWidth="1"/>
    <col min="3" max="5" width="6.58203125" style="1" customWidth="1"/>
    <col min="6" max="36" width="2.58203125" style="1" customWidth="1"/>
    <col min="37" max="37" width="6.58203125" style="1" customWidth="1"/>
    <col min="38" max="39" width="7.58203125" style="1" customWidth="1"/>
    <col min="40" max="40" width="5.58203125" style="1" customWidth="1"/>
    <col min="41" max="16384" width="8.25" style="1"/>
  </cols>
  <sheetData>
    <row r="1" spans="1:40" ht="18" customHeight="1">
      <c r="A1" s="37" t="s">
        <v>1</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2</v>
      </c>
      <c r="AJ1" s="23"/>
      <c r="AK1" s="125" t="s">
        <v>3</v>
      </c>
      <c r="AL1" s="125"/>
      <c r="AM1" s="125"/>
      <c r="AN1" s="125"/>
    </row>
    <row r="2" spans="1:40" ht="18" customHeight="1">
      <c r="A2" s="4"/>
      <c r="B2" s="5"/>
      <c r="C2" s="5"/>
      <c r="D2" s="5"/>
      <c r="E2" s="5"/>
      <c r="F2" s="5"/>
      <c r="G2" s="5"/>
      <c r="H2" s="5"/>
      <c r="I2" s="5"/>
      <c r="J2" s="5"/>
      <c r="K2" s="5"/>
      <c r="L2" s="5"/>
      <c r="M2" s="126">
        <v>2024</v>
      </c>
      <c r="N2" s="126"/>
      <c r="O2" s="126"/>
      <c r="P2" s="126"/>
      <c r="Q2" s="127" t="s">
        <v>4</v>
      </c>
      <c r="R2" s="127"/>
      <c r="S2" s="126">
        <v>5</v>
      </c>
      <c r="T2" s="126"/>
      <c r="U2" s="127" t="s">
        <v>5</v>
      </c>
      <c r="V2" s="127"/>
      <c r="W2" s="5"/>
      <c r="X2" s="5"/>
      <c r="Y2" s="5"/>
      <c r="Z2" s="4"/>
      <c r="AA2" s="4"/>
      <c r="AC2" s="23"/>
      <c r="AD2" s="5"/>
      <c r="AE2" s="5"/>
      <c r="AF2" s="5"/>
      <c r="AG2" s="5"/>
      <c r="AH2" s="5"/>
      <c r="AI2" s="23" t="s">
        <v>6</v>
      </c>
      <c r="AJ2" s="23"/>
      <c r="AK2" s="128"/>
      <c r="AL2" s="128"/>
      <c r="AM2" s="128"/>
      <c r="AN2" s="128"/>
    </row>
    <row r="3" spans="1:40" ht="18" customHeight="1">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7</v>
      </c>
      <c r="AJ3" s="23"/>
      <c r="AK3" s="129"/>
      <c r="AL3" s="129"/>
      <c r="AM3" s="129"/>
      <c r="AN3" s="129"/>
    </row>
    <row r="4" spans="1:40" ht="18" customHeight="1">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8</v>
      </c>
      <c r="AJ4" s="23"/>
      <c r="AK4" s="129"/>
      <c r="AL4" s="129"/>
      <c r="AM4" s="129"/>
      <c r="AN4" s="129"/>
    </row>
    <row r="5" spans="1:40" ht="18" customHeight="1">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9</v>
      </c>
      <c r="AH5" s="222"/>
      <c r="AI5" s="222"/>
      <c r="AJ5" s="222"/>
      <c r="AK5" s="30" t="s">
        <v>10</v>
      </c>
      <c r="AL5" s="32"/>
      <c r="AM5" s="30" t="s">
        <v>11</v>
      </c>
      <c r="AN5" s="4"/>
    </row>
    <row r="6" spans="1:40" ht="10" customHeight="1">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c r="A7" s="113" t="s">
        <v>12</v>
      </c>
      <c r="B7" s="100" t="s">
        <v>13</v>
      </c>
      <c r="C7" s="116" t="s">
        <v>14</v>
      </c>
      <c r="D7" s="100" t="s">
        <v>15</v>
      </c>
      <c r="E7" s="111" t="s">
        <v>16</v>
      </c>
      <c r="F7" s="119" t="s">
        <v>17</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0" t="s">
        <v>18</v>
      </c>
      <c r="AL7" s="101" t="s">
        <v>19</v>
      </c>
      <c r="AM7" s="115" t="s">
        <v>20</v>
      </c>
      <c r="AN7" s="115"/>
    </row>
    <row r="8" spans="1:40" ht="15" customHeight="1">
      <c r="A8" s="113"/>
      <c r="B8" s="100"/>
      <c r="C8" s="117"/>
      <c r="D8" s="100"/>
      <c r="E8" s="111"/>
      <c r="F8" s="100" t="s">
        <v>21</v>
      </c>
      <c r="G8" s="100"/>
      <c r="H8" s="100"/>
      <c r="I8" s="100"/>
      <c r="J8" s="100"/>
      <c r="K8" s="100"/>
      <c r="L8" s="100"/>
      <c r="M8" s="100" t="s">
        <v>22</v>
      </c>
      <c r="N8" s="100"/>
      <c r="O8" s="100"/>
      <c r="P8" s="100"/>
      <c r="Q8" s="100"/>
      <c r="R8" s="100"/>
      <c r="S8" s="100"/>
      <c r="T8" s="100" t="s">
        <v>23</v>
      </c>
      <c r="U8" s="100"/>
      <c r="V8" s="100"/>
      <c r="W8" s="100"/>
      <c r="X8" s="100"/>
      <c r="Y8" s="100"/>
      <c r="Z8" s="100"/>
      <c r="AA8" s="100" t="s">
        <v>24</v>
      </c>
      <c r="AB8" s="100"/>
      <c r="AC8" s="100"/>
      <c r="AD8" s="100"/>
      <c r="AE8" s="100"/>
      <c r="AF8" s="100"/>
      <c r="AG8" s="100"/>
      <c r="AH8" s="100" t="s">
        <v>25</v>
      </c>
      <c r="AI8" s="100"/>
      <c r="AJ8" s="100"/>
      <c r="AK8" s="120"/>
      <c r="AL8" s="101"/>
      <c r="AM8" s="115"/>
      <c r="AN8" s="115"/>
    </row>
    <row r="9" spans="1:40" ht="15" customHeight="1">
      <c r="A9" s="113"/>
      <c r="B9" s="100"/>
      <c r="C9" s="117"/>
      <c r="D9" s="100"/>
      <c r="E9" s="111"/>
      <c r="F9" s="6">
        <f>DATE($M$2,$S$2,1)</f>
        <v>45413</v>
      </c>
      <c r="G9" s="6">
        <f>DATE($M$2,$S$2,2)</f>
        <v>45414</v>
      </c>
      <c r="H9" s="6">
        <f>DATE($M$2,$S$2,3)</f>
        <v>45415</v>
      </c>
      <c r="I9" s="6">
        <f>DATE($M$2,$S$2,4)</f>
        <v>45416</v>
      </c>
      <c r="J9" s="6">
        <f>DATE($M$2,$S$2,5)</f>
        <v>45417</v>
      </c>
      <c r="K9" s="6">
        <f>DATE($M$2,$S$2,6)</f>
        <v>45418</v>
      </c>
      <c r="L9" s="6">
        <f>DATE($M$2,$S$2,7)</f>
        <v>45419</v>
      </c>
      <c r="M9" s="6">
        <f>DATE($M$2,$S$2,8)</f>
        <v>45420</v>
      </c>
      <c r="N9" s="6">
        <f>DATE($M$2,$S$2,9)</f>
        <v>45421</v>
      </c>
      <c r="O9" s="6">
        <f>DATE($M$2,$S$2,10)</f>
        <v>45422</v>
      </c>
      <c r="P9" s="6">
        <f>DATE($M$2,$S$2,11)</f>
        <v>45423</v>
      </c>
      <c r="Q9" s="6">
        <f>DATE($M$2,$S$2,12)</f>
        <v>45424</v>
      </c>
      <c r="R9" s="6">
        <f>DATE($M$2,$S$2,13)</f>
        <v>45425</v>
      </c>
      <c r="S9" s="6">
        <f>DATE($M$2,$S$2,14)</f>
        <v>45426</v>
      </c>
      <c r="T9" s="6">
        <f>DATE($M$2,$S$2,15)</f>
        <v>45427</v>
      </c>
      <c r="U9" s="6">
        <f>DATE($M$2,$S$2,16)</f>
        <v>45428</v>
      </c>
      <c r="V9" s="6">
        <f>DATE($M$2,$S$2,17)</f>
        <v>45429</v>
      </c>
      <c r="W9" s="6">
        <f>DATE($M$2,$S$2,18)</f>
        <v>45430</v>
      </c>
      <c r="X9" s="6">
        <f>DATE($M$2,$S$2,19)</f>
        <v>45431</v>
      </c>
      <c r="Y9" s="6">
        <f>DATE($M$2,$S$2,20)</f>
        <v>45432</v>
      </c>
      <c r="Z9" s="6">
        <f>DATE($M$2,$S$2,21)</f>
        <v>45433</v>
      </c>
      <c r="AA9" s="6">
        <f>DATE($M$2,$S$2,22)</f>
        <v>45434</v>
      </c>
      <c r="AB9" s="6">
        <f>DATE($M$2,$S$2,23)</f>
        <v>45435</v>
      </c>
      <c r="AC9" s="6">
        <f>DATE($M$2,$S$2,24)</f>
        <v>45436</v>
      </c>
      <c r="AD9" s="6">
        <f>DATE($M$2,$S$2,25)</f>
        <v>45437</v>
      </c>
      <c r="AE9" s="6">
        <f>DATE($M$2,$S$2,26)</f>
        <v>45438</v>
      </c>
      <c r="AF9" s="6">
        <f>DATE($M$2,$S$2,27)</f>
        <v>45439</v>
      </c>
      <c r="AG9" s="6">
        <f>DATE($M$2,$S$2,28)</f>
        <v>45440</v>
      </c>
      <c r="AH9" s="6">
        <f>IF(DAY(EOMONTH(F9,0))&lt;29,"",DATE($M$2,$S$2,29))</f>
        <v>45441</v>
      </c>
      <c r="AI9" s="6">
        <f>IF(DAY(EOMONTH(F9,0))&lt;30,"",DATE($M$2,$S$2,30))</f>
        <v>45442</v>
      </c>
      <c r="AJ9" s="6">
        <f>IF(DAY(EOMONTH(F9,0))&lt;31,"",DATE($M$2,$S$2,31))</f>
        <v>45443</v>
      </c>
      <c r="AK9" s="120"/>
      <c r="AL9" s="101"/>
      <c r="AM9" s="115"/>
      <c r="AN9" s="115"/>
    </row>
    <row r="10" spans="1:40" ht="15" customHeight="1">
      <c r="A10" s="113"/>
      <c r="B10" s="100"/>
      <c r="C10" s="118"/>
      <c r="D10" s="100"/>
      <c r="E10" s="111"/>
      <c r="F10" s="7">
        <f>DATE($M$2,$S$2,1)</f>
        <v>45413</v>
      </c>
      <c r="G10" s="7">
        <f>DATE($M$2,$S$2,2)</f>
        <v>45414</v>
      </c>
      <c r="H10" s="7">
        <f>DATE($M$2,$S$2,3)</f>
        <v>45415</v>
      </c>
      <c r="I10" s="7">
        <f>DATE($M$2,$S$2,4)</f>
        <v>45416</v>
      </c>
      <c r="J10" s="7">
        <f>DATE($M$2,$S$2,5)</f>
        <v>45417</v>
      </c>
      <c r="K10" s="7">
        <f>DATE($M$2,$S$2,6)</f>
        <v>45418</v>
      </c>
      <c r="L10" s="7">
        <f>DATE($M$2,$S$2,7)</f>
        <v>45419</v>
      </c>
      <c r="M10" s="7">
        <f>DATE($M$2,$S$2,8)</f>
        <v>45420</v>
      </c>
      <c r="N10" s="7">
        <f>DATE($M$2,$S$2,9)</f>
        <v>45421</v>
      </c>
      <c r="O10" s="7">
        <f>DATE($M$2,$S$2,10)</f>
        <v>45422</v>
      </c>
      <c r="P10" s="7">
        <f>DATE($M$2,$S$2,11)</f>
        <v>45423</v>
      </c>
      <c r="Q10" s="7">
        <f>DATE($M$2,$S$2,12)</f>
        <v>45424</v>
      </c>
      <c r="R10" s="7">
        <f>DATE($M$2,$S$2,13)</f>
        <v>45425</v>
      </c>
      <c r="S10" s="7">
        <f>DATE($M$2,$S$2,14)</f>
        <v>45426</v>
      </c>
      <c r="T10" s="7">
        <f>DATE($M$2,$S$2,15)</f>
        <v>45427</v>
      </c>
      <c r="U10" s="7">
        <f>DATE($M$2,$S$2,16)</f>
        <v>45428</v>
      </c>
      <c r="V10" s="7">
        <f>DATE($M$2,$S$2,17)</f>
        <v>45429</v>
      </c>
      <c r="W10" s="7">
        <f>DATE($M$2,$S$2,18)</f>
        <v>45430</v>
      </c>
      <c r="X10" s="7">
        <f>DATE($M$2,$S$2,19)</f>
        <v>45431</v>
      </c>
      <c r="Y10" s="7">
        <f>DATE($M$2,$S$2,20)</f>
        <v>45432</v>
      </c>
      <c r="Z10" s="7">
        <f>DATE($M$2,$S$2,21)</f>
        <v>45433</v>
      </c>
      <c r="AA10" s="7">
        <f>DATE($M$2,$S$2,22)</f>
        <v>45434</v>
      </c>
      <c r="AB10" s="7">
        <f>DATE($M$2,$S$2,23)</f>
        <v>45435</v>
      </c>
      <c r="AC10" s="7">
        <f>DATE($M$2,$S$2,24)</f>
        <v>45436</v>
      </c>
      <c r="AD10" s="7">
        <f>DATE($M$2,$S$2,25)</f>
        <v>45437</v>
      </c>
      <c r="AE10" s="7">
        <f>DATE($M$2,$S$2,26)</f>
        <v>45438</v>
      </c>
      <c r="AF10" s="7">
        <f>DATE($M$2,$S$2,27)</f>
        <v>45439</v>
      </c>
      <c r="AG10" s="7">
        <f>DATE($M$2,$S$2,28)</f>
        <v>45440</v>
      </c>
      <c r="AH10" s="7">
        <f>IF(DAY(EOMONTH(F10,0))&lt;29,"",DATE($M$2,$S$2,29))</f>
        <v>45441</v>
      </c>
      <c r="AI10" s="7">
        <f>IF(DAY(EOMONTH(F10,0))&lt;30,"",DATE($M$2,$S$2,30))</f>
        <v>45442</v>
      </c>
      <c r="AJ10" s="7">
        <f>IF(DAY(EOMONTH(F10,0))&lt;31,"",DATE($M$2,$S$2,31))</f>
        <v>45443</v>
      </c>
      <c r="AK10" s="120"/>
      <c r="AL10" s="101"/>
      <c r="AM10" s="115"/>
      <c r="AN10" s="115"/>
    </row>
    <row r="11" spans="1:40" ht="18" customHeight="1">
      <c r="A11" s="16">
        <v>1</v>
      </c>
      <c r="B11" s="8"/>
      <c r="C11" s="25"/>
      <c r="D11" s="26"/>
      <c r="E11" s="18"/>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2">
        <f>+SUM(F11:AJ11)</f>
        <v>0</v>
      </c>
      <c r="AL11" s="13">
        <f>IF($AK$3="４週",AK11/4,AK11/(DAY(EOMONTH($F$9,0))/7))</f>
        <v>0</v>
      </c>
      <c r="AM11" s="110"/>
      <c r="AN11" s="110"/>
    </row>
    <row r="12" spans="1:40" ht="18" customHeight="1">
      <c r="A12" s="16">
        <v>2</v>
      </c>
      <c r="B12" s="8"/>
      <c r="C12" s="25"/>
      <c r="D12" s="26"/>
      <c r="E12" s="18"/>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2">
        <f t="shared" ref="AK12:AK31" si="0">+SUM(F12:AJ12)</f>
        <v>0</v>
      </c>
      <c r="AL12" s="13">
        <f t="shared" ref="AL12:AL30" si="1">IF($AK$3="４週",AK12/4,AK12/(DAY(EOMONTH($F$9,0))/7))</f>
        <v>0</v>
      </c>
      <c r="AM12" s="110"/>
      <c r="AN12" s="110"/>
    </row>
    <row r="13" spans="1:40" ht="18" customHeight="1">
      <c r="A13" s="16">
        <v>3</v>
      </c>
      <c r="B13" s="8"/>
      <c r="C13" s="25"/>
      <c r="D13" s="26"/>
      <c r="E13" s="18"/>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2">
        <f t="shared" si="0"/>
        <v>0</v>
      </c>
      <c r="AL13" s="13">
        <f t="shared" si="1"/>
        <v>0</v>
      </c>
      <c r="AM13" s="110"/>
      <c r="AN13" s="110"/>
    </row>
    <row r="14" spans="1:40" ht="18" customHeight="1">
      <c r="A14" s="16">
        <v>4</v>
      </c>
      <c r="B14" s="8"/>
      <c r="C14" s="25"/>
      <c r="D14" s="26"/>
      <c r="E14" s="18"/>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2">
        <f t="shared" si="0"/>
        <v>0</v>
      </c>
      <c r="AL14" s="13">
        <f t="shared" si="1"/>
        <v>0</v>
      </c>
      <c r="AM14" s="110"/>
      <c r="AN14" s="110"/>
    </row>
    <row r="15" spans="1:40" ht="18" customHeight="1">
      <c r="A15" s="16">
        <v>5</v>
      </c>
      <c r="B15" s="8"/>
      <c r="C15" s="25"/>
      <c r="D15" s="26"/>
      <c r="E15" s="18"/>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2">
        <f t="shared" si="0"/>
        <v>0</v>
      </c>
      <c r="AL15" s="13">
        <f t="shared" si="1"/>
        <v>0</v>
      </c>
      <c r="AM15" s="110"/>
      <c r="AN15" s="110"/>
    </row>
    <row r="16" spans="1:40" ht="18" customHeight="1">
      <c r="A16" s="16">
        <v>6</v>
      </c>
      <c r="B16" s="8"/>
      <c r="C16" s="25"/>
      <c r="D16" s="26"/>
      <c r="E16" s="18"/>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2">
        <f t="shared" si="0"/>
        <v>0</v>
      </c>
      <c r="AL16" s="13">
        <f t="shared" si="1"/>
        <v>0</v>
      </c>
      <c r="AM16" s="110"/>
      <c r="AN16" s="110"/>
    </row>
    <row r="17" spans="1:40" ht="18" customHeight="1">
      <c r="A17" s="16">
        <v>7</v>
      </c>
      <c r="B17" s="8"/>
      <c r="C17" s="25"/>
      <c r="D17" s="26"/>
      <c r="E17" s="18"/>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2">
        <f t="shared" si="0"/>
        <v>0</v>
      </c>
      <c r="AL17" s="13">
        <f t="shared" si="1"/>
        <v>0</v>
      </c>
      <c r="AM17" s="110"/>
      <c r="AN17" s="110"/>
    </row>
    <row r="18" spans="1:40" ht="18" customHeight="1">
      <c r="A18" s="16">
        <v>8</v>
      </c>
      <c r="B18" s="8"/>
      <c r="C18" s="25"/>
      <c r="D18" s="26"/>
      <c r="E18" s="18"/>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2">
        <f t="shared" si="0"/>
        <v>0</v>
      </c>
      <c r="AL18" s="13">
        <f t="shared" si="1"/>
        <v>0</v>
      </c>
      <c r="AM18" s="110"/>
      <c r="AN18" s="110"/>
    </row>
    <row r="19" spans="1:40" ht="18" customHeight="1">
      <c r="A19" s="16">
        <v>9</v>
      </c>
      <c r="B19" s="8"/>
      <c r="C19" s="25"/>
      <c r="D19" s="26"/>
      <c r="E19" s="18"/>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2">
        <f t="shared" si="0"/>
        <v>0</v>
      </c>
      <c r="AL19" s="13">
        <f t="shared" si="1"/>
        <v>0</v>
      </c>
      <c r="AM19" s="110"/>
      <c r="AN19" s="110"/>
    </row>
    <row r="20" spans="1:40" ht="18" customHeight="1">
      <c r="A20" s="16">
        <v>10</v>
      </c>
      <c r="B20" s="8"/>
      <c r="C20" s="25"/>
      <c r="D20" s="26"/>
      <c r="E20" s="18"/>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2">
        <f t="shared" ref="AK20:AK29" si="2">+SUM(F20:AJ20)</f>
        <v>0</v>
      </c>
      <c r="AL20" s="13">
        <f t="shared" si="1"/>
        <v>0</v>
      </c>
      <c r="AM20" s="110"/>
      <c r="AN20" s="110"/>
    </row>
    <row r="21" spans="1:40" ht="18" customHeight="1">
      <c r="A21" s="16">
        <v>11</v>
      </c>
      <c r="B21" s="8"/>
      <c r="C21" s="25"/>
      <c r="D21" s="26"/>
      <c r="E21" s="18"/>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2">
        <f t="shared" si="2"/>
        <v>0</v>
      </c>
      <c r="AL21" s="13">
        <f t="shared" si="1"/>
        <v>0</v>
      </c>
      <c r="AM21" s="110"/>
      <c r="AN21" s="110"/>
    </row>
    <row r="22" spans="1:40" ht="18" customHeight="1">
      <c r="A22" s="16">
        <v>12</v>
      </c>
      <c r="B22" s="8"/>
      <c r="C22" s="25"/>
      <c r="D22" s="26"/>
      <c r="E22" s="18"/>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2">
        <f t="shared" si="2"/>
        <v>0</v>
      </c>
      <c r="AL22" s="13">
        <f t="shared" si="1"/>
        <v>0</v>
      </c>
      <c r="AM22" s="110"/>
      <c r="AN22" s="110"/>
    </row>
    <row r="23" spans="1:40" ht="18" customHeight="1">
      <c r="A23" s="16">
        <v>13</v>
      </c>
      <c r="B23" s="8"/>
      <c r="C23" s="25"/>
      <c r="D23" s="26"/>
      <c r="E23" s="18"/>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2">
        <f t="shared" si="2"/>
        <v>0</v>
      </c>
      <c r="AL23" s="13">
        <f t="shared" si="1"/>
        <v>0</v>
      </c>
      <c r="AM23" s="110"/>
      <c r="AN23" s="110"/>
    </row>
    <row r="24" spans="1:40" ht="18" customHeight="1">
      <c r="A24" s="16">
        <v>14</v>
      </c>
      <c r="B24" s="8"/>
      <c r="C24" s="25"/>
      <c r="D24" s="26"/>
      <c r="E24" s="18"/>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2">
        <f t="shared" si="2"/>
        <v>0</v>
      </c>
      <c r="AL24" s="13">
        <f t="shared" si="1"/>
        <v>0</v>
      </c>
      <c r="AM24" s="110"/>
      <c r="AN24" s="110"/>
    </row>
    <row r="25" spans="1:40" ht="18" customHeight="1">
      <c r="A25" s="16">
        <v>15</v>
      </c>
      <c r="B25" s="8"/>
      <c r="C25" s="25"/>
      <c r="D25" s="26"/>
      <c r="E25" s="18"/>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2">
        <f t="shared" si="2"/>
        <v>0</v>
      </c>
      <c r="AL25" s="13">
        <f t="shared" si="1"/>
        <v>0</v>
      </c>
      <c r="AM25" s="110"/>
      <c r="AN25" s="110"/>
    </row>
    <row r="26" spans="1:40" ht="18" customHeight="1">
      <c r="A26" s="16">
        <v>16</v>
      </c>
      <c r="B26" s="8"/>
      <c r="C26" s="25"/>
      <c r="D26" s="26"/>
      <c r="E26" s="18"/>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2">
        <f t="shared" si="2"/>
        <v>0</v>
      </c>
      <c r="AL26" s="13">
        <f t="shared" si="1"/>
        <v>0</v>
      </c>
      <c r="AM26" s="110"/>
      <c r="AN26" s="110"/>
    </row>
    <row r="27" spans="1:40" ht="18" customHeight="1">
      <c r="A27" s="16">
        <v>17</v>
      </c>
      <c r="B27" s="8"/>
      <c r="C27" s="25"/>
      <c r="D27" s="26"/>
      <c r="E27" s="18"/>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2">
        <f t="shared" si="2"/>
        <v>0</v>
      </c>
      <c r="AL27" s="13">
        <f t="shared" si="1"/>
        <v>0</v>
      </c>
      <c r="AM27" s="110"/>
      <c r="AN27" s="110"/>
    </row>
    <row r="28" spans="1:40" ht="18" customHeight="1">
      <c r="A28" s="16">
        <v>18</v>
      </c>
      <c r="B28" s="8"/>
      <c r="C28" s="25"/>
      <c r="D28" s="26"/>
      <c r="E28" s="18"/>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2">
        <f t="shared" si="2"/>
        <v>0</v>
      </c>
      <c r="AL28" s="13">
        <f t="shared" si="1"/>
        <v>0</v>
      </c>
      <c r="AM28" s="110"/>
      <c r="AN28" s="110"/>
    </row>
    <row r="29" spans="1:40" ht="18" customHeight="1">
      <c r="A29" s="16">
        <v>19</v>
      </c>
      <c r="B29" s="8"/>
      <c r="C29" s="25"/>
      <c r="D29" s="26"/>
      <c r="E29" s="18"/>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2">
        <f t="shared" si="2"/>
        <v>0</v>
      </c>
      <c r="AL29" s="13">
        <f t="shared" si="1"/>
        <v>0</v>
      </c>
      <c r="AM29" s="110"/>
      <c r="AN29" s="110"/>
    </row>
    <row r="30" spans="1:40" ht="18" customHeight="1">
      <c r="A30" s="16">
        <v>20</v>
      </c>
      <c r="B30" s="8"/>
      <c r="C30" s="25"/>
      <c r="D30" s="26"/>
      <c r="E30" s="18"/>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2">
        <f t="shared" si="0"/>
        <v>0</v>
      </c>
      <c r="AL30" s="13">
        <f t="shared" si="1"/>
        <v>0</v>
      </c>
      <c r="AM30" s="110"/>
      <c r="AN30" s="110"/>
    </row>
    <row r="31" spans="1:40" ht="18" customHeight="1">
      <c r="A31" s="111" t="s">
        <v>26</v>
      </c>
      <c r="B31" s="112"/>
      <c r="C31" s="112"/>
      <c r="D31" s="112"/>
      <c r="E31" s="112"/>
      <c r="F31" s="14">
        <f>+SUM(F11:F30)</f>
        <v>0</v>
      </c>
      <c r="G31" s="14">
        <f t="shared" ref="G31:AJ31" si="3">+SUM(G11:G30)</f>
        <v>0</v>
      </c>
      <c r="H31" s="14">
        <f t="shared" si="3"/>
        <v>0</v>
      </c>
      <c r="I31" s="14">
        <f t="shared" si="3"/>
        <v>0</v>
      </c>
      <c r="J31" s="14">
        <f t="shared" si="3"/>
        <v>0</v>
      </c>
      <c r="K31" s="14">
        <f t="shared" si="3"/>
        <v>0</v>
      </c>
      <c r="L31" s="14">
        <f t="shared" si="3"/>
        <v>0</v>
      </c>
      <c r="M31" s="14">
        <f t="shared" si="3"/>
        <v>0</v>
      </c>
      <c r="N31" s="14">
        <f t="shared" si="3"/>
        <v>0</v>
      </c>
      <c r="O31" s="14">
        <f t="shared" si="3"/>
        <v>0</v>
      </c>
      <c r="P31" s="14">
        <f t="shared" si="3"/>
        <v>0</v>
      </c>
      <c r="Q31" s="14">
        <f t="shared" si="3"/>
        <v>0</v>
      </c>
      <c r="R31" s="14">
        <f t="shared" si="3"/>
        <v>0</v>
      </c>
      <c r="S31" s="14">
        <f t="shared" si="3"/>
        <v>0</v>
      </c>
      <c r="T31" s="14">
        <f t="shared" si="3"/>
        <v>0</v>
      </c>
      <c r="U31" s="14">
        <f t="shared" si="3"/>
        <v>0</v>
      </c>
      <c r="V31" s="14">
        <f t="shared" si="3"/>
        <v>0</v>
      </c>
      <c r="W31" s="14">
        <f t="shared" si="3"/>
        <v>0</v>
      </c>
      <c r="X31" s="14">
        <f t="shared" si="3"/>
        <v>0</v>
      </c>
      <c r="Y31" s="14">
        <f t="shared" si="3"/>
        <v>0</v>
      </c>
      <c r="Z31" s="14">
        <f t="shared" si="3"/>
        <v>0</v>
      </c>
      <c r="AA31" s="14">
        <f t="shared" si="3"/>
        <v>0</v>
      </c>
      <c r="AB31" s="14">
        <f t="shared" si="3"/>
        <v>0</v>
      </c>
      <c r="AC31" s="14">
        <f t="shared" si="3"/>
        <v>0</v>
      </c>
      <c r="AD31" s="14">
        <f t="shared" si="3"/>
        <v>0</v>
      </c>
      <c r="AE31" s="14">
        <f t="shared" si="3"/>
        <v>0</v>
      </c>
      <c r="AF31" s="14">
        <f t="shared" si="3"/>
        <v>0</v>
      </c>
      <c r="AG31" s="14">
        <f t="shared" si="3"/>
        <v>0</v>
      </c>
      <c r="AH31" s="14">
        <f t="shared" si="3"/>
        <v>0</v>
      </c>
      <c r="AI31" s="14">
        <f t="shared" si="3"/>
        <v>0</v>
      </c>
      <c r="AJ31" s="14">
        <f t="shared" si="3"/>
        <v>0</v>
      </c>
      <c r="AK31" s="12">
        <f t="shared" si="0"/>
        <v>0</v>
      </c>
      <c r="AL31" s="13">
        <f>IF($AK$3="４週",AK31/4,AK31/(DAY(EOMONTH($F$9,0))/7))</f>
        <v>0</v>
      </c>
      <c r="AM31" s="113"/>
      <c r="AN31" s="113"/>
    </row>
    <row r="32" spans="1:40" ht="18" customHeight="1">
      <c r="A32" s="112" t="s">
        <v>27</v>
      </c>
      <c r="B32" s="112"/>
      <c r="C32" s="112"/>
      <c r="D32" s="112"/>
      <c r="E32" s="114"/>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14"/>
      <c r="AL32" s="15"/>
      <c r="AM32" s="113"/>
      <c r="AN32" s="113"/>
    </row>
    <row r="33" spans="1:39" ht="15" customHeight="1">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39" ht="15" customHeight="1">
      <c r="A34" s="2" t="s">
        <v>28</v>
      </c>
      <c r="B34" s="33"/>
      <c r="C34" s="34"/>
      <c r="D34" s="34"/>
      <c r="E34" s="34"/>
      <c r="F34" s="35"/>
      <c r="G34" s="34"/>
      <c r="H34" s="20"/>
      <c r="I34" s="20"/>
      <c r="J34" s="20"/>
      <c r="K34" s="20"/>
      <c r="L34" s="20"/>
      <c r="M34" s="20"/>
      <c r="N34" s="20"/>
      <c r="O34" s="20"/>
      <c r="P34" s="20"/>
      <c r="Q34" s="20"/>
      <c r="R34" s="20">
        <v>6</v>
      </c>
      <c r="S34" s="20"/>
      <c r="T34" s="20"/>
      <c r="U34" s="20"/>
      <c r="V34" s="20"/>
      <c r="W34" s="20"/>
      <c r="X34" s="20">
        <v>7</v>
      </c>
      <c r="Y34" s="20"/>
      <c r="Z34" s="20"/>
      <c r="AA34" s="20"/>
      <c r="AB34" s="20"/>
      <c r="AC34" s="20"/>
      <c r="AD34" s="20">
        <v>8</v>
      </c>
      <c r="AE34" s="20"/>
      <c r="AF34" s="20"/>
      <c r="AG34" s="21"/>
      <c r="AH34" s="21"/>
      <c r="AI34" s="21"/>
      <c r="AJ34" s="21">
        <v>9</v>
      </c>
      <c r="AK34" s="19"/>
      <c r="AL34" s="19"/>
      <c r="AM34" s="4"/>
    </row>
    <row r="35" spans="1:39" s="2" customFormat="1" ht="15" customHeight="1">
      <c r="A35" s="2" t="s">
        <v>29</v>
      </c>
      <c r="B35" s="28"/>
      <c r="C35" s="28"/>
      <c r="D35" s="28"/>
      <c r="E35" s="28"/>
      <c r="F35" s="28"/>
      <c r="G35" s="28"/>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row>
    <row r="36" spans="1:39" s="2" customFormat="1" ht="15" customHeight="1">
      <c r="A36" s="2" t="s">
        <v>30</v>
      </c>
      <c r="B36" s="28"/>
      <c r="C36" s="28"/>
      <c r="D36" s="28"/>
      <c r="E36" s="28"/>
      <c r="F36" s="28"/>
      <c r="G36" s="28"/>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row>
    <row r="37" spans="1:39" s="2" customFormat="1" ht="15" customHeight="1">
      <c r="A37" s="2" t="s">
        <v>31</v>
      </c>
      <c r="B37" s="28"/>
      <c r="C37" s="28"/>
      <c r="D37" s="28"/>
      <c r="E37" s="28"/>
      <c r="F37" s="28"/>
      <c r="G37" s="28"/>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row>
    <row r="38" spans="1:39" s="2" customFormat="1" ht="15" customHeight="1">
      <c r="A38" s="2" t="s">
        <v>32</v>
      </c>
      <c r="B38" s="28"/>
      <c r="C38" s="28"/>
      <c r="D38" s="28"/>
      <c r="E38" s="28"/>
      <c r="F38" s="28"/>
      <c r="G38" s="28"/>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row>
    <row r="39" spans="1:39" ht="15" customHeight="1">
      <c r="A39" s="2" t="s">
        <v>33</v>
      </c>
      <c r="B39" s="36"/>
      <c r="C39" s="2"/>
      <c r="D39" s="2"/>
      <c r="E39" s="2"/>
      <c r="F39" s="2"/>
      <c r="G39" s="2"/>
    </row>
    <row r="40" spans="1:39" ht="15" customHeight="1">
      <c r="A40" s="2" t="s">
        <v>34</v>
      </c>
      <c r="B40" s="36"/>
      <c r="C40" s="2"/>
      <c r="D40" s="2"/>
      <c r="E40" s="2"/>
      <c r="F40" s="2"/>
      <c r="G40" s="2"/>
    </row>
    <row r="41" spans="1:39" ht="15" customHeight="1">
      <c r="A41" s="2"/>
      <c r="B41" s="17" t="s">
        <v>35</v>
      </c>
      <c r="C41" s="100" t="s">
        <v>36</v>
      </c>
      <c r="D41" s="100"/>
      <c r="E41" s="100"/>
      <c r="F41" s="2"/>
      <c r="G41" s="2"/>
    </row>
    <row r="42" spans="1:39" ht="15" customHeight="1">
      <c r="A42" s="2"/>
      <c r="B42" s="39" t="s">
        <v>37</v>
      </c>
      <c r="C42" s="91" t="s">
        <v>38</v>
      </c>
      <c r="D42" s="91"/>
      <c r="E42" s="91"/>
      <c r="F42" s="2"/>
      <c r="G42" s="2"/>
    </row>
    <row r="43" spans="1:39" ht="15" customHeight="1">
      <c r="A43" s="2"/>
      <c r="B43" s="39" t="s">
        <v>39</v>
      </c>
      <c r="C43" s="91" t="s">
        <v>40</v>
      </c>
      <c r="D43" s="91"/>
      <c r="E43" s="91"/>
      <c r="F43" s="2"/>
      <c r="G43" s="2"/>
    </row>
    <row r="44" spans="1:39" ht="15" customHeight="1">
      <c r="A44" s="2"/>
      <c r="B44" s="39" t="s">
        <v>41</v>
      </c>
      <c r="C44" s="91" t="s">
        <v>42</v>
      </c>
      <c r="D44" s="91"/>
      <c r="E44" s="91"/>
      <c r="F44" s="2"/>
      <c r="G44" s="2"/>
    </row>
    <row r="45" spans="1:39" ht="15" customHeight="1">
      <c r="A45" s="2"/>
      <c r="B45" s="39" t="s">
        <v>43</v>
      </c>
      <c r="C45" s="91" t="s">
        <v>44</v>
      </c>
      <c r="D45" s="91"/>
      <c r="E45" s="91"/>
      <c r="F45" s="2"/>
      <c r="G45" s="2"/>
    </row>
    <row r="46" spans="1:39" ht="15" customHeight="1">
      <c r="A46" s="2"/>
      <c r="B46" s="2" t="s">
        <v>45</v>
      </c>
      <c r="C46" s="2"/>
      <c r="D46" s="2"/>
      <c r="E46" s="2"/>
      <c r="F46" s="2"/>
      <c r="G46" s="2"/>
    </row>
    <row r="47" spans="1:39" ht="15" customHeight="1">
      <c r="A47" s="2"/>
      <c r="B47" s="2" t="s">
        <v>46</v>
      </c>
      <c r="C47" s="2"/>
      <c r="D47" s="2"/>
      <c r="E47" s="2"/>
      <c r="F47" s="2"/>
      <c r="G47" s="2"/>
    </row>
    <row r="48" spans="1:39" ht="15" customHeight="1">
      <c r="A48" s="2"/>
      <c r="B48" s="2" t="s">
        <v>47</v>
      </c>
      <c r="C48" s="2"/>
      <c r="D48" s="2"/>
      <c r="E48" s="2"/>
      <c r="F48" s="2"/>
      <c r="G48" s="2"/>
    </row>
    <row r="49" spans="1:7" ht="15" customHeight="1">
      <c r="A49" s="2" t="s">
        <v>48</v>
      </c>
      <c r="B49" s="36"/>
      <c r="C49" s="2"/>
      <c r="D49" s="2"/>
      <c r="E49" s="2"/>
      <c r="F49" s="2"/>
      <c r="G49" s="2"/>
    </row>
    <row r="50" spans="1:7" ht="15" customHeight="1">
      <c r="A50" s="2" t="s">
        <v>49</v>
      </c>
      <c r="B50" s="36"/>
      <c r="C50" s="2"/>
      <c r="D50" s="2"/>
      <c r="E50" s="2"/>
      <c r="F50" s="2"/>
      <c r="G50" s="2"/>
    </row>
    <row r="51" spans="1:7" ht="15" customHeight="1">
      <c r="A51" s="2" t="s">
        <v>50</v>
      </c>
      <c r="B51" s="36"/>
      <c r="C51" s="2"/>
      <c r="D51" s="2"/>
      <c r="E51" s="2"/>
      <c r="F51" s="2"/>
      <c r="G51" s="2"/>
    </row>
    <row r="52" spans="1:7" ht="15" customHeight="1">
      <c r="A52" s="2" t="s">
        <v>51</v>
      </c>
      <c r="B52" s="36"/>
      <c r="C52" s="2"/>
      <c r="D52" s="2"/>
      <c r="E52" s="2"/>
      <c r="F52" s="2"/>
      <c r="G52" s="2"/>
    </row>
    <row r="53" spans="1:7" ht="15" customHeight="1">
      <c r="A53" s="2" t="s">
        <v>52</v>
      </c>
      <c r="B53" s="36"/>
      <c r="C53" s="2"/>
      <c r="D53" s="2"/>
      <c r="E53" s="2"/>
      <c r="F53" s="2"/>
      <c r="G53" s="2"/>
    </row>
    <row r="54" spans="1:7" ht="15" customHeight="1">
      <c r="A54" s="2" t="s">
        <v>53</v>
      </c>
      <c r="B54" s="36"/>
      <c r="C54" s="2"/>
      <c r="D54" s="2"/>
      <c r="E54" s="2"/>
      <c r="F54" s="2"/>
      <c r="G54" s="2"/>
    </row>
    <row r="55" spans="1:7" ht="15" customHeight="1">
      <c r="A55" s="2"/>
      <c r="B55" s="2" t="s">
        <v>54</v>
      </c>
      <c r="C55" s="2"/>
      <c r="D55" s="2"/>
      <c r="E55" s="2"/>
      <c r="F55" s="2"/>
      <c r="G55" s="2"/>
    </row>
    <row r="56" spans="1:7" ht="15" customHeight="1">
      <c r="A56" s="2"/>
      <c r="B56" s="2" t="s">
        <v>55</v>
      </c>
      <c r="C56" s="2"/>
      <c r="D56" s="2"/>
      <c r="E56" s="2"/>
      <c r="F56" s="2"/>
      <c r="G56" s="2"/>
    </row>
    <row r="57" spans="1:7" ht="15" customHeight="1">
      <c r="A57" s="2" t="s">
        <v>56</v>
      </c>
      <c r="B57" s="36"/>
      <c r="C57" s="2"/>
      <c r="D57" s="2"/>
      <c r="E57" s="2"/>
      <c r="F57" s="2"/>
      <c r="G57" s="2"/>
    </row>
    <row r="58" spans="1:7" ht="15" customHeight="1">
      <c r="A58" s="2" t="s">
        <v>57</v>
      </c>
      <c r="B58" s="36"/>
      <c r="C58" s="2"/>
      <c r="D58" s="2"/>
      <c r="E58" s="2"/>
      <c r="F58" s="2"/>
      <c r="G58" s="2"/>
    </row>
    <row r="59" spans="1:7" ht="15" customHeight="1">
      <c r="A59" s="2" t="s">
        <v>58</v>
      </c>
      <c r="B59" s="36"/>
      <c r="C59" s="2"/>
      <c r="D59" s="2"/>
      <c r="E59" s="2"/>
      <c r="F59" s="2"/>
      <c r="G59" s="2"/>
    </row>
    <row r="60" spans="1:7" ht="15" customHeight="1">
      <c r="A60" s="2" t="s">
        <v>59</v>
      </c>
      <c r="B60" s="36"/>
      <c r="C60" s="2"/>
      <c r="D60" s="2"/>
      <c r="E60" s="2"/>
      <c r="F60" s="2"/>
      <c r="G60" s="2"/>
    </row>
    <row r="61" spans="1:7" ht="15" customHeight="1">
      <c r="A61" s="2" t="s">
        <v>60</v>
      </c>
      <c r="B61" s="36"/>
      <c r="C61" s="2"/>
      <c r="D61" s="2"/>
      <c r="E61" s="2"/>
      <c r="F61" s="2"/>
      <c r="G61" s="2"/>
    </row>
    <row r="62" spans="1:7" ht="15" customHeight="1">
      <c r="A62" s="2" t="s">
        <v>61</v>
      </c>
      <c r="B62" s="36"/>
      <c r="C62" s="2"/>
      <c r="D62" s="2"/>
      <c r="E62" s="2"/>
      <c r="F62" s="2"/>
      <c r="G62" s="2"/>
    </row>
    <row r="63" spans="1:7" ht="15" customHeight="1">
      <c r="A63" s="2" t="s">
        <v>62</v>
      </c>
      <c r="B63" s="36"/>
      <c r="C63" s="2"/>
      <c r="D63" s="2"/>
      <c r="E63" s="2"/>
      <c r="F63" s="2"/>
      <c r="G63" s="2"/>
    </row>
    <row r="64" spans="1:7" ht="15" customHeight="1">
      <c r="A64" s="2" t="s">
        <v>63</v>
      </c>
      <c r="B64" s="36"/>
      <c r="C64" s="2"/>
      <c r="D64" s="2"/>
      <c r="E64" s="2"/>
      <c r="F64" s="2"/>
      <c r="G64" s="2"/>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7"/>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topLeftCell="A29" zoomScaleNormal="100" zoomScaleSheetLayoutView="100" workbookViewId="0">
      <selection activeCell="I40" sqref="I40:K40"/>
    </sheetView>
  </sheetViews>
  <sheetFormatPr defaultColWidth="8.25" defaultRowHeight="21" customHeight="1"/>
  <cols>
    <col min="1" max="1" width="2.58203125" style="1" customWidth="1"/>
    <col min="2" max="2" width="15" style="3" customWidth="1"/>
    <col min="3" max="3" width="7.25" style="1" customWidth="1"/>
    <col min="4" max="5" width="7.58203125" style="1" customWidth="1"/>
    <col min="6" max="36" width="2.58203125" style="1" customWidth="1"/>
    <col min="37" max="37" width="6.58203125" style="1" customWidth="1"/>
    <col min="38" max="39" width="7.58203125" style="1" customWidth="1"/>
    <col min="40" max="40" width="5.58203125" style="1" customWidth="1"/>
    <col min="41" max="16384" width="8.25" style="1"/>
  </cols>
  <sheetData>
    <row r="1" spans="1:40" ht="25" customHeight="1">
      <c r="A1" s="37" t="s">
        <v>1</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2</v>
      </c>
      <c r="AJ1" s="23"/>
      <c r="AK1" s="125" t="s">
        <v>112</v>
      </c>
      <c r="AL1" s="125"/>
      <c r="AM1" s="125"/>
      <c r="AN1" s="125"/>
    </row>
    <row r="2" spans="1:40" ht="18" customHeight="1">
      <c r="A2" s="4"/>
      <c r="B2" s="5"/>
      <c r="C2" s="5"/>
      <c r="D2" s="5"/>
      <c r="E2" s="5"/>
      <c r="F2" s="5"/>
      <c r="G2" s="5"/>
      <c r="H2" s="5"/>
      <c r="I2" s="5"/>
      <c r="J2" s="5"/>
      <c r="K2" s="5"/>
      <c r="L2" s="5"/>
      <c r="M2" s="126">
        <v>2026</v>
      </c>
      <c r="N2" s="126"/>
      <c r="O2" s="126"/>
      <c r="P2" s="126"/>
      <c r="Q2" s="127" t="s">
        <v>4</v>
      </c>
      <c r="R2" s="127"/>
      <c r="S2" s="126"/>
      <c r="T2" s="126"/>
      <c r="U2" s="127" t="s">
        <v>5</v>
      </c>
      <c r="V2" s="127"/>
      <c r="W2" s="5"/>
      <c r="X2" s="5"/>
      <c r="Y2" s="5"/>
      <c r="Z2" s="4"/>
      <c r="AA2" s="4"/>
      <c r="AC2" s="23"/>
      <c r="AD2" s="5"/>
      <c r="AE2" s="5"/>
      <c r="AF2" s="5"/>
      <c r="AG2" s="5"/>
      <c r="AH2" s="5"/>
      <c r="AI2" s="23" t="s">
        <v>6</v>
      </c>
      <c r="AJ2" s="23"/>
      <c r="AK2" s="128"/>
      <c r="AL2" s="128"/>
      <c r="AM2" s="128"/>
      <c r="AN2" s="128"/>
    </row>
    <row r="3" spans="1:40" ht="18" customHeight="1">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7</v>
      </c>
      <c r="AJ3" s="23"/>
      <c r="AK3" s="129" t="s">
        <v>65</v>
      </c>
      <c r="AL3" s="129"/>
      <c r="AM3" s="129"/>
      <c r="AN3" s="129"/>
    </row>
    <row r="4" spans="1:40" ht="18" customHeight="1">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8</v>
      </c>
      <c r="AJ4" s="23"/>
      <c r="AK4" s="129"/>
      <c r="AL4" s="129"/>
      <c r="AM4" s="129"/>
      <c r="AN4" s="129"/>
    </row>
    <row r="5" spans="1:40" ht="18" customHeight="1">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9</v>
      </c>
      <c r="AH5" s="130"/>
      <c r="AI5" s="130"/>
      <c r="AJ5" s="130"/>
      <c r="AK5" s="30" t="s">
        <v>10</v>
      </c>
      <c r="AL5" s="41"/>
      <c r="AM5" s="30" t="s">
        <v>11</v>
      </c>
      <c r="AN5" s="4"/>
    </row>
    <row r="6" spans="1:40" ht="10" customHeight="1">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c r="A7" s="113" t="s">
        <v>12</v>
      </c>
      <c r="B7" s="121" t="s">
        <v>13</v>
      </c>
      <c r="C7" s="116" t="s">
        <v>14</v>
      </c>
      <c r="D7" s="100" t="s">
        <v>15</v>
      </c>
      <c r="E7" s="111" t="s">
        <v>16</v>
      </c>
      <c r="F7" s="119" t="s">
        <v>17</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0" t="s">
        <v>18</v>
      </c>
      <c r="AL7" s="101" t="s">
        <v>19</v>
      </c>
      <c r="AM7" s="115" t="s">
        <v>20</v>
      </c>
      <c r="AN7" s="115"/>
    </row>
    <row r="8" spans="1:40" ht="15" customHeight="1">
      <c r="A8" s="113"/>
      <c r="B8" s="122"/>
      <c r="C8" s="117"/>
      <c r="D8" s="100"/>
      <c r="E8" s="111"/>
      <c r="F8" s="100" t="s">
        <v>21</v>
      </c>
      <c r="G8" s="100"/>
      <c r="H8" s="100"/>
      <c r="I8" s="100"/>
      <c r="J8" s="100"/>
      <c r="K8" s="100"/>
      <c r="L8" s="100"/>
      <c r="M8" s="100" t="s">
        <v>22</v>
      </c>
      <c r="N8" s="100"/>
      <c r="O8" s="100"/>
      <c r="P8" s="100"/>
      <c r="Q8" s="100"/>
      <c r="R8" s="100"/>
      <c r="S8" s="100"/>
      <c r="T8" s="100" t="s">
        <v>23</v>
      </c>
      <c r="U8" s="100"/>
      <c r="V8" s="100"/>
      <c r="W8" s="100"/>
      <c r="X8" s="100"/>
      <c r="Y8" s="100"/>
      <c r="Z8" s="100"/>
      <c r="AA8" s="100" t="s">
        <v>24</v>
      </c>
      <c r="AB8" s="100"/>
      <c r="AC8" s="100"/>
      <c r="AD8" s="100"/>
      <c r="AE8" s="100"/>
      <c r="AF8" s="100"/>
      <c r="AG8" s="100"/>
      <c r="AH8" s="100" t="s">
        <v>25</v>
      </c>
      <c r="AI8" s="100"/>
      <c r="AJ8" s="100"/>
      <c r="AK8" s="120"/>
      <c r="AL8" s="101"/>
      <c r="AM8" s="115"/>
      <c r="AN8" s="115"/>
    </row>
    <row r="9" spans="1:40" ht="15" customHeight="1">
      <c r="A9" s="113"/>
      <c r="B9" s="123" t="s">
        <v>66</v>
      </c>
      <c r="C9" s="117"/>
      <c r="D9" s="100"/>
      <c r="E9" s="111"/>
      <c r="F9" s="6">
        <f>DATE($M$2,$S$2,1)</f>
        <v>45992</v>
      </c>
      <c r="G9" s="6">
        <f>DATE($M$2,$S$2,2)</f>
        <v>45993</v>
      </c>
      <c r="H9" s="6">
        <f>DATE($M$2,$S$2,3)</f>
        <v>45994</v>
      </c>
      <c r="I9" s="6">
        <f>DATE($M$2,$S$2,4)</f>
        <v>45995</v>
      </c>
      <c r="J9" s="6">
        <f>DATE($M$2,$S$2,5)</f>
        <v>45996</v>
      </c>
      <c r="K9" s="6">
        <f>DATE($M$2,$S$2,6)</f>
        <v>45997</v>
      </c>
      <c r="L9" s="6">
        <f>DATE($M$2,$S$2,7)</f>
        <v>45998</v>
      </c>
      <c r="M9" s="6">
        <f>DATE($M$2,$S$2,8)</f>
        <v>45999</v>
      </c>
      <c r="N9" s="6">
        <f>DATE($M$2,$S$2,9)</f>
        <v>46000</v>
      </c>
      <c r="O9" s="6">
        <f>DATE($M$2,$S$2,10)</f>
        <v>46001</v>
      </c>
      <c r="P9" s="6">
        <f>DATE($M$2,$S$2,11)</f>
        <v>46002</v>
      </c>
      <c r="Q9" s="6">
        <f>DATE($M$2,$S$2,12)</f>
        <v>46003</v>
      </c>
      <c r="R9" s="6">
        <f>DATE($M$2,$S$2,13)</f>
        <v>46004</v>
      </c>
      <c r="S9" s="6">
        <f>DATE($M$2,$S$2,14)</f>
        <v>46005</v>
      </c>
      <c r="T9" s="6">
        <f>DATE($M$2,$S$2,15)</f>
        <v>46006</v>
      </c>
      <c r="U9" s="6">
        <f>DATE($M$2,$S$2,16)</f>
        <v>46007</v>
      </c>
      <c r="V9" s="6">
        <f>DATE($M$2,$S$2,17)</f>
        <v>46008</v>
      </c>
      <c r="W9" s="6">
        <f>DATE($M$2,$S$2,18)</f>
        <v>46009</v>
      </c>
      <c r="X9" s="6">
        <f>DATE($M$2,$S$2,19)</f>
        <v>46010</v>
      </c>
      <c r="Y9" s="6">
        <f>DATE($M$2,$S$2,20)</f>
        <v>46011</v>
      </c>
      <c r="Z9" s="6">
        <f>DATE($M$2,$S$2,21)</f>
        <v>46012</v>
      </c>
      <c r="AA9" s="6">
        <f>DATE($M$2,$S$2,22)</f>
        <v>46013</v>
      </c>
      <c r="AB9" s="6">
        <f>DATE($M$2,$S$2,23)</f>
        <v>46014</v>
      </c>
      <c r="AC9" s="6">
        <f>DATE($M$2,$S$2,24)</f>
        <v>46015</v>
      </c>
      <c r="AD9" s="6">
        <f>DATE($M$2,$S$2,25)</f>
        <v>46016</v>
      </c>
      <c r="AE9" s="6">
        <f>DATE($M$2,$S$2,26)</f>
        <v>46017</v>
      </c>
      <c r="AF9" s="6">
        <f>DATE($M$2,$S$2,27)</f>
        <v>46018</v>
      </c>
      <c r="AG9" s="6">
        <f>DATE($M$2,$S$2,28)</f>
        <v>46019</v>
      </c>
      <c r="AH9" s="6">
        <f>IF(DAY(EOMONTH(F9,0))&lt;29,"",DATE($M$2,$S$2,29))</f>
        <v>46020</v>
      </c>
      <c r="AI9" s="6">
        <f>IF(DAY(EOMONTH(F9,0))&lt;30,"",DATE($M$2,$S$2,30))</f>
        <v>46021</v>
      </c>
      <c r="AJ9" s="6">
        <f>IF(DAY(EOMONTH(F9,0))&lt;31,"",DATE($M$2,$S$2,31))</f>
        <v>46022</v>
      </c>
      <c r="AK9" s="120"/>
      <c r="AL9" s="101"/>
      <c r="AM9" s="115"/>
      <c r="AN9" s="115"/>
    </row>
    <row r="10" spans="1:40" ht="15" customHeight="1">
      <c r="A10" s="113"/>
      <c r="B10" s="124"/>
      <c r="C10" s="118"/>
      <c r="D10" s="100"/>
      <c r="E10" s="111"/>
      <c r="F10" s="7">
        <f>DATE($M$2,$S$2,1)</f>
        <v>45992</v>
      </c>
      <c r="G10" s="7">
        <f>DATE($M$2,$S$2,2)</f>
        <v>45993</v>
      </c>
      <c r="H10" s="7">
        <f>DATE($M$2,$S$2,3)</f>
        <v>45994</v>
      </c>
      <c r="I10" s="7">
        <f>DATE($M$2,$S$2,4)</f>
        <v>45995</v>
      </c>
      <c r="J10" s="7">
        <f>DATE($M$2,$S$2,5)</f>
        <v>45996</v>
      </c>
      <c r="K10" s="7">
        <f>DATE($M$2,$S$2,6)</f>
        <v>45997</v>
      </c>
      <c r="L10" s="7">
        <f>DATE($M$2,$S$2,7)</f>
        <v>45998</v>
      </c>
      <c r="M10" s="7">
        <f>DATE($M$2,$S$2,8)</f>
        <v>45999</v>
      </c>
      <c r="N10" s="7">
        <f>DATE($M$2,$S$2,9)</f>
        <v>46000</v>
      </c>
      <c r="O10" s="7">
        <f>DATE($M$2,$S$2,10)</f>
        <v>46001</v>
      </c>
      <c r="P10" s="7">
        <f>DATE($M$2,$S$2,11)</f>
        <v>46002</v>
      </c>
      <c r="Q10" s="7">
        <f>DATE($M$2,$S$2,12)</f>
        <v>46003</v>
      </c>
      <c r="R10" s="7">
        <f>DATE($M$2,$S$2,13)</f>
        <v>46004</v>
      </c>
      <c r="S10" s="7">
        <f>DATE($M$2,$S$2,14)</f>
        <v>46005</v>
      </c>
      <c r="T10" s="7">
        <f>DATE($M$2,$S$2,15)</f>
        <v>46006</v>
      </c>
      <c r="U10" s="7">
        <f>DATE($M$2,$S$2,16)</f>
        <v>46007</v>
      </c>
      <c r="V10" s="7">
        <f>DATE($M$2,$S$2,17)</f>
        <v>46008</v>
      </c>
      <c r="W10" s="7">
        <f>DATE($M$2,$S$2,18)</f>
        <v>46009</v>
      </c>
      <c r="X10" s="7">
        <f>DATE($M$2,$S$2,19)</f>
        <v>46010</v>
      </c>
      <c r="Y10" s="7">
        <f>DATE($M$2,$S$2,20)</f>
        <v>46011</v>
      </c>
      <c r="Z10" s="7">
        <f>DATE($M$2,$S$2,21)</f>
        <v>46012</v>
      </c>
      <c r="AA10" s="7">
        <f>DATE($M$2,$S$2,22)</f>
        <v>46013</v>
      </c>
      <c r="AB10" s="7">
        <f>DATE($M$2,$S$2,23)</f>
        <v>46014</v>
      </c>
      <c r="AC10" s="7">
        <f>DATE($M$2,$S$2,24)</f>
        <v>46015</v>
      </c>
      <c r="AD10" s="7">
        <f>DATE($M$2,$S$2,25)</f>
        <v>46016</v>
      </c>
      <c r="AE10" s="7">
        <f>DATE($M$2,$S$2,26)</f>
        <v>46017</v>
      </c>
      <c r="AF10" s="7">
        <f>DATE($M$2,$S$2,27)</f>
        <v>46018</v>
      </c>
      <c r="AG10" s="7">
        <f>DATE($M$2,$S$2,28)</f>
        <v>46019</v>
      </c>
      <c r="AH10" s="7">
        <f>IF(DAY(EOMONTH(F10,0))&lt;29,"",DATE($M$2,$S$2,29))</f>
        <v>46020</v>
      </c>
      <c r="AI10" s="7">
        <f>IF(DAY(EOMONTH(F10,0))&lt;30,"",DATE($M$2,$S$2,30))</f>
        <v>46021</v>
      </c>
      <c r="AJ10" s="7">
        <f>IF(DAY(EOMONTH(F10,0))&lt;31,"",DATE($M$2,$S$2,31))</f>
        <v>46022</v>
      </c>
      <c r="AK10" s="120"/>
      <c r="AL10" s="101"/>
      <c r="AM10" s="115"/>
      <c r="AN10" s="115"/>
    </row>
    <row r="11" spans="1:40" ht="18" customHeight="1">
      <c r="A11" s="16">
        <v>1</v>
      </c>
      <c r="B11" s="45" t="s">
        <v>67</v>
      </c>
      <c r="C11" s="25" t="s">
        <v>37</v>
      </c>
      <c r="D11" s="46"/>
      <c r="E11" s="47" t="s">
        <v>37</v>
      </c>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5"/>
      <c r="AL11" s="70"/>
      <c r="AM11" s="110"/>
      <c r="AN11" s="110"/>
    </row>
    <row r="12" spans="1:40" ht="18" customHeight="1">
      <c r="A12" s="16">
        <v>2</v>
      </c>
      <c r="B12" s="45" t="s">
        <v>68</v>
      </c>
      <c r="C12" s="25" t="s">
        <v>39</v>
      </c>
      <c r="D12" s="46"/>
      <c r="E12" s="47" t="s">
        <v>39</v>
      </c>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2">
        <f>+SUM(F12:AJ12)</f>
        <v>0</v>
      </c>
      <c r="AL12" s="13">
        <f t="shared" ref="AL12:AL30" si="0">IF($AK$3="４週",AK12/4,AK12/(DAY(EOMONTH($F$9,0))/7))</f>
        <v>0</v>
      </c>
      <c r="AM12" s="110"/>
      <c r="AN12" s="110"/>
    </row>
    <row r="13" spans="1:40" ht="18" customHeight="1">
      <c r="A13" s="16">
        <v>3</v>
      </c>
      <c r="B13" s="45" t="s">
        <v>68</v>
      </c>
      <c r="C13" s="25" t="s">
        <v>41</v>
      </c>
      <c r="D13" s="46"/>
      <c r="E13" s="47" t="s">
        <v>41</v>
      </c>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2">
        <f>+SUM(F13:AJ13)</f>
        <v>0</v>
      </c>
      <c r="AL13" s="13">
        <f t="shared" si="0"/>
        <v>0</v>
      </c>
      <c r="AM13" s="110"/>
      <c r="AN13" s="110"/>
    </row>
    <row r="14" spans="1:40" ht="18" customHeight="1">
      <c r="A14" s="16">
        <v>4</v>
      </c>
      <c r="B14" s="45" t="s">
        <v>69</v>
      </c>
      <c r="C14" s="25" t="s">
        <v>41</v>
      </c>
      <c r="D14" s="46"/>
      <c r="E14" s="47" t="s">
        <v>43</v>
      </c>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2">
        <f t="shared" ref="AK14:AK30" si="1">+SUM(F14:AJ14)</f>
        <v>0</v>
      </c>
      <c r="AL14" s="13">
        <f t="shared" si="0"/>
        <v>0</v>
      </c>
      <c r="AM14" s="110"/>
      <c r="AN14" s="110"/>
    </row>
    <row r="15" spans="1:40" ht="18" customHeight="1">
      <c r="A15" s="16">
        <v>5</v>
      </c>
      <c r="B15" s="45" t="s">
        <v>69</v>
      </c>
      <c r="C15" s="25" t="s">
        <v>41</v>
      </c>
      <c r="D15" s="46"/>
      <c r="E15" s="47" t="s">
        <v>70</v>
      </c>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2">
        <f t="shared" si="1"/>
        <v>0</v>
      </c>
      <c r="AL15" s="13">
        <f t="shared" si="0"/>
        <v>0</v>
      </c>
      <c r="AM15" s="110"/>
      <c r="AN15" s="110"/>
    </row>
    <row r="16" spans="1:40" ht="18" customHeight="1">
      <c r="A16" s="16">
        <v>6</v>
      </c>
      <c r="B16" s="45" t="s">
        <v>69</v>
      </c>
      <c r="C16" s="25" t="s">
        <v>43</v>
      </c>
      <c r="D16" s="46"/>
      <c r="E16" s="47" t="s">
        <v>71</v>
      </c>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2">
        <f t="shared" si="1"/>
        <v>0</v>
      </c>
      <c r="AL16" s="13">
        <f t="shared" si="0"/>
        <v>0</v>
      </c>
      <c r="AM16" s="110"/>
      <c r="AN16" s="110"/>
    </row>
    <row r="17" spans="1:40" ht="18" customHeight="1">
      <c r="A17" s="16">
        <v>7</v>
      </c>
      <c r="B17" s="45" t="s">
        <v>69</v>
      </c>
      <c r="C17" s="25" t="s">
        <v>43</v>
      </c>
      <c r="D17" s="46"/>
      <c r="E17" s="47" t="s">
        <v>72</v>
      </c>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2">
        <f t="shared" si="1"/>
        <v>0</v>
      </c>
      <c r="AL17" s="13">
        <f t="shared" si="0"/>
        <v>0</v>
      </c>
      <c r="AM17" s="110"/>
      <c r="AN17" s="110"/>
    </row>
    <row r="18" spans="1:40" ht="18" customHeight="1">
      <c r="A18" s="16">
        <v>8</v>
      </c>
      <c r="B18" s="45" t="s">
        <v>69</v>
      </c>
      <c r="C18" s="25" t="s">
        <v>43</v>
      </c>
      <c r="D18" s="46"/>
      <c r="E18" s="47" t="s">
        <v>73</v>
      </c>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2">
        <f t="shared" si="1"/>
        <v>0</v>
      </c>
      <c r="AL18" s="13">
        <f t="shared" si="0"/>
        <v>0</v>
      </c>
      <c r="AM18" s="110"/>
      <c r="AN18" s="110"/>
    </row>
    <row r="19" spans="1:40" ht="18" customHeight="1">
      <c r="A19" s="16">
        <v>9</v>
      </c>
      <c r="B19" s="45" t="s">
        <v>69</v>
      </c>
      <c r="C19" s="25" t="s">
        <v>43</v>
      </c>
      <c r="D19" s="46"/>
      <c r="E19" s="47" t="s">
        <v>74</v>
      </c>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2">
        <f t="shared" si="1"/>
        <v>0</v>
      </c>
      <c r="AL19" s="13">
        <f t="shared" si="0"/>
        <v>0</v>
      </c>
      <c r="AM19" s="110"/>
      <c r="AN19" s="110"/>
    </row>
    <row r="20" spans="1:40" ht="18" customHeight="1">
      <c r="A20" s="16">
        <v>10</v>
      </c>
      <c r="B20" s="45" t="s">
        <v>113</v>
      </c>
      <c r="C20" s="25" t="s">
        <v>43</v>
      </c>
      <c r="D20" s="46"/>
      <c r="E20" s="47" t="s">
        <v>75</v>
      </c>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2">
        <f t="shared" si="1"/>
        <v>0</v>
      </c>
      <c r="AL20" s="13">
        <f t="shared" si="0"/>
        <v>0</v>
      </c>
      <c r="AM20" s="110"/>
      <c r="AN20" s="110"/>
    </row>
    <row r="21" spans="1:40" ht="18" customHeight="1">
      <c r="A21" s="16">
        <v>11</v>
      </c>
      <c r="B21" s="45"/>
      <c r="C21" s="25"/>
      <c r="D21" s="46"/>
      <c r="E21" s="47"/>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2">
        <f t="shared" si="1"/>
        <v>0</v>
      </c>
      <c r="AL21" s="13">
        <f t="shared" si="0"/>
        <v>0</v>
      </c>
      <c r="AM21" s="110"/>
      <c r="AN21" s="110"/>
    </row>
    <row r="22" spans="1:40" ht="18" customHeight="1">
      <c r="A22" s="16">
        <v>12</v>
      </c>
      <c r="B22" s="45"/>
      <c r="C22" s="25"/>
      <c r="D22" s="46"/>
      <c r="E22" s="47"/>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2">
        <f t="shared" si="1"/>
        <v>0</v>
      </c>
      <c r="AL22" s="13">
        <f t="shared" si="0"/>
        <v>0</v>
      </c>
      <c r="AM22" s="110"/>
      <c r="AN22" s="110"/>
    </row>
    <row r="23" spans="1:40" ht="18" customHeight="1">
      <c r="A23" s="16">
        <v>13</v>
      </c>
      <c r="B23" s="45"/>
      <c r="C23" s="25"/>
      <c r="D23" s="46"/>
      <c r="E23" s="47"/>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2">
        <f t="shared" si="1"/>
        <v>0</v>
      </c>
      <c r="AL23" s="13">
        <f t="shared" si="0"/>
        <v>0</v>
      </c>
      <c r="AM23" s="110"/>
      <c r="AN23" s="110"/>
    </row>
    <row r="24" spans="1:40" ht="18" customHeight="1">
      <c r="A24" s="16">
        <v>14</v>
      </c>
      <c r="B24" s="45"/>
      <c r="C24" s="25"/>
      <c r="D24" s="46"/>
      <c r="E24" s="47"/>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2">
        <f t="shared" si="1"/>
        <v>0</v>
      </c>
      <c r="AL24" s="13">
        <f t="shared" si="0"/>
        <v>0</v>
      </c>
      <c r="AM24" s="110"/>
      <c r="AN24" s="110"/>
    </row>
    <row r="25" spans="1:40" ht="18" customHeight="1">
      <c r="A25" s="16">
        <v>15</v>
      </c>
      <c r="B25" s="45"/>
      <c r="C25" s="25"/>
      <c r="D25" s="46"/>
      <c r="E25" s="47"/>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2">
        <f t="shared" si="1"/>
        <v>0</v>
      </c>
      <c r="AL25" s="13">
        <f t="shared" si="0"/>
        <v>0</v>
      </c>
      <c r="AM25" s="110"/>
      <c r="AN25" s="110"/>
    </row>
    <row r="26" spans="1:40" ht="18" customHeight="1">
      <c r="A26" s="16">
        <v>16</v>
      </c>
      <c r="B26" s="45"/>
      <c r="C26" s="25"/>
      <c r="D26" s="46"/>
      <c r="E26" s="47"/>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2">
        <f t="shared" si="1"/>
        <v>0</v>
      </c>
      <c r="AL26" s="13">
        <f t="shared" si="0"/>
        <v>0</v>
      </c>
      <c r="AM26" s="110"/>
      <c r="AN26" s="110"/>
    </row>
    <row r="27" spans="1:40" ht="18" customHeight="1">
      <c r="A27" s="16">
        <v>17</v>
      </c>
      <c r="B27" s="45"/>
      <c r="C27" s="25"/>
      <c r="D27" s="46"/>
      <c r="E27" s="47"/>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2">
        <f t="shared" si="1"/>
        <v>0</v>
      </c>
      <c r="AL27" s="13">
        <f t="shared" si="0"/>
        <v>0</v>
      </c>
      <c r="AM27" s="110"/>
      <c r="AN27" s="110"/>
    </row>
    <row r="28" spans="1:40" ht="18" customHeight="1">
      <c r="A28" s="16">
        <v>18</v>
      </c>
      <c r="B28" s="45"/>
      <c r="C28" s="25"/>
      <c r="D28" s="46"/>
      <c r="E28" s="47"/>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2">
        <f t="shared" si="1"/>
        <v>0</v>
      </c>
      <c r="AL28" s="13">
        <f t="shared" si="0"/>
        <v>0</v>
      </c>
      <c r="AM28" s="110"/>
      <c r="AN28" s="110"/>
    </row>
    <row r="29" spans="1:40" ht="18" customHeight="1">
      <c r="A29" s="16">
        <v>19</v>
      </c>
      <c r="B29" s="45"/>
      <c r="C29" s="25"/>
      <c r="D29" s="46"/>
      <c r="E29" s="47"/>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2">
        <f t="shared" si="1"/>
        <v>0</v>
      </c>
      <c r="AL29" s="13">
        <f t="shared" si="0"/>
        <v>0</v>
      </c>
      <c r="AM29" s="110"/>
      <c r="AN29" s="110"/>
    </row>
    <row r="30" spans="1:40" ht="18" customHeight="1">
      <c r="A30" s="16">
        <v>20</v>
      </c>
      <c r="B30" s="45"/>
      <c r="C30" s="25"/>
      <c r="D30" s="46"/>
      <c r="E30" s="47"/>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2">
        <f t="shared" si="1"/>
        <v>0</v>
      </c>
      <c r="AL30" s="13">
        <f t="shared" si="0"/>
        <v>0</v>
      </c>
      <c r="AM30" s="110"/>
      <c r="AN30" s="110"/>
    </row>
    <row r="31" spans="1:40" ht="18" customHeight="1">
      <c r="A31" s="111" t="s">
        <v>26</v>
      </c>
      <c r="B31" s="112"/>
      <c r="C31" s="112"/>
      <c r="D31" s="112"/>
      <c r="E31" s="112"/>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+SUM(F31:AJ31)</f>
        <v>0</v>
      </c>
      <c r="AL31" s="13">
        <f>IF($AK$3="４週",AK31/4,AK31/(DAY(EOMONTH($F$9,0))/7))</f>
        <v>0</v>
      </c>
      <c r="AM31" s="113"/>
      <c r="AN31" s="113"/>
    </row>
    <row r="32" spans="1:40" ht="18" customHeight="1">
      <c r="A32" s="112" t="s">
        <v>27</v>
      </c>
      <c r="B32" s="112"/>
      <c r="C32" s="112"/>
      <c r="D32" s="112"/>
      <c r="E32" s="114"/>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14"/>
      <c r="AL32" s="15"/>
      <c r="AM32" s="113"/>
      <c r="AN32" s="113"/>
    </row>
    <row r="33" spans="1:40" ht="15" customHeight="1">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0" ht="5.15" customHeight="1">
      <c r="A34" s="28"/>
      <c r="B34" s="28"/>
      <c r="C34" s="28"/>
      <c r="D34"/>
      <c r="E34"/>
      <c r="F34"/>
      <c r="G34"/>
      <c r="H34"/>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48"/>
      <c r="AK34" s="2"/>
      <c r="AL34" s="9"/>
      <c r="AM34" s="9"/>
      <c r="AN34" s="4"/>
    </row>
    <row r="35" spans="1:40" ht="5.15" customHeight="1">
      <c r="A35" s="28"/>
      <c r="B35" s="28"/>
      <c r="C35" s="28"/>
      <c r="D35"/>
      <c r="E35"/>
      <c r="F35"/>
      <c r="G35"/>
      <c r="H35"/>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48"/>
      <c r="AK35" s="2"/>
      <c r="AL35" s="9"/>
      <c r="AM35" s="9"/>
      <c r="AN35" s="4"/>
    </row>
    <row r="36" spans="1:40" ht="5.15" customHeight="1">
      <c r="A36" s="28"/>
      <c r="B36" s="28"/>
      <c r="C36" s="28"/>
      <c r="D36"/>
      <c r="E36"/>
      <c r="F36"/>
      <c r="G36"/>
      <c r="H36"/>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48"/>
      <c r="AK36" s="2"/>
      <c r="AL36" s="9"/>
      <c r="AM36" s="9"/>
      <c r="AN36" s="4"/>
    </row>
    <row r="37" spans="1:40" ht="18" customHeight="1">
      <c r="A37" s="10" t="s">
        <v>76</v>
      </c>
      <c r="B37" s="2"/>
      <c r="D37" s="2"/>
      <c r="E37" s="2"/>
      <c r="F37" s="2"/>
      <c r="G37" s="2"/>
      <c r="H37" s="2"/>
      <c r="I37" s="2"/>
      <c r="J37" s="2"/>
      <c r="K37" s="2"/>
    </row>
    <row r="38" spans="1:40" ht="18" customHeight="1">
      <c r="A38" s="54" t="s">
        <v>77</v>
      </c>
      <c r="B38" s="54"/>
      <c r="M38" s="10" t="s">
        <v>78</v>
      </c>
      <c r="N38" s="2"/>
      <c r="P38" s="2"/>
      <c r="Q38" s="2"/>
      <c r="R38" s="2"/>
      <c r="S38" s="2"/>
      <c r="T38" s="2"/>
      <c r="U38" s="77" t="str">
        <f>IF(COUNTIF(M40:M43,"○")&gt;1,"いずれか１つを選択してください。","")</f>
        <v/>
      </c>
      <c r="V38" s="2"/>
      <c r="W38" s="2"/>
      <c r="X38" s="2"/>
      <c r="Y38" s="2"/>
      <c r="Z38" s="2"/>
      <c r="AA38" s="2"/>
      <c r="AB38" s="2"/>
      <c r="AC38" s="2"/>
      <c r="AD38" s="2"/>
      <c r="AE38" s="2"/>
      <c r="AF38" s="2"/>
      <c r="AG38" s="2"/>
      <c r="AH38" s="2"/>
      <c r="AI38" s="2"/>
      <c r="AJ38" s="2"/>
      <c r="AK38" s="48"/>
      <c r="AL38" s="2"/>
      <c r="AM38" s="9"/>
      <c r="AN38" s="9"/>
    </row>
    <row r="39" spans="1:40" ht="18.75" customHeight="1">
      <c r="A39" s="148"/>
      <c r="B39" s="148"/>
      <c r="C39" s="148"/>
      <c r="D39" s="52">
        <f>IF(S2=1,10,IF(S2=2,11,IF(S2=3,12,S2-3)))</f>
        <v>-3</v>
      </c>
      <c r="E39" s="52">
        <f>IF(S2=1,11,IF(S2=2,12,S2-2))</f>
        <v>-2</v>
      </c>
      <c r="F39" s="149">
        <f>IF(S2=1,12,S2-1)</f>
        <v>-1</v>
      </c>
      <c r="G39" s="149"/>
      <c r="H39" s="149"/>
      <c r="I39" s="100" t="s">
        <v>79</v>
      </c>
      <c r="J39" s="100"/>
      <c r="K39" s="100"/>
      <c r="M39" s="111" t="s">
        <v>80</v>
      </c>
      <c r="N39" s="112"/>
      <c r="O39" s="112"/>
      <c r="P39" s="112"/>
      <c r="Q39" s="112"/>
      <c r="R39" s="112"/>
      <c r="S39" s="112"/>
      <c r="T39" s="112"/>
      <c r="U39" s="112"/>
      <c r="V39" s="112"/>
      <c r="W39" s="112"/>
      <c r="X39" s="112"/>
      <c r="Y39" s="112"/>
      <c r="Z39" s="112"/>
      <c r="AA39" s="112"/>
      <c r="AB39" s="112"/>
      <c r="AC39" s="112"/>
      <c r="AD39" s="112"/>
      <c r="AE39" s="112"/>
      <c r="AF39" s="112"/>
      <c r="AG39" s="112"/>
      <c r="AH39" s="151" t="s">
        <v>81</v>
      </c>
      <c r="AI39" s="152"/>
      <c r="AJ39" s="152"/>
      <c r="AK39" s="152"/>
      <c r="AL39" s="153"/>
      <c r="AM39" s="101" t="s">
        <v>82</v>
      </c>
      <c r="AN39" s="101"/>
    </row>
    <row r="40" spans="1:40" ht="18" customHeight="1">
      <c r="A40" s="101" t="s">
        <v>106</v>
      </c>
      <c r="B40" s="101"/>
      <c r="C40" s="101"/>
      <c r="D40" s="53"/>
      <c r="E40" s="53"/>
      <c r="F40" s="150"/>
      <c r="G40" s="150"/>
      <c r="H40" s="150"/>
      <c r="I40" s="100">
        <f>SUM(D40:F40)</f>
        <v>0</v>
      </c>
      <c r="J40" s="100"/>
      <c r="K40" s="100"/>
      <c r="M40" s="143" t="s">
        <v>84</v>
      </c>
      <c r="N40" s="116" t="s">
        <v>85</v>
      </c>
      <c r="O40" s="137"/>
      <c r="P40" s="138"/>
      <c r="Q40" s="134" t="s">
        <v>86</v>
      </c>
      <c r="R40" s="135"/>
      <c r="S40" s="135"/>
      <c r="T40" s="135"/>
      <c r="U40" s="135"/>
      <c r="V40" s="135"/>
      <c r="W40" s="135"/>
      <c r="X40" s="135"/>
      <c r="Y40" s="135"/>
      <c r="Z40" s="135"/>
      <c r="AA40" s="135"/>
      <c r="AB40" s="135"/>
      <c r="AC40" s="135"/>
      <c r="AD40" s="135"/>
      <c r="AE40" s="135"/>
      <c r="AF40" s="135"/>
      <c r="AG40" s="136"/>
      <c r="AH40" s="133">
        <f>SUM(F32:AJ32)</f>
        <v>0</v>
      </c>
      <c r="AI40" s="120"/>
      <c r="AJ40" s="72" t="s">
        <v>87</v>
      </c>
      <c r="AK40" s="133">
        <f>ROUNDUP(AH40/450,0)</f>
        <v>0</v>
      </c>
      <c r="AL40" s="120"/>
      <c r="AM40" s="100">
        <f>MIN(AH40:AK42)</f>
        <v>0</v>
      </c>
      <c r="AN40" s="100"/>
    </row>
    <row r="41" spans="1:40" ht="18" customHeight="1">
      <c r="A41" s="139"/>
      <c r="B41" s="139"/>
      <c r="C41" s="139"/>
      <c r="D41" s="9"/>
      <c r="E41" s="9"/>
      <c r="F41" s="9"/>
      <c r="G41" s="9"/>
      <c r="H41" s="9"/>
      <c r="I41" s="9" t="s">
        <v>114</v>
      </c>
      <c r="J41" s="9"/>
      <c r="K41" s="9"/>
      <c r="M41" s="144"/>
      <c r="N41" s="117"/>
      <c r="O41" s="139"/>
      <c r="P41" s="140"/>
      <c r="Q41" s="96" t="s">
        <v>89</v>
      </c>
      <c r="R41" s="97"/>
      <c r="S41" s="97"/>
      <c r="T41" s="97"/>
      <c r="U41" s="97"/>
      <c r="V41" s="97"/>
      <c r="W41" s="97"/>
      <c r="X41" s="97"/>
      <c r="Y41" s="97"/>
      <c r="Z41" s="97"/>
      <c r="AA41" s="97"/>
      <c r="AB41" s="97"/>
      <c r="AC41" s="97"/>
      <c r="AD41" s="97"/>
      <c r="AE41" s="97"/>
      <c r="AF41" s="97"/>
      <c r="AG41" s="98"/>
      <c r="AH41" s="111">
        <f>COUNTA(B12:B30)</f>
        <v>9</v>
      </c>
      <c r="AI41" s="112"/>
      <c r="AJ41" s="78" t="s">
        <v>90</v>
      </c>
      <c r="AK41" s="133">
        <f>ROUNDUP(AH41/10,0)</f>
        <v>1</v>
      </c>
      <c r="AL41" s="120"/>
      <c r="AM41" s="100"/>
      <c r="AN41" s="100"/>
    </row>
    <row r="42" spans="1:40" ht="18" customHeight="1">
      <c r="A42" s="158"/>
      <c r="B42" s="158"/>
      <c r="C42" s="158"/>
      <c r="D42" s="9"/>
      <c r="E42" s="9"/>
      <c r="F42" s="158"/>
      <c r="G42" s="158"/>
      <c r="H42" s="158"/>
      <c r="I42" s="100">
        <f>I40/3</f>
        <v>0</v>
      </c>
      <c r="J42" s="100"/>
      <c r="K42" s="100"/>
      <c r="M42" s="145"/>
      <c r="N42" s="118"/>
      <c r="O42" s="141"/>
      <c r="P42" s="142"/>
      <c r="Q42" s="96" t="s">
        <v>91</v>
      </c>
      <c r="R42" s="97"/>
      <c r="S42" s="97"/>
      <c r="T42" s="97"/>
      <c r="U42" s="97"/>
      <c r="V42" s="97"/>
      <c r="W42" s="97"/>
      <c r="X42" s="97"/>
      <c r="Y42" s="97"/>
      <c r="Z42" s="97"/>
      <c r="AA42" s="97"/>
      <c r="AB42" s="97"/>
      <c r="AC42" s="97"/>
      <c r="AD42" s="97"/>
      <c r="AE42" s="97"/>
      <c r="AF42" s="97"/>
      <c r="AG42" s="98"/>
      <c r="AH42" s="133">
        <f>ROUNDDOWN(I42,1)</f>
        <v>0</v>
      </c>
      <c r="AI42" s="120"/>
      <c r="AJ42" s="79" t="s">
        <v>90</v>
      </c>
      <c r="AK42" s="133">
        <f>ROUNDUP(AH42/40,0)</f>
        <v>0</v>
      </c>
      <c r="AL42" s="120"/>
      <c r="AM42" s="100"/>
      <c r="AN42" s="100"/>
    </row>
    <row r="43" spans="1:40" ht="18" customHeight="1">
      <c r="B43" s="4"/>
      <c r="M43" s="53"/>
      <c r="N43" s="96" t="s">
        <v>94</v>
      </c>
      <c r="O43" s="97"/>
      <c r="P43" s="97"/>
      <c r="Q43" s="97"/>
      <c r="R43" s="97"/>
      <c r="S43" s="97"/>
      <c r="T43" s="97"/>
      <c r="U43" s="97"/>
      <c r="V43" s="97"/>
      <c r="W43" s="97"/>
      <c r="X43" s="97"/>
      <c r="Y43" s="97"/>
      <c r="Z43" s="97"/>
      <c r="AA43" s="97"/>
      <c r="AB43" s="97"/>
      <c r="AC43" s="97"/>
      <c r="AD43" s="97"/>
      <c r="AE43" s="97"/>
      <c r="AF43" s="97"/>
      <c r="AG43" s="98"/>
      <c r="AH43" s="132"/>
      <c r="AI43" s="132"/>
      <c r="AJ43" s="132"/>
      <c r="AK43" s="132"/>
      <c r="AL43" s="132"/>
      <c r="AM43" s="111" cm="1">
        <f t="array" ref="AM43">ROUNDUP(_xlfn.IFS(AM40&lt;2,1,AND(AM40&lt;=2,AM40&lt;6),AM40-1,AM40&gt;=6,AM40/2*3),1)</f>
        <v>1</v>
      </c>
      <c r="AN43" s="114"/>
    </row>
    <row r="44" spans="1:40" ht="5.15" customHeight="1">
      <c r="A44" s="28"/>
      <c r="B44" s="28"/>
      <c r="C44" s="28"/>
      <c r="D44" s="28"/>
      <c r="E44" s="28"/>
      <c r="F44" s="28"/>
      <c r="G44" s="28"/>
      <c r="H44" s="28"/>
      <c r="I44" s="28"/>
      <c r="J44" s="2"/>
      <c r="K44" s="2"/>
      <c r="L44" s="2"/>
      <c r="M44" s="48"/>
      <c r="N44" s="2"/>
      <c r="W44" s="9"/>
      <c r="X44" s="2"/>
      <c r="Y44" s="2"/>
      <c r="Z44" s="2"/>
      <c r="AA44" s="2"/>
      <c r="AB44" s="2"/>
      <c r="AC44" s="2"/>
      <c r="AD44" s="2"/>
      <c r="AE44" s="2"/>
      <c r="AF44" s="2"/>
      <c r="AG44" s="2"/>
      <c r="AH44" s="2"/>
      <c r="AI44" s="2"/>
      <c r="AJ44" s="48"/>
      <c r="AK44" s="2"/>
      <c r="AL44" s="9"/>
      <c r="AM44" s="9"/>
      <c r="AN44" s="4"/>
    </row>
    <row r="45" spans="1:40" ht="21" customHeight="1">
      <c r="A45" s="10" t="s">
        <v>99</v>
      </c>
      <c r="B45" s="1"/>
      <c r="C45" s="5"/>
      <c r="D45" s="5"/>
      <c r="E45" s="5"/>
      <c r="F45" s="5"/>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5"/>
      <c r="AM45" s="5"/>
      <c r="AN45" s="4"/>
    </row>
    <row r="46" spans="1:40" ht="25" customHeight="1">
      <c r="A46" s="4"/>
      <c r="B46" s="9"/>
      <c r="C46" s="92" t="str">
        <f>IF(VLOOKUP($AK$1,変更禁止!$A$1:$J$32,C51,FALSE)=0,"-",VLOOKUP($AK$1,変更禁止!$A$1:$J$32,C51,FALSE))</f>
        <v>管理者</v>
      </c>
      <c r="D46" s="93"/>
      <c r="E46" s="94" t="str">
        <f>IF(VLOOKUP($AK$1,変更禁止!$A$1:$J$32,E51,FALSE)=0,"-",VLOOKUP($AK$1,変更禁止!$A$1:$J$32,E51,FALSE))</f>
        <v>サービス提供責任者</v>
      </c>
      <c r="F46" s="94"/>
      <c r="G46" s="94"/>
      <c r="H46" s="94"/>
      <c r="I46" s="92" t="str">
        <f>IF(VLOOKUP($AK$1,変更禁止!$A$1:$J$32,I51,FALSE)=0,"-",VLOOKUP($AK$1,変更禁止!$A$1:$J$32,I51,FALSE))</f>
        <v>従業者</v>
      </c>
      <c r="J46" s="93"/>
      <c r="K46" s="93"/>
      <c r="L46" s="93"/>
      <c r="M46" s="93"/>
      <c r="N46" s="95"/>
      <c r="O46" s="155"/>
      <c r="P46" s="155"/>
      <c r="Q46" s="155"/>
      <c r="R46" s="155"/>
      <c r="S46" s="155"/>
      <c r="T46" s="155"/>
      <c r="U46" s="155"/>
      <c r="V46" s="155"/>
      <c r="W46" s="155"/>
      <c r="X46" s="155"/>
      <c r="Y46" s="155"/>
      <c r="Z46" s="155"/>
      <c r="AA46" s="155"/>
      <c r="AB46" s="155"/>
      <c r="AC46" s="155"/>
      <c r="AD46" s="155"/>
      <c r="AE46" s="155"/>
      <c r="AF46" s="155"/>
      <c r="AG46" s="155"/>
      <c r="AH46" s="155"/>
      <c r="AI46" s="155"/>
      <c r="AJ46" s="155"/>
      <c r="AK46" s="155"/>
      <c r="AL46" s="155"/>
      <c r="AM46" s="155"/>
      <c r="AN46" s="4"/>
    </row>
    <row r="47" spans="1:40" ht="18" customHeight="1">
      <c r="A47" s="4"/>
      <c r="B47" s="9"/>
      <c r="C47" s="44" t="s">
        <v>100</v>
      </c>
      <c r="D47" s="44" t="s">
        <v>101</v>
      </c>
      <c r="E47" s="43" t="s">
        <v>100</v>
      </c>
      <c r="F47" s="108" t="s">
        <v>101</v>
      </c>
      <c r="G47" s="108"/>
      <c r="H47" s="108"/>
      <c r="I47" s="105" t="s">
        <v>100</v>
      </c>
      <c r="J47" s="106"/>
      <c r="K47" s="107"/>
      <c r="L47" s="105" t="s">
        <v>101</v>
      </c>
      <c r="M47" s="106"/>
      <c r="N47" s="107"/>
      <c r="O47" s="154"/>
      <c r="P47" s="154"/>
      <c r="Q47" s="154"/>
      <c r="R47" s="154"/>
      <c r="S47" s="154"/>
      <c r="T47" s="154"/>
      <c r="U47" s="154"/>
      <c r="V47" s="154"/>
      <c r="W47" s="154"/>
      <c r="X47" s="154"/>
      <c r="Y47" s="154"/>
      <c r="Z47" s="154"/>
      <c r="AA47" s="154"/>
      <c r="AB47" s="154"/>
      <c r="AC47" s="154"/>
      <c r="AD47" s="154"/>
      <c r="AE47" s="154"/>
      <c r="AF47" s="154"/>
      <c r="AG47" s="154"/>
      <c r="AH47" s="154"/>
      <c r="AI47" s="154"/>
      <c r="AJ47" s="154"/>
      <c r="AK47" s="154"/>
      <c r="AL47" s="71"/>
      <c r="AM47" s="71"/>
      <c r="AN47" s="4"/>
    </row>
    <row r="48" spans="1:40" ht="18" customHeight="1">
      <c r="A48" s="4"/>
      <c r="B48" s="17" t="s">
        <v>102</v>
      </c>
      <c r="C48" s="43">
        <f>COUNTIFS($B$11:$B$30,C$46,$C$11:$C$30,"A",$E$11:$E$30,"*")</f>
        <v>1</v>
      </c>
      <c r="D48" s="43">
        <f>COUNTIFS($B$11:$B$30,C$46,$C$11:$C$30,"B",$E$11:$E$30,"*")</f>
        <v>0</v>
      </c>
      <c r="E48" s="43">
        <f>COUNTIFS($B$11:$B$30,E$46,$C$11:$C$30,"A",$E$11:$E$30,"*")</f>
        <v>0</v>
      </c>
      <c r="F48" s="105">
        <f>COUNTIFS($B$11:$B$30,E$46,$C$11:$C$30,"B",$E$11:$E$30,"*")</f>
        <v>1</v>
      </c>
      <c r="G48" s="106"/>
      <c r="H48" s="107"/>
      <c r="I48" s="105">
        <f>COUNTIFS($B$11:$B$30,I$46,$C$11:$C$30,"A",$E$11:$E$30,"*")</f>
        <v>0</v>
      </c>
      <c r="J48" s="106"/>
      <c r="K48" s="107"/>
      <c r="L48" s="105">
        <f>COUNTIFS($B$11:$B$30,I$46,$C$11:$C$30,"B",$E$11:$E$30,"*")</f>
        <v>0</v>
      </c>
      <c r="M48" s="106"/>
      <c r="N48" s="107"/>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4"/>
      <c r="AL48" s="71"/>
      <c r="AM48" s="71"/>
      <c r="AN48" s="4"/>
    </row>
    <row r="49" spans="1:40" ht="18" customHeight="1">
      <c r="A49" s="4"/>
      <c r="B49" s="24" t="s">
        <v>103</v>
      </c>
      <c r="C49" s="55"/>
      <c r="D49" s="55"/>
      <c r="E49" s="43">
        <f>COUNTIFS($B$11:$B$30,E$46,$C$11:$C$30,"C",$E$11:$E$30,"*")</f>
        <v>1</v>
      </c>
      <c r="F49" s="105">
        <f>COUNTIFS($B$11:$B$30,E$46,$C$11:$C$30,"D",$E$11:$E$30,"*")</f>
        <v>0</v>
      </c>
      <c r="G49" s="106"/>
      <c r="H49" s="107"/>
      <c r="I49" s="105">
        <f>COUNTIFS($B$11:$B$30,I$46,$C$11:$C$30,"C",$E$11:$E$30,"*")</f>
        <v>2</v>
      </c>
      <c r="J49" s="106"/>
      <c r="K49" s="107"/>
      <c r="L49" s="105">
        <f>COUNTIFS($B$11:$B$30,I$46,$C$11:$C$30,"D",$E$11:$E$30,"*")</f>
        <v>5</v>
      </c>
      <c r="M49" s="106"/>
      <c r="N49" s="107"/>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71"/>
      <c r="AM49" s="71"/>
      <c r="AN49" s="4"/>
    </row>
    <row r="50" spans="1:40" ht="18" customHeight="1">
      <c r="A50" s="4"/>
      <c r="B50" s="24" t="s">
        <v>104</v>
      </c>
      <c r="C50" s="156"/>
      <c r="D50" s="157"/>
      <c r="E50" s="105" t="e">
        <f>IF($AK$3="４週",SUMIFS($AK$11:$AK$30,$B$11:$B$30,E46)/4/$AH$5,IF($AK$3="歴月",SUMIFS($AK$11:$AK$30,$B$11:$B$30,E46)/$AL$5,"記載する期間を選択してください"))</f>
        <v>#DIV/0!</v>
      </c>
      <c r="F50" s="106"/>
      <c r="G50" s="106"/>
      <c r="H50" s="107"/>
      <c r="I50" s="105" t="e">
        <f>IF($AK$3="４週",SUMIFS($AK$11:$AK$30,$B$11:$B$30,I46)/4/$AH$5,IF($AK$3="歴月",SUMIFS($AK$11:$AK$30,$B$11:$B$30,I46)/$AL$5,"記載する期間を選択してください"))</f>
        <v>#DIV/0!</v>
      </c>
      <c r="J50" s="106"/>
      <c r="K50" s="106"/>
      <c r="L50" s="106"/>
      <c r="M50" s="106"/>
      <c r="N50" s="107"/>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54"/>
      <c r="AL50" s="154"/>
      <c r="AM50" s="154"/>
      <c r="AN50" s="4"/>
    </row>
    <row r="51" spans="1:40" ht="5.15" customHeight="1">
      <c r="A51" s="4"/>
      <c r="B51" s="1"/>
      <c r="C51" s="20">
        <v>2</v>
      </c>
      <c r="D51" s="20"/>
      <c r="E51" s="20">
        <v>3</v>
      </c>
      <c r="F51" s="20"/>
      <c r="G51" s="20"/>
      <c r="H51" s="20"/>
      <c r="I51" s="20">
        <v>4</v>
      </c>
      <c r="J51" s="20"/>
      <c r="K51" s="20"/>
      <c r="L51" s="20"/>
      <c r="M51" s="20"/>
      <c r="N51" s="20"/>
      <c r="O51" s="20">
        <v>5</v>
      </c>
      <c r="P51" s="20"/>
      <c r="Q51" s="20"/>
      <c r="R51" s="20"/>
      <c r="S51" s="20"/>
      <c r="T51" s="20"/>
      <c r="U51" s="20">
        <v>6</v>
      </c>
      <c r="V51" s="20"/>
      <c r="W51" s="20"/>
      <c r="X51" s="20"/>
      <c r="Y51" s="20"/>
      <c r="Z51" s="20"/>
      <c r="AA51" s="20">
        <v>7</v>
      </c>
      <c r="AB51" s="20"/>
      <c r="AC51" s="20"/>
      <c r="AD51" s="20"/>
      <c r="AE51" s="20"/>
      <c r="AF51" s="20"/>
      <c r="AG51" s="20">
        <v>8</v>
      </c>
      <c r="AH51" s="20"/>
      <c r="AI51" s="20"/>
      <c r="AJ51" s="20"/>
      <c r="AK51" s="20"/>
      <c r="AL51" s="20">
        <v>9</v>
      </c>
      <c r="AM51" s="42"/>
      <c r="AN51" s="4"/>
    </row>
    <row r="52" spans="1:40" ht="15" customHeight="1">
      <c r="A52" s="2" t="s">
        <v>28</v>
      </c>
      <c r="B52" s="33"/>
      <c r="C52" s="34"/>
      <c r="D52" s="34"/>
      <c r="E52" s="34"/>
      <c r="F52" s="35"/>
      <c r="G52" s="34"/>
      <c r="H52" s="20"/>
      <c r="I52" s="20"/>
      <c r="J52" s="20"/>
      <c r="K52" s="20"/>
      <c r="L52" s="20"/>
      <c r="M52" s="20"/>
      <c r="N52" s="20"/>
      <c r="O52" s="20"/>
      <c r="P52" s="20"/>
      <c r="Q52" s="20"/>
      <c r="R52" s="20">
        <v>6</v>
      </c>
      <c r="S52" s="20"/>
      <c r="T52" s="20"/>
      <c r="U52" s="20"/>
      <c r="V52" s="20"/>
      <c r="W52" s="20"/>
      <c r="X52" s="20">
        <v>7</v>
      </c>
      <c r="Y52" s="20"/>
      <c r="Z52" s="20"/>
      <c r="AA52" s="20"/>
      <c r="AB52" s="20"/>
      <c r="AC52" s="20"/>
      <c r="AD52" s="20">
        <v>8</v>
      </c>
      <c r="AE52" s="20"/>
      <c r="AF52" s="20"/>
      <c r="AG52" s="21"/>
      <c r="AH52" s="21"/>
      <c r="AI52" s="21"/>
      <c r="AJ52" s="21">
        <v>9</v>
      </c>
      <c r="AK52" s="19"/>
      <c r="AL52" s="19"/>
      <c r="AM52" s="4"/>
    </row>
    <row r="53" spans="1:40" s="2" customFormat="1" ht="15" customHeight="1">
      <c r="A53" s="2" t="s">
        <v>29</v>
      </c>
      <c r="B53" s="28"/>
      <c r="C53" s="28"/>
      <c r="D53" s="28"/>
      <c r="E53" s="28"/>
      <c r="F53" s="28"/>
      <c r="G53" s="28"/>
      <c r="H53" s="10"/>
      <c r="I53" s="10"/>
      <c r="J53" s="10"/>
      <c r="K53" s="10"/>
      <c r="L53" s="10"/>
      <c r="M53" s="10"/>
    </row>
    <row r="54" spans="1:40" s="2" customFormat="1" ht="15" customHeight="1">
      <c r="A54" s="2" t="s">
        <v>30</v>
      </c>
      <c r="B54" s="28"/>
      <c r="C54" s="28"/>
      <c r="D54" s="28"/>
      <c r="E54" s="28"/>
      <c r="F54" s="28"/>
      <c r="G54" s="28"/>
      <c r="H54" s="10"/>
      <c r="I54" s="10"/>
      <c r="J54" s="10"/>
      <c r="K54" s="10"/>
      <c r="L54" s="10"/>
      <c r="M54" s="10"/>
    </row>
    <row r="55" spans="1:40" s="2" customFormat="1" ht="15" customHeight="1">
      <c r="A55" s="2" t="s">
        <v>31</v>
      </c>
      <c r="B55" s="28"/>
      <c r="C55" s="28"/>
      <c r="D55" s="28"/>
      <c r="E55" s="28"/>
      <c r="F55" s="28"/>
      <c r="G55" s="28"/>
      <c r="H55" s="10"/>
      <c r="I55" s="10"/>
      <c r="J55" s="10"/>
      <c r="K55" s="10"/>
      <c r="L55" s="10"/>
      <c r="M55" s="10"/>
    </row>
    <row r="56" spans="1:40" s="2" customFormat="1" ht="15" customHeight="1">
      <c r="A56" s="2" t="s">
        <v>32</v>
      </c>
      <c r="B56" s="28"/>
      <c r="C56" s="28"/>
      <c r="D56" s="28"/>
      <c r="E56" s="28"/>
      <c r="F56" s="28"/>
      <c r="G56" s="28"/>
      <c r="H56" s="10"/>
      <c r="I56" s="10"/>
      <c r="J56" s="10"/>
      <c r="K56" s="10"/>
      <c r="L56" s="10"/>
      <c r="M56" s="10"/>
    </row>
    <row r="57" spans="1:40" ht="15" customHeight="1">
      <c r="A57" s="2" t="s">
        <v>33</v>
      </c>
      <c r="B57" s="36"/>
      <c r="C57" s="2"/>
      <c r="D57" s="2"/>
      <c r="E57" s="2"/>
      <c r="F57" s="2"/>
      <c r="G57" s="2"/>
    </row>
    <row r="58" spans="1:40" ht="15" customHeight="1">
      <c r="A58" s="2" t="s">
        <v>34</v>
      </c>
      <c r="B58" s="36"/>
      <c r="C58" s="2"/>
      <c r="D58" s="2"/>
      <c r="E58" s="2"/>
      <c r="F58" s="2"/>
      <c r="G58" s="2"/>
    </row>
    <row r="59" spans="1:40" ht="15" customHeight="1">
      <c r="A59" s="2"/>
      <c r="B59" s="17" t="s">
        <v>35</v>
      </c>
      <c r="C59" s="100" t="s">
        <v>36</v>
      </c>
      <c r="D59" s="100"/>
      <c r="E59" s="100"/>
      <c r="F59" s="2"/>
      <c r="G59" s="2"/>
    </row>
    <row r="60" spans="1:40" ht="15" customHeight="1">
      <c r="A60" s="2"/>
      <c r="B60" s="39" t="s">
        <v>37</v>
      </c>
      <c r="C60" s="91" t="s">
        <v>38</v>
      </c>
      <c r="D60" s="91"/>
      <c r="E60" s="91"/>
      <c r="F60" s="2"/>
      <c r="G60" s="2"/>
    </row>
    <row r="61" spans="1:40" ht="15" customHeight="1">
      <c r="A61" s="2"/>
      <c r="B61" s="39" t="s">
        <v>39</v>
      </c>
      <c r="C61" s="91" t="s">
        <v>40</v>
      </c>
      <c r="D61" s="91"/>
      <c r="E61" s="91"/>
      <c r="F61" s="2"/>
      <c r="G61" s="2"/>
    </row>
    <row r="62" spans="1:40" ht="15" customHeight="1">
      <c r="A62" s="2"/>
      <c r="B62" s="39" t="s">
        <v>41</v>
      </c>
      <c r="C62" s="91" t="s">
        <v>42</v>
      </c>
      <c r="D62" s="91"/>
      <c r="E62" s="91"/>
      <c r="F62" s="2"/>
      <c r="G62" s="2"/>
    </row>
    <row r="63" spans="1:40" ht="15" customHeight="1">
      <c r="A63" s="2"/>
      <c r="B63" s="39" t="s">
        <v>43</v>
      </c>
      <c r="C63" s="91" t="s">
        <v>44</v>
      </c>
      <c r="D63" s="91"/>
      <c r="E63" s="91"/>
      <c r="F63" s="2"/>
      <c r="G63" s="2"/>
    </row>
    <row r="64" spans="1:40" ht="15" customHeight="1">
      <c r="A64" s="2"/>
      <c r="B64" s="2" t="s">
        <v>45</v>
      </c>
      <c r="C64" s="2"/>
      <c r="D64" s="2"/>
      <c r="E64" s="2"/>
      <c r="F64" s="2"/>
      <c r="G64" s="2"/>
    </row>
    <row r="65" spans="1:7" ht="15" customHeight="1">
      <c r="A65" s="2"/>
      <c r="B65" s="2" t="s">
        <v>46</v>
      </c>
      <c r="C65" s="2"/>
      <c r="D65" s="2"/>
      <c r="E65" s="2"/>
      <c r="F65" s="2"/>
      <c r="G65" s="2"/>
    </row>
    <row r="66" spans="1:7" ht="15" customHeight="1">
      <c r="A66" s="2"/>
      <c r="B66" s="2" t="s">
        <v>47</v>
      </c>
      <c r="C66" s="2"/>
      <c r="D66" s="2"/>
      <c r="E66" s="2"/>
      <c r="F66" s="2"/>
      <c r="G66" s="2"/>
    </row>
    <row r="67" spans="1:7" ht="15" customHeight="1">
      <c r="A67" s="2" t="s">
        <v>48</v>
      </c>
      <c r="B67" s="36"/>
      <c r="C67" s="2"/>
      <c r="D67" s="2"/>
      <c r="E67" s="2"/>
      <c r="F67" s="2"/>
      <c r="G67" s="2"/>
    </row>
    <row r="68" spans="1:7" ht="15" customHeight="1">
      <c r="A68" s="2" t="s">
        <v>49</v>
      </c>
      <c r="B68" s="36"/>
      <c r="C68" s="2"/>
      <c r="D68" s="2"/>
      <c r="E68" s="2"/>
      <c r="F68" s="2"/>
      <c r="G68" s="2"/>
    </row>
    <row r="69" spans="1:7" ht="15" customHeight="1">
      <c r="A69" s="2" t="s">
        <v>50</v>
      </c>
      <c r="B69" s="36"/>
      <c r="C69" s="2"/>
      <c r="D69" s="2"/>
      <c r="E69" s="2"/>
      <c r="F69" s="2"/>
      <c r="G69" s="2"/>
    </row>
    <row r="70" spans="1:7" ht="15" customHeight="1">
      <c r="A70" s="2" t="s">
        <v>51</v>
      </c>
      <c r="B70" s="36"/>
      <c r="C70" s="2"/>
      <c r="D70" s="2"/>
      <c r="E70" s="2"/>
      <c r="F70" s="2"/>
      <c r="G70" s="2"/>
    </row>
    <row r="71" spans="1:7" ht="15" customHeight="1">
      <c r="A71" s="2" t="s">
        <v>52</v>
      </c>
      <c r="B71" s="36"/>
      <c r="C71" s="2"/>
      <c r="D71" s="2"/>
      <c r="E71" s="2"/>
      <c r="F71" s="2"/>
      <c r="G71" s="2"/>
    </row>
    <row r="72" spans="1:7" ht="15" customHeight="1">
      <c r="A72" s="2" t="s">
        <v>53</v>
      </c>
      <c r="B72" s="36"/>
      <c r="C72" s="2"/>
      <c r="D72" s="2"/>
      <c r="E72" s="2"/>
      <c r="F72" s="2"/>
      <c r="G72" s="2"/>
    </row>
    <row r="73" spans="1:7" ht="15" customHeight="1">
      <c r="A73" s="2"/>
      <c r="B73" s="2" t="s">
        <v>54</v>
      </c>
      <c r="C73" s="2"/>
      <c r="D73" s="2"/>
      <c r="E73" s="2"/>
      <c r="F73" s="2"/>
      <c r="G73" s="2"/>
    </row>
    <row r="74" spans="1:7" ht="15" customHeight="1">
      <c r="A74" s="2"/>
      <c r="B74" s="2" t="s">
        <v>55</v>
      </c>
      <c r="C74" s="2"/>
      <c r="D74" s="2"/>
      <c r="E74" s="2"/>
      <c r="F74" s="2"/>
      <c r="G74" s="2"/>
    </row>
    <row r="75" spans="1:7" ht="15" customHeight="1">
      <c r="A75" s="2" t="s">
        <v>56</v>
      </c>
      <c r="B75" s="36"/>
      <c r="C75" s="2"/>
      <c r="D75" s="2"/>
      <c r="E75" s="2"/>
      <c r="F75" s="2"/>
      <c r="G75" s="2"/>
    </row>
    <row r="76" spans="1:7" ht="15" customHeight="1">
      <c r="A76" s="2" t="s">
        <v>57</v>
      </c>
      <c r="B76" s="36"/>
      <c r="C76" s="2"/>
      <c r="D76" s="2"/>
      <c r="E76" s="2"/>
      <c r="F76" s="2"/>
      <c r="G76" s="2"/>
    </row>
    <row r="77" spans="1:7" ht="15" customHeight="1">
      <c r="A77" s="2" t="s">
        <v>58</v>
      </c>
      <c r="B77" s="36"/>
      <c r="C77" s="2"/>
      <c r="D77" s="2"/>
      <c r="E77" s="2"/>
      <c r="F77" s="2"/>
      <c r="G77" s="2"/>
    </row>
    <row r="78" spans="1:7" ht="15" customHeight="1">
      <c r="A78" s="2" t="s">
        <v>59</v>
      </c>
      <c r="B78" s="36"/>
      <c r="C78" s="2"/>
      <c r="D78" s="2"/>
      <c r="E78" s="2"/>
      <c r="F78" s="2"/>
      <c r="G78" s="2"/>
    </row>
    <row r="79" spans="1:7" ht="15" customHeight="1">
      <c r="A79" s="2" t="s">
        <v>60</v>
      </c>
      <c r="B79" s="36"/>
      <c r="C79" s="2"/>
      <c r="D79" s="2"/>
      <c r="E79" s="2"/>
      <c r="F79" s="2"/>
      <c r="G79" s="2"/>
    </row>
    <row r="80" spans="1:7" ht="15" customHeight="1">
      <c r="A80" s="2" t="s">
        <v>61</v>
      </c>
      <c r="B80" s="36"/>
      <c r="C80" s="2"/>
      <c r="D80" s="2"/>
      <c r="E80" s="2"/>
      <c r="F80" s="2"/>
      <c r="G80" s="2"/>
    </row>
    <row r="81" spans="1:7" ht="15" customHeight="1">
      <c r="A81" s="2" t="s">
        <v>62</v>
      </c>
      <c r="B81" s="36"/>
      <c r="C81" s="2"/>
      <c r="D81" s="2"/>
      <c r="E81" s="2"/>
      <c r="F81" s="2"/>
      <c r="G81" s="2"/>
    </row>
    <row r="82" spans="1:7" ht="15" customHeight="1">
      <c r="A82" s="2" t="s">
        <v>63</v>
      </c>
      <c r="B82" s="36"/>
      <c r="C82" s="2"/>
      <c r="D82" s="2"/>
      <c r="E82" s="2"/>
      <c r="F82" s="2"/>
      <c r="G82" s="2"/>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topLeftCell="A38" zoomScaleNormal="100" zoomScaleSheetLayoutView="100" workbookViewId="0">
      <selection activeCell="D41" sqref="D41"/>
    </sheetView>
  </sheetViews>
  <sheetFormatPr defaultColWidth="8.25" defaultRowHeight="21" customHeight="1"/>
  <cols>
    <col min="1" max="1" width="2.58203125" style="1" customWidth="1"/>
    <col min="2" max="2" width="15" style="3" customWidth="1"/>
    <col min="3" max="3" width="7.25" style="1" customWidth="1"/>
    <col min="4" max="5" width="7.58203125" style="1" customWidth="1"/>
    <col min="6" max="36" width="2.58203125" style="1" customWidth="1"/>
    <col min="37" max="37" width="6.58203125" style="1" customWidth="1"/>
    <col min="38" max="39" width="7.58203125" style="1" customWidth="1"/>
    <col min="40" max="40" width="5.58203125" style="1" customWidth="1"/>
    <col min="41" max="16384" width="8.25" style="1"/>
  </cols>
  <sheetData>
    <row r="1" spans="1:40" ht="25" customHeight="1">
      <c r="A1" s="37" t="s">
        <v>1</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2</v>
      </c>
      <c r="AJ1" s="23"/>
      <c r="AK1" s="125" t="s">
        <v>115</v>
      </c>
      <c r="AL1" s="125"/>
      <c r="AM1" s="125"/>
      <c r="AN1" s="125"/>
    </row>
    <row r="2" spans="1:40" ht="18" customHeight="1">
      <c r="A2" s="4"/>
      <c r="B2" s="5"/>
      <c r="C2" s="5"/>
      <c r="D2" s="5"/>
      <c r="E2" s="5"/>
      <c r="F2" s="5"/>
      <c r="G2" s="5"/>
      <c r="H2" s="5"/>
      <c r="I2" s="5"/>
      <c r="J2" s="5"/>
      <c r="K2" s="5"/>
      <c r="L2" s="5"/>
      <c r="M2" s="126">
        <v>2026</v>
      </c>
      <c r="N2" s="126"/>
      <c r="O2" s="126"/>
      <c r="P2" s="126"/>
      <c r="Q2" s="127" t="s">
        <v>4</v>
      </c>
      <c r="R2" s="127"/>
      <c r="S2" s="126"/>
      <c r="T2" s="126"/>
      <c r="U2" s="127" t="s">
        <v>5</v>
      </c>
      <c r="V2" s="127"/>
      <c r="W2" s="5"/>
      <c r="X2" s="5"/>
      <c r="Y2" s="5"/>
      <c r="Z2" s="4"/>
      <c r="AA2" s="4"/>
      <c r="AC2" s="23"/>
      <c r="AD2" s="5"/>
      <c r="AE2" s="5"/>
      <c r="AF2" s="5"/>
      <c r="AG2" s="5"/>
      <c r="AH2" s="5"/>
      <c r="AI2" s="23" t="s">
        <v>6</v>
      </c>
      <c r="AJ2" s="23"/>
      <c r="AK2" s="128"/>
      <c r="AL2" s="128"/>
      <c r="AM2" s="128"/>
      <c r="AN2" s="128"/>
    </row>
    <row r="3" spans="1:40" ht="18" customHeight="1">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7</v>
      </c>
      <c r="AJ3" s="23"/>
      <c r="AK3" s="129" t="s">
        <v>65</v>
      </c>
      <c r="AL3" s="129"/>
      <c r="AM3" s="129"/>
      <c r="AN3" s="129"/>
    </row>
    <row r="4" spans="1:40" ht="18" customHeight="1">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8</v>
      </c>
      <c r="AJ4" s="23"/>
      <c r="AK4" s="129"/>
      <c r="AL4" s="129"/>
      <c r="AM4" s="129"/>
      <c r="AN4" s="129"/>
    </row>
    <row r="5" spans="1:40" ht="18" customHeight="1">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9</v>
      </c>
      <c r="AH5" s="130"/>
      <c r="AI5" s="130"/>
      <c r="AJ5" s="130"/>
      <c r="AK5" s="30" t="s">
        <v>10</v>
      </c>
      <c r="AL5" s="41"/>
      <c r="AM5" s="30" t="s">
        <v>11</v>
      </c>
      <c r="AN5" s="4"/>
    </row>
    <row r="6" spans="1:40" ht="10" customHeight="1">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c r="A7" s="113" t="s">
        <v>12</v>
      </c>
      <c r="B7" s="121" t="s">
        <v>13</v>
      </c>
      <c r="C7" s="116" t="s">
        <v>14</v>
      </c>
      <c r="D7" s="100" t="s">
        <v>15</v>
      </c>
      <c r="E7" s="111" t="s">
        <v>16</v>
      </c>
      <c r="F7" s="119" t="s">
        <v>17</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0" t="s">
        <v>18</v>
      </c>
      <c r="AL7" s="101" t="s">
        <v>19</v>
      </c>
      <c r="AM7" s="115" t="s">
        <v>20</v>
      </c>
      <c r="AN7" s="115"/>
    </row>
    <row r="8" spans="1:40" ht="15" customHeight="1">
      <c r="A8" s="113"/>
      <c r="B8" s="122"/>
      <c r="C8" s="117"/>
      <c r="D8" s="100"/>
      <c r="E8" s="111"/>
      <c r="F8" s="100" t="s">
        <v>21</v>
      </c>
      <c r="G8" s="100"/>
      <c r="H8" s="100"/>
      <c r="I8" s="100"/>
      <c r="J8" s="100"/>
      <c r="K8" s="100"/>
      <c r="L8" s="100"/>
      <c r="M8" s="100" t="s">
        <v>22</v>
      </c>
      <c r="N8" s="100"/>
      <c r="O8" s="100"/>
      <c r="P8" s="100"/>
      <c r="Q8" s="100"/>
      <c r="R8" s="100"/>
      <c r="S8" s="100"/>
      <c r="T8" s="100" t="s">
        <v>23</v>
      </c>
      <c r="U8" s="100"/>
      <c r="V8" s="100"/>
      <c r="W8" s="100"/>
      <c r="X8" s="100"/>
      <c r="Y8" s="100"/>
      <c r="Z8" s="100"/>
      <c r="AA8" s="100" t="s">
        <v>24</v>
      </c>
      <c r="AB8" s="100"/>
      <c r="AC8" s="100"/>
      <c r="AD8" s="100"/>
      <c r="AE8" s="100"/>
      <c r="AF8" s="100"/>
      <c r="AG8" s="100"/>
      <c r="AH8" s="100" t="s">
        <v>25</v>
      </c>
      <c r="AI8" s="100"/>
      <c r="AJ8" s="100"/>
      <c r="AK8" s="120"/>
      <c r="AL8" s="101"/>
      <c r="AM8" s="115"/>
      <c r="AN8" s="115"/>
    </row>
    <row r="9" spans="1:40" ht="15" customHeight="1">
      <c r="A9" s="113"/>
      <c r="B9" s="123" t="s">
        <v>66</v>
      </c>
      <c r="C9" s="117"/>
      <c r="D9" s="100"/>
      <c r="E9" s="111"/>
      <c r="F9" s="6">
        <f>DATE($M$2,$S$2,1)</f>
        <v>45992</v>
      </c>
      <c r="G9" s="6">
        <f>DATE($M$2,$S$2,2)</f>
        <v>45993</v>
      </c>
      <c r="H9" s="6">
        <f>DATE($M$2,$S$2,3)</f>
        <v>45994</v>
      </c>
      <c r="I9" s="6">
        <f>DATE($M$2,$S$2,4)</f>
        <v>45995</v>
      </c>
      <c r="J9" s="6">
        <f>DATE($M$2,$S$2,5)</f>
        <v>45996</v>
      </c>
      <c r="K9" s="6">
        <f>DATE($M$2,$S$2,6)</f>
        <v>45997</v>
      </c>
      <c r="L9" s="6">
        <f>DATE($M$2,$S$2,7)</f>
        <v>45998</v>
      </c>
      <c r="M9" s="6">
        <f>DATE($M$2,$S$2,8)</f>
        <v>45999</v>
      </c>
      <c r="N9" s="6">
        <f>DATE($M$2,$S$2,9)</f>
        <v>46000</v>
      </c>
      <c r="O9" s="6">
        <f>DATE($M$2,$S$2,10)</f>
        <v>46001</v>
      </c>
      <c r="P9" s="6">
        <f>DATE($M$2,$S$2,11)</f>
        <v>46002</v>
      </c>
      <c r="Q9" s="6">
        <f>DATE($M$2,$S$2,12)</f>
        <v>46003</v>
      </c>
      <c r="R9" s="6">
        <f>DATE($M$2,$S$2,13)</f>
        <v>46004</v>
      </c>
      <c r="S9" s="6">
        <f>DATE($M$2,$S$2,14)</f>
        <v>46005</v>
      </c>
      <c r="T9" s="6">
        <f>DATE($M$2,$S$2,15)</f>
        <v>46006</v>
      </c>
      <c r="U9" s="6">
        <f>DATE($M$2,$S$2,16)</f>
        <v>46007</v>
      </c>
      <c r="V9" s="6">
        <f>DATE($M$2,$S$2,17)</f>
        <v>46008</v>
      </c>
      <c r="W9" s="6">
        <f>DATE($M$2,$S$2,18)</f>
        <v>46009</v>
      </c>
      <c r="X9" s="6">
        <f>DATE($M$2,$S$2,19)</f>
        <v>46010</v>
      </c>
      <c r="Y9" s="6">
        <f>DATE($M$2,$S$2,20)</f>
        <v>46011</v>
      </c>
      <c r="Z9" s="6">
        <f>DATE($M$2,$S$2,21)</f>
        <v>46012</v>
      </c>
      <c r="AA9" s="6">
        <f>DATE($M$2,$S$2,22)</f>
        <v>46013</v>
      </c>
      <c r="AB9" s="6">
        <f>DATE($M$2,$S$2,23)</f>
        <v>46014</v>
      </c>
      <c r="AC9" s="6">
        <f>DATE($M$2,$S$2,24)</f>
        <v>46015</v>
      </c>
      <c r="AD9" s="6">
        <f>DATE($M$2,$S$2,25)</f>
        <v>46016</v>
      </c>
      <c r="AE9" s="6">
        <f>DATE($M$2,$S$2,26)</f>
        <v>46017</v>
      </c>
      <c r="AF9" s="6">
        <f>DATE($M$2,$S$2,27)</f>
        <v>46018</v>
      </c>
      <c r="AG9" s="6">
        <f>DATE($M$2,$S$2,28)</f>
        <v>46019</v>
      </c>
      <c r="AH9" s="6">
        <f>IF(DAY(EOMONTH(F9,0))&lt;29,"",DATE($M$2,$S$2,29))</f>
        <v>46020</v>
      </c>
      <c r="AI9" s="6">
        <f>IF(DAY(EOMONTH(F9,0))&lt;30,"",DATE($M$2,$S$2,30))</f>
        <v>46021</v>
      </c>
      <c r="AJ9" s="6">
        <f>IF(DAY(EOMONTH(F9,0))&lt;31,"",DATE($M$2,$S$2,31))</f>
        <v>46022</v>
      </c>
      <c r="AK9" s="120"/>
      <c r="AL9" s="101"/>
      <c r="AM9" s="115"/>
      <c r="AN9" s="115"/>
    </row>
    <row r="10" spans="1:40" ht="15" customHeight="1">
      <c r="A10" s="113"/>
      <c r="B10" s="124"/>
      <c r="C10" s="118"/>
      <c r="D10" s="100"/>
      <c r="E10" s="111"/>
      <c r="F10" s="7">
        <f>DATE($M$2,$S$2,1)</f>
        <v>45992</v>
      </c>
      <c r="G10" s="7">
        <f>DATE($M$2,$S$2,2)</f>
        <v>45993</v>
      </c>
      <c r="H10" s="7">
        <f>DATE($M$2,$S$2,3)</f>
        <v>45994</v>
      </c>
      <c r="I10" s="7">
        <f>DATE($M$2,$S$2,4)</f>
        <v>45995</v>
      </c>
      <c r="J10" s="7">
        <f>DATE($M$2,$S$2,5)</f>
        <v>45996</v>
      </c>
      <c r="K10" s="7">
        <f>DATE($M$2,$S$2,6)</f>
        <v>45997</v>
      </c>
      <c r="L10" s="7">
        <f>DATE($M$2,$S$2,7)</f>
        <v>45998</v>
      </c>
      <c r="M10" s="7">
        <f>DATE($M$2,$S$2,8)</f>
        <v>45999</v>
      </c>
      <c r="N10" s="7">
        <f>DATE($M$2,$S$2,9)</f>
        <v>46000</v>
      </c>
      <c r="O10" s="7">
        <f>DATE($M$2,$S$2,10)</f>
        <v>46001</v>
      </c>
      <c r="P10" s="7">
        <f>DATE($M$2,$S$2,11)</f>
        <v>46002</v>
      </c>
      <c r="Q10" s="7">
        <f>DATE($M$2,$S$2,12)</f>
        <v>46003</v>
      </c>
      <c r="R10" s="7">
        <f>DATE($M$2,$S$2,13)</f>
        <v>46004</v>
      </c>
      <c r="S10" s="7">
        <f>DATE($M$2,$S$2,14)</f>
        <v>46005</v>
      </c>
      <c r="T10" s="7">
        <f>DATE($M$2,$S$2,15)</f>
        <v>46006</v>
      </c>
      <c r="U10" s="7">
        <f>DATE($M$2,$S$2,16)</f>
        <v>46007</v>
      </c>
      <c r="V10" s="7">
        <f>DATE($M$2,$S$2,17)</f>
        <v>46008</v>
      </c>
      <c r="W10" s="7">
        <f>DATE($M$2,$S$2,18)</f>
        <v>46009</v>
      </c>
      <c r="X10" s="7">
        <f>DATE($M$2,$S$2,19)</f>
        <v>46010</v>
      </c>
      <c r="Y10" s="7">
        <f>DATE($M$2,$S$2,20)</f>
        <v>46011</v>
      </c>
      <c r="Z10" s="7">
        <f>DATE($M$2,$S$2,21)</f>
        <v>46012</v>
      </c>
      <c r="AA10" s="7">
        <f>DATE($M$2,$S$2,22)</f>
        <v>46013</v>
      </c>
      <c r="AB10" s="7">
        <f>DATE($M$2,$S$2,23)</f>
        <v>46014</v>
      </c>
      <c r="AC10" s="7">
        <f>DATE($M$2,$S$2,24)</f>
        <v>46015</v>
      </c>
      <c r="AD10" s="7">
        <f>DATE($M$2,$S$2,25)</f>
        <v>46016</v>
      </c>
      <c r="AE10" s="7">
        <f>DATE($M$2,$S$2,26)</f>
        <v>46017</v>
      </c>
      <c r="AF10" s="7">
        <f>DATE($M$2,$S$2,27)</f>
        <v>46018</v>
      </c>
      <c r="AG10" s="7">
        <f>DATE($M$2,$S$2,28)</f>
        <v>46019</v>
      </c>
      <c r="AH10" s="7">
        <f>IF(DAY(EOMONTH(F10,0))&lt;29,"",DATE($M$2,$S$2,29))</f>
        <v>46020</v>
      </c>
      <c r="AI10" s="7">
        <f>IF(DAY(EOMONTH(F10,0))&lt;30,"",DATE($M$2,$S$2,30))</f>
        <v>46021</v>
      </c>
      <c r="AJ10" s="7">
        <f>IF(DAY(EOMONTH(F10,0))&lt;31,"",DATE($M$2,$S$2,31))</f>
        <v>46022</v>
      </c>
      <c r="AK10" s="120"/>
      <c r="AL10" s="101"/>
      <c r="AM10" s="115"/>
      <c r="AN10" s="115"/>
    </row>
    <row r="11" spans="1:40" ht="18" customHeight="1">
      <c r="A11" s="16">
        <v>1</v>
      </c>
      <c r="B11" s="45" t="s">
        <v>67</v>
      </c>
      <c r="C11" s="25" t="s">
        <v>37</v>
      </c>
      <c r="D11" s="46"/>
      <c r="E11" s="47" t="s">
        <v>37</v>
      </c>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5"/>
      <c r="AL11" s="70"/>
      <c r="AM11" s="110"/>
      <c r="AN11" s="110"/>
    </row>
    <row r="12" spans="1:40" ht="18" customHeight="1">
      <c r="A12" s="16">
        <v>2</v>
      </c>
      <c r="B12" s="45" t="s">
        <v>68</v>
      </c>
      <c r="C12" s="25" t="s">
        <v>39</v>
      </c>
      <c r="D12" s="46"/>
      <c r="E12" s="47" t="s">
        <v>39</v>
      </c>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2">
        <f>+SUM(F12:AJ12)</f>
        <v>0</v>
      </c>
      <c r="AL12" s="13">
        <f t="shared" ref="AL12:AL30" si="0">IF($AK$3="４週",AK12/4,AK12/(DAY(EOMONTH($F$9,0))/7))</f>
        <v>0</v>
      </c>
      <c r="AM12" s="110"/>
      <c r="AN12" s="110"/>
    </row>
    <row r="13" spans="1:40" ht="18" customHeight="1">
      <c r="A13" s="16">
        <v>3</v>
      </c>
      <c r="B13" s="45" t="s">
        <v>68</v>
      </c>
      <c r="C13" s="25" t="s">
        <v>41</v>
      </c>
      <c r="D13" s="46"/>
      <c r="E13" s="47" t="s">
        <v>41</v>
      </c>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2">
        <f>+SUM(F13:AJ13)</f>
        <v>0</v>
      </c>
      <c r="AL13" s="13">
        <f t="shared" si="0"/>
        <v>0</v>
      </c>
      <c r="AM13" s="110"/>
      <c r="AN13" s="110"/>
    </row>
    <row r="14" spans="1:40" ht="18" customHeight="1">
      <c r="A14" s="16">
        <v>4</v>
      </c>
      <c r="B14" s="45" t="s">
        <v>69</v>
      </c>
      <c r="C14" s="25" t="s">
        <v>41</v>
      </c>
      <c r="D14" s="46"/>
      <c r="E14" s="47" t="s">
        <v>43</v>
      </c>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2">
        <f t="shared" ref="AK14:AK30" si="1">+SUM(F14:AJ14)</f>
        <v>0</v>
      </c>
      <c r="AL14" s="13">
        <f t="shared" si="0"/>
        <v>0</v>
      </c>
      <c r="AM14" s="110"/>
      <c r="AN14" s="110"/>
    </row>
    <row r="15" spans="1:40" ht="18" customHeight="1">
      <c r="A15" s="16">
        <v>5</v>
      </c>
      <c r="B15" s="45" t="s">
        <v>69</v>
      </c>
      <c r="C15" s="25" t="s">
        <v>41</v>
      </c>
      <c r="D15" s="46"/>
      <c r="E15" s="47" t="s">
        <v>70</v>
      </c>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2">
        <f t="shared" si="1"/>
        <v>0</v>
      </c>
      <c r="AL15" s="13">
        <f t="shared" si="0"/>
        <v>0</v>
      </c>
      <c r="AM15" s="110"/>
      <c r="AN15" s="110"/>
    </row>
    <row r="16" spans="1:40" ht="18" customHeight="1">
      <c r="A16" s="16">
        <v>6</v>
      </c>
      <c r="B16" s="45" t="s">
        <v>69</v>
      </c>
      <c r="C16" s="25" t="s">
        <v>43</v>
      </c>
      <c r="D16" s="46"/>
      <c r="E16" s="47" t="s">
        <v>71</v>
      </c>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2">
        <f t="shared" si="1"/>
        <v>0</v>
      </c>
      <c r="AL16" s="13">
        <f t="shared" si="0"/>
        <v>0</v>
      </c>
      <c r="AM16" s="110"/>
      <c r="AN16" s="110"/>
    </row>
    <row r="17" spans="1:40" ht="18" customHeight="1">
      <c r="A17" s="16">
        <v>7</v>
      </c>
      <c r="B17" s="45" t="s">
        <v>69</v>
      </c>
      <c r="C17" s="25" t="s">
        <v>43</v>
      </c>
      <c r="D17" s="46"/>
      <c r="E17" s="47" t="s">
        <v>72</v>
      </c>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2">
        <f t="shared" si="1"/>
        <v>0</v>
      </c>
      <c r="AL17" s="13">
        <f t="shared" si="0"/>
        <v>0</v>
      </c>
      <c r="AM17" s="110"/>
      <c r="AN17" s="110"/>
    </row>
    <row r="18" spans="1:40" ht="18" customHeight="1">
      <c r="A18" s="16">
        <v>8</v>
      </c>
      <c r="B18" s="45" t="s">
        <v>69</v>
      </c>
      <c r="C18" s="25" t="s">
        <v>43</v>
      </c>
      <c r="D18" s="46"/>
      <c r="E18" s="47" t="s">
        <v>73</v>
      </c>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2">
        <f t="shared" si="1"/>
        <v>0</v>
      </c>
      <c r="AL18" s="13">
        <f t="shared" si="0"/>
        <v>0</v>
      </c>
      <c r="AM18" s="110"/>
      <c r="AN18" s="110"/>
    </row>
    <row r="19" spans="1:40" ht="18" customHeight="1">
      <c r="A19" s="16">
        <v>9</v>
      </c>
      <c r="B19" s="45" t="s">
        <v>69</v>
      </c>
      <c r="C19" s="25" t="s">
        <v>43</v>
      </c>
      <c r="D19" s="46"/>
      <c r="E19" s="47" t="s">
        <v>74</v>
      </c>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2">
        <f t="shared" si="1"/>
        <v>0</v>
      </c>
      <c r="AL19" s="13">
        <f t="shared" si="0"/>
        <v>0</v>
      </c>
      <c r="AM19" s="110"/>
      <c r="AN19" s="110"/>
    </row>
    <row r="20" spans="1:40" ht="18" customHeight="1">
      <c r="A20" s="16">
        <v>10</v>
      </c>
      <c r="B20" s="45" t="s">
        <v>69</v>
      </c>
      <c r="C20" s="25" t="s">
        <v>43</v>
      </c>
      <c r="D20" s="46"/>
      <c r="E20" s="47" t="s">
        <v>75</v>
      </c>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2">
        <f t="shared" si="1"/>
        <v>0</v>
      </c>
      <c r="AL20" s="13">
        <f t="shared" si="0"/>
        <v>0</v>
      </c>
      <c r="AM20" s="110"/>
      <c r="AN20" s="110"/>
    </row>
    <row r="21" spans="1:40" ht="18" customHeight="1">
      <c r="A21" s="16">
        <v>11</v>
      </c>
      <c r="B21" s="45"/>
      <c r="C21" s="25"/>
      <c r="D21" s="46"/>
      <c r="E21" s="47"/>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2">
        <f t="shared" si="1"/>
        <v>0</v>
      </c>
      <c r="AL21" s="13">
        <f t="shared" si="0"/>
        <v>0</v>
      </c>
      <c r="AM21" s="110"/>
      <c r="AN21" s="110"/>
    </row>
    <row r="22" spans="1:40" ht="18" customHeight="1">
      <c r="A22" s="16">
        <v>12</v>
      </c>
      <c r="B22" s="45"/>
      <c r="C22" s="25"/>
      <c r="D22" s="46"/>
      <c r="E22" s="47"/>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2">
        <f t="shared" si="1"/>
        <v>0</v>
      </c>
      <c r="AL22" s="13">
        <f t="shared" si="0"/>
        <v>0</v>
      </c>
      <c r="AM22" s="110"/>
      <c r="AN22" s="110"/>
    </row>
    <row r="23" spans="1:40" ht="18" customHeight="1">
      <c r="A23" s="16">
        <v>13</v>
      </c>
      <c r="B23" s="45"/>
      <c r="C23" s="25"/>
      <c r="D23" s="46"/>
      <c r="E23" s="47"/>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2">
        <f t="shared" si="1"/>
        <v>0</v>
      </c>
      <c r="AL23" s="13">
        <f t="shared" si="0"/>
        <v>0</v>
      </c>
      <c r="AM23" s="110"/>
      <c r="AN23" s="110"/>
    </row>
    <row r="24" spans="1:40" ht="18" customHeight="1">
      <c r="A24" s="16">
        <v>14</v>
      </c>
      <c r="B24" s="45"/>
      <c r="C24" s="25"/>
      <c r="D24" s="46"/>
      <c r="E24" s="47"/>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2">
        <f t="shared" si="1"/>
        <v>0</v>
      </c>
      <c r="AL24" s="13">
        <f t="shared" si="0"/>
        <v>0</v>
      </c>
      <c r="AM24" s="110"/>
      <c r="AN24" s="110"/>
    </row>
    <row r="25" spans="1:40" ht="18" customHeight="1">
      <c r="A25" s="16">
        <v>15</v>
      </c>
      <c r="B25" s="45"/>
      <c r="C25" s="25"/>
      <c r="D25" s="46"/>
      <c r="E25" s="47"/>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2">
        <f t="shared" si="1"/>
        <v>0</v>
      </c>
      <c r="AL25" s="13">
        <f t="shared" si="0"/>
        <v>0</v>
      </c>
      <c r="AM25" s="110"/>
      <c r="AN25" s="110"/>
    </row>
    <row r="26" spans="1:40" ht="18" customHeight="1">
      <c r="A26" s="16">
        <v>16</v>
      </c>
      <c r="B26" s="45"/>
      <c r="C26" s="25"/>
      <c r="D26" s="46"/>
      <c r="E26" s="47"/>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2">
        <f t="shared" si="1"/>
        <v>0</v>
      </c>
      <c r="AL26" s="13">
        <f t="shared" si="0"/>
        <v>0</v>
      </c>
      <c r="AM26" s="110"/>
      <c r="AN26" s="110"/>
    </row>
    <row r="27" spans="1:40" ht="18" customHeight="1">
      <c r="A27" s="16">
        <v>17</v>
      </c>
      <c r="B27" s="45"/>
      <c r="C27" s="25"/>
      <c r="D27" s="46"/>
      <c r="E27" s="47"/>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2">
        <f t="shared" si="1"/>
        <v>0</v>
      </c>
      <c r="AL27" s="13">
        <f t="shared" si="0"/>
        <v>0</v>
      </c>
      <c r="AM27" s="110"/>
      <c r="AN27" s="110"/>
    </row>
    <row r="28" spans="1:40" ht="18" customHeight="1">
      <c r="A28" s="16">
        <v>18</v>
      </c>
      <c r="B28" s="45"/>
      <c r="C28" s="25"/>
      <c r="D28" s="46"/>
      <c r="E28" s="47"/>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2">
        <f t="shared" si="1"/>
        <v>0</v>
      </c>
      <c r="AL28" s="13">
        <f t="shared" si="0"/>
        <v>0</v>
      </c>
      <c r="AM28" s="110"/>
      <c r="AN28" s="110"/>
    </row>
    <row r="29" spans="1:40" ht="18" customHeight="1">
      <c r="A29" s="16">
        <v>19</v>
      </c>
      <c r="B29" s="45"/>
      <c r="C29" s="25"/>
      <c r="D29" s="46"/>
      <c r="E29" s="47"/>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2">
        <f t="shared" si="1"/>
        <v>0</v>
      </c>
      <c r="AL29" s="13">
        <f t="shared" si="0"/>
        <v>0</v>
      </c>
      <c r="AM29" s="110"/>
      <c r="AN29" s="110"/>
    </row>
    <row r="30" spans="1:40" ht="18" customHeight="1">
      <c r="A30" s="16">
        <v>20</v>
      </c>
      <c r="B30" s="45"/>
      <c r="C30" s="25"/>
      <c r="D30" s="46"/>
      <c r="E30" s="47"/>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2">
        <f t="shared" si="1"/>
        <v>0</v>
      </c>
      <c r="AL30" s="13">
        <f t="shared" si="0"/>
        <v>0</v>
      </c>
      <c r="AM30" s="110"/>
      <c r="AN30" s="110"/>
    </row>
    <row r="31" spans="1:40" ht="18" customHeight="1">
      <c r="A31" s="111" t="s">
        <v>26</v>
      </c>
      <c r="B31" s="112"/>
      <c r="C31" s="112"/>
      <c r="D31" s="112"/>
      <c r="E31" s="112"/>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+SUM(F31:AJ31)</f>
        <v>0</v>
      </c>
      <c r="AL31" s="13">
        <f>IF($AK$3="４週",AK31/4,AK31/(DAY(EOMONTH($F$9,0))/7))</f>
        <v>0</v>
      </c>
      <c r="AM31" s="113"/>
      <c r="AN31" s="113"/>
    </row>
    <row r="32" spans="1:40" ht="18" customHeight="1">
      <c r="A32" s="112" t="s">
        <v>27</v>
      </c>
      <c r="B32" s="112"/>
      <c r="C32" s="112"/>
      <c r="D32" s="112"/>
      <c r="E32" s="114"/>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14"/>
      <c r="AL32" s="15"/>
      <c r="AM32" s="113"/>
      <c r="AN32" s="113"/>
    </row>
    <row r="33" spans="1:40" ht="15" customHeight="1">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0" ht="5.15" customHeight="1">
      <c r="A34" s="28"/>
      <c r="B34" s="28"/>
      <c r="C34" s="28"/>
      <c r="D34"/>
      <c r="E34"/>
      <c r="F34"/>
      <c r="G34"/>
      <c r="H34"/>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48"/>
      <c r="AK34" s="2"/>
      <c r="AL34" s="9"/>
      <c r="AM34" s="9"/>
      <c r="AN34" s="4"/>
    </row>
    <row r="35" spans="1:40" ht="5.15" customHeight="1">
      <c r="A35" s="28"/>
      <c r="B35" s="28"/>
      <c r="C35" s="28"/>
      <c r="D35"/>
      <c r="E35"/>
      <c r="F35"/>
      <c r="G35"/>
      <c r="H35"/>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48"/>
      <c r="AK35" s="2"/>
      <c r="AL35" s="9"/>
      <c r="AM35" s="9"/>
      <c r="AN35" s="4"/>
    </row>
    <row r="36" spans="1:40" ht="5.15" customHeight="1">
      <c r="A36" s="28"/>
      <c r="B36" s="28"/>
      <c r="C36" s="28"/>
      <c r="D36"/>
      <c r="E36"/>
      <c r="F36"/>
      <c r="G36"/>
      <c r="H36"/>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48"/>
      <c r="AK36" s="2"/>
      <c r="AL36" s="9"/>
      <c r="AM36" s="9"/>
      <c r="AN36" s="4"/>
    </row>
    <row r="37" spans="1:40" ht="18" customHeight="1">
      <c r="A37" s="10" t="s">
        <v>76</v>
      </c>
      <c r="B37" s="2"/>
      <c r="D37" s="2"/>
      <c r="E37" s="2"/>
      <c r="F37" s="2"/>
      <c r="G37" s="2"/>
      <c r="H37" s="2"/>
      <c r="I37" s="2"/>
      <c r="J37" s="2"/>
      <c r="K37" s="2"/>
    </row>
    <row r="38" spans="1:40" ht="18" customHeight="1">
      <c r="A38" s="54" t="s">
        <v>77</v>
      </c>
      <c r="B38" s="54"/>
      <c r="M38" s="10" t="s">
        <v>78</v>
      </c>
      <c r="N38" s="2"/>
      <c r="P38" s="2"/>
      <c r="Q38" s="2"/>
      <c r="R38" s="2"/>
      <c r="S38" s="2"/>
      <c r="T38" s="2"/>
      <c r="U38" s="77" t="str">
        <f>IF(COUNTIF(M40:M43,"○")&gt;1,"いずれか１つを選択してください。","")</f>
        <v/>
      </c>
      <c r="V38" s="2"/>
      <c r="W38" s="2"/>
      <c r="X38" s="2"/>
      <c r="Y38" s="2"/>
      <c r="Z38" s="2"/>
      <c r="AA38" s="2"/>
      <c r="AB38" s="2"/>
      <c r="AC38" s="2"/>
      <c r="AD38" s="2"/>
      <c r="AE38" s="2"/>
      <c r="AF38" s="2"/>
      <c r="AG38" s="2"/>
      <c r="AH38" s="2"/>
      <c r="AI38" s="2"/>
      <c r="AJ38" s="2"/>
      <c r="AK38" s="48"/>
      <c r="AL38" s="2"/>
      <c r="AM38" s="9"/>
      <c r="AN38" s="9"/>
    </row>
    <row r="39" spans="1:40" ht="18.75" customHeight="1">
      <c r="A39" s="148"/>
      <c r="B39" s="148"/>
      <c r="C39" s="148"/>
      <c r="D39" s="52">
        <f>IF(S2=1,10,IF(S2=2,11,IF(S2=3,12,S2-3)))</f>
        <v>-3</v>
      </c>
      <c r="E39" s="52">
        <f>IF(S2=1,11,IF(S2=2,12,S2-2))</f>
        <v>-2</v>
      </c>
      <c r="F39" s="149">
        <f>IF(S2=1,12,S2-1)</f>
        <v>-1</v>
      </c>
      <c r="G39" s="149"/>
      <c r="H39" s="149"/>
      <c r="I39" s="100" t="s">
        <v>79</v>
      </c>
      <c r="J39" s="100"/>
      <c r="K39" s="100"/>
      <c r="M39" s="111" t="s">
        <v>80</v>
      </c>
      <c r="N39" s="112"/>
      <c r="O39" s="112"/>
      <c r="P39" s="112"/>
      <c r="Q39" s="112"/>
      <c r="R39" s="112"/>
      <c r="S39" s="112"/>
      <c r="T39" s="112"/>
      <c r="U39" s="112"/>
      <c r="V39" s="112"/>
      <c r="W39" s="112"/>
      <c r="X39" s="112"/>
      <c r="Y39" s="112"/>
      <c r="Z39" s="112"/>
      <c r="AA39" s="112"/>
      <c r="AB39" s="112"/>
      <c r="AC39" s="112"/>
      <c r="AD39" s="112"/>
      <c r="AE39" s="112"/>
      <c r="AF39" s="112"/>
      <c r="AG39" s="112"/>
      <c r="AH39" s="151" t="s">
        <v>81</v>
      </c>
      <c r="AI39" s="152"/>
      <c r="AJ39" s="152"/>
      <c r="AK39" s="152"/>
      <c r="AL39" s="153"/>
      <c r="AM39" s="101" t="s">
        <v>82</v>
      </c>
      <c r="AN39" s="101"/>
    </row>
    <row r="40" spans="1:40" ht="18" customHeight="1">
      <c r="A40" s="101" t="s">
        <v>106</v>
      </c>
      <c r="B40" s="101"/>
      <c r="C40" s="101"/>
      <c r="D40" s="53"/>
      <c r="E40" s="53"/>
      <c r="F40" s="150"/>
      <c r="G40" s="150"/>
      <c r="H40" s="150"/>
      <c r="I40" s="100">
        <f>SUM(D40:F40)</f>
        <v>0</v>
      </c>
      <c r="J40" s="100"/>
      <c r="K40" s="100"/>
      <c r="M40" s="143" t="s">
        <v>84</v>
      </c>
      <c r="N40" s="116" t="s">
        <v>85</v>
      </c>
      <c r="O40" s="137"/>
      <c r="P40" s="138"/>
      <c r="Q40" s="134" t="s">
        <v>86</v>
      </c>
      <c r="R40" s="135"/>
      <c r="S40" s="135"/>
      <c r="T40" s="135"/>
      <c r="U40" s="135"/>
      <c r="V40" s="135"/>
      <c r="W40" s="135"/>
      <c r="X40" s="135"/>
      <c r="Y40" s="135"/>
      <c r="Z40" s="135"/>
      <c r="AA40" s="135"/>
      <c r="AB40" s="135"/>
      <c r="AC40" s="135"/>
      <c r="AD40" s="135"/>
      <c r="AE40" s="135"/>
      <c r="AF40" s="135"/>
      <c r="AG40" s="136"/>
      <c r="AH40" s="133">
        <f>SUM(F32:AJ32)</f>
        <v>0</v>
      </c>
      <c r="AI40" s="120"/>
      <c r="AJ40" s="72" t="s">
        <v>87</v>
      </c>
      <c r="AK40" s="133">
        <f>ROUNDUP(AH40/450,0)</f>
        <v>0</v>
      </c>
      <c r="AL40" s="120"/>
      <c r="AM40" s="100">
        <f>MIN(AH40:AK42)</f>
        <v>0</v>
      </c>
      <c r="AN40" s="100"/>
    </row>
    <row r="41" spans="1:40" ht="18" customHeight="1">
      <c r="A41" s="139"/>
      <c r="B41" s="139"/>
      <c r="C41" s="139"/>
      <c r="D41" s="9"/>
      <c r="E41" s="9"/>
      <c r="F41" s="9"/>
      <c r="G41" s="9"/>
      <c r="H41" s="9"/>
      <c r="I41" s="9" t="s">
        <v>114</v>
      </c>
      <c r="J41" s="9"/>
      <c r="K41" s="9"/>
      <c r="M41" s="144"/>
      <c r="N41" s="117"/>
      <c r="O41" s="139"/>
      <c r="P41" s="140"/>
      <c r="Q41" s="96" t="s">
        <v>89</v>
      </c>
      <c r="R41" s="97"/>
      <c r="S41" s="97"/>
      <c r="T41" s="97"/>
      <c r="U41" s="97"/>
      <c r="V41" s="97"/>
      <c r="W41" s="97"/>
      <c r="X41" s="97"/>
      <c r="Y41" s="97"/>
      <c r="Z41" s="97"/>
      <c r="AA41" s="97"/>
      <c r="AB41" s="97"/>
      <c r="AC41" s="97"/>
      <c r="AD41" s="97"/>
      <c r="AE41" s="97"/>
      <c r="AF41" s="97"/>
      <c r="AG41" s="98"/>
      <c r="AH41" s="111">
        <f>COUNTA(B12:B30)</f>
        <v>9</v>
      </c>
      <c r="AI41" s="112"/>
      <c r="AJ41" s="78" t="s">
        <v>90</v>
      </c>
      <c r="AK41" s="133">
        <f>ROUNDUP(AH41/10,0)</f>
        <v>1</v>
      </c>
      <c r="AL41" s="120"/>
      <c r="AM41" s="100"/>
      <c r="AN41" s="100"/>
    </row>
    <row r="42" spans="1:40" ht="18" customHeight="1">
      <c r="A42" s="158"/>
      <c r="B42" s="158"/>
      <c r="C42" s="158"/>
      <c r="D42" s="9"/>
      <c r="E42" s="9"/>
      <c r="F42" s="158"/>
      <c r="G42" s="158"/>
      <c r="H42" s="158"/>
      <c r="I42" s="100">
        <f>I40/3</f>
        <v>0</v>
      </c>
      <c r="J42" s="100"/>
      <c r="K42" s="100"/>
      <c r="M42" s="145"/>
      <c r="N42" s="118"/>
      <c r="O42" s="141"/>
      <c r="P42" s="142"/>
      <c r="Q42" s="96" t="s">
        <v>91</v>
      </c>
      <c r="R42" s="97"/>
      <c r="S42" s="97"/>
      <c r="T42" s="97"/>
      <c r="U42" s="97"/>
      <c r="V42" s="97"/>
      <c r="W42" s="97"/>
      <c r="X42" s="97"/>
      <c r="Y42" s="97"/>
      <c r="Z42" s="97"/>
      <c r="AA42" s="97"/>
      <c r="AB42" s="97"/>
      <c r="AC42" s="97"/>
      <c r="AD42" s="97"/>
      <c r="AE42" s="97"/>
      <c r="AF42" s="97"/>
      <c r="AG42" s="98"/>
      <c r="AH42" s="133">
        <f>ROUNDDOWN(I42,1)</f>
        <v>0</v>
      </c>
      <c r="AI42" s="120"/>
      <c r="AJ42" s="79" t="s">
        <v>90</v>
      </c>
      <c r="AK42" s="133">
        <f>ROUNDUP(AH42/40,0)</f>
        <v>0</v>
      </c>
      <c r="AL42" s="120"/>
      <c r="AM42" s="100"/>
      <c r="AN42" s="100"/>
    </row>
    <row r="43" spans="1:40" ht="18" customHeight="1">
      <c r="B43" s="4"/>
      <c r="I43" s="158"/>
      <c r="J43" s="158"/>
      <c r="K43" s="158"/>
      <c r="M43" s="53"/>
      <c r="N43" s="96" t="s">
        <v>94</v>
      </c>
      <c r="O43" s="97"/>
      <c r="P43" s="97"/>
      <c r="Q43" s="97"/>
      <c r="R43" s="97"/>
      <c r="S43" s="97"/>
      <c r="T43" s="97"/>
      <c r="U43" s="97"/>
      <c r="V43" s="97"/>
      <c r="W43" s="97"/>
      <c r="X43" s="97"/>
      <c r="Y43" s="97"/>
      <c r="Z43" s="97"/>
      <c r="AA43" s="97"/>
      <c r="AB43" s="97"/>
      <c r="AC43" s="97"/>
      <c r="AD43" s="97"/>
      <c r="AE43" s="97"/>
      <c r="AF43" s="97"/>
      <c r="AG43" s="98"/>
      <c r="AH43" s="132"/>
      <c r="AI43" s="132"/>
      <c r="AJ43" s="132"/>
      <c r="AK43" s="132"/>
      <c r="AL43" s="132"/>
      <c r="AM43" s="111" cm="1">
        <f t="array" ref="AM43">ROUNDUP(_xlfn.IFS(AM40&lt;2,1,AND(AM40&lt;=2,AM40&lt;6),AM40-1,AM40&gt;=6,AM40/2*3),1)</f>
        <v>1</v>
      </c>
      <c r="AN43" s="114"/>
    </row>
    <row r="44" spans="1:40" ht="5.15" customHeight="1">
      <c r="A44" s="28"/>
      <c r="B44" s="28"/>
      <c r="C44" s="28"/>
      <c r="D44" s="28"/>
      <c r="E44" s="28"/>
      <c r="F44" s="28"/>
      <c r="G44" s="28"/>
      <c r="H44" s="28"/>
      <c r="I44" s="28"/>
      <c r="J44" s="2"/>
      <c r="K44" s="2"/>
      <c r="L44" s="2"/>
      <c r="M44" s="48"/>
      <c r="N44" s="2"/>
      <c r="W44" s="9"/>
      <c r="X44" s="2"/>
      <c r="Y44" s="2"/>
      <c r="Z44" s="2"/>
      <c r="AA44" s="2"/>
      <c r="AB44" s="2"/>
      <c r="AC44" s="2"/>
      <c r="AD44" s="2"/>
      <c r="AE44" s="2"/>
      <c r="AF44" s="2"/>
      <c r="AG44" s="2"/>
      <c r="AH44" s="2"/>
      <c r="AI44" s="2"/>
      <c r="AJ44" s="48"/>
      <c r="AK44" s="2"/>
      <c r="AL44" s="9"/>
      <c r="AM44" s="9"/>
      <c r="AN44" s="4"/>
    </row>
    <row r="45" spans="1:40" ht="21" customHeight="1">
      <c r="A45" s="10" t="s">
        <v>99</v>
      </c>
      <c r="B45" s="1"/>
      <c r="C45" s="5"/>
      <c r="D45" s="5"/>
      <c r="E45" s="5"/>
      <c r="F45" s="5"/>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5"/>
      <c r="AM45" s="5"/>
      <c r="AN45" s="4"/>
    </row>
    <row r="46" spans="1:40" ht="25" customHeight="1">
      <c r="A46" s="4"/>
      <c r="B46" s="9"/>
      <c r="C46" s="92" t="str">
        <f>IF(VLOOKUP($AK$1,変更禁止!$A$1:$J$32,C51,FALSE)=0,"-",VLOOKUP($AK$1,変更禁止!$A$1:$J$32,C51,FALSE))</f>
        <v>管理者</v>
      </c>
      <c r="D46" s="93"/>
      <c r="E46" s="94" t="str">
        <f>IF(VLOOKUP($AK$1,変更禁止!$A$1:$J$32,E51,FALSE)=0,"-",VLOOKUP($AK$1,変更禁止!$A$1:$J$32,E51,FALSE))</f>
        <v>サービス提供責任者</v>
      </c>
      <c r="F46" s="94"/>
      <c r="G46" s="94"/>
      <c r="H46" s="94"/>
      <c r="I46" s="92" t="str">
        <f>IF(VLOOKUP($AK$1,変更禁止!$A$1:$J$32,I51,FALSE)=0,"-",VLOOKUP($AK$1,変更禁止!$A$1:$J$32,I51,FALSE))</f>
        <v>従業者</v>
      </c>
      <c r="J46" s="93"/>
      <c r="K46" s="93"/>
      <c r="L46" s="93"/>
      <c r="M46" s="93"/>
      <c r="N46" s="95"/>
      <c r="O46" s="155"/>
      <c r="P46" s="155"/>
      <c r="Q46" s="155"/>
      <c r="R46" s="155"/>
      <c r="S46" s="155"/>
      <c r="T46" s="155"/>
      <c r="U46" s="155"/>
      <c r="V46" s="155"/>
      <c r="W46" s="155"/>
      <c r="X46" s="155"/>
      <c r="Y46" s="155"/>
      <c r="Z46" s="155"/>
      <c r="AA46" s="155"/>
      <c r="AB46" s="155"/>
      <c r="AC46" s="155"/>
      <c r="AD46" s="155"/>
      <c r="AE46" s="155"/>
      <c r="AF46" s="155"/>
      <c r="AG46" s="155"/>
      <c r="AH46" s="155"/>
      <c r="AI46" s="155"/>
      <c r="AJ46" s="155"/>
      <c r="AK46" s="155"/>
      <c r="AL46" s="155"/>
      <c r="AM46" s="155"/>
      <c r="AN46" s="4"/>
    </row>
    <row r="47" spans="1:40" ht="18" customHeight="1">
      <c r="A47" s="4"/>
      <c r="B47" s="9"/>
      <c r="C47" s="44" t="s">
        <v>100</v>
      </c>
      <c r="D47" s="44" t="s">
        <v>101</v>
      </c>
      <c r="E47" s="43" t="s">
        <v>100</v>
      </c>
      <c r="F47" s="108" t="s">
        <v>101</v>
      </c>
      <c r="G47" s="108"/>
      <c r="H47" s="108"/>
      <c r="I47" s="105" t="s">
        <v>100</v>
      </c>
      <c r="J47" s="106"/>
      <c r="K47" s="107"/>
      <c r="L47" s="105" t="s">
        <v>101</v>
      </c>
      <c r="M47" s="106"/>
      <c r="N47" s="107"/>
      <c r="O47" s="154"/>
      <c r="P47" s="154"/>
      <c r="Q47" s="154"/>
      <c r="R47" s="154"/>
      <c r="S47" s="154"/>
      <c r="T47" s="154"/>
      <c r="U47" s="154"/>
      <c r="V47" s="154"/>
      <c r="W47" s="154"/>
      <c r="X47" s="154"/>
      <c r="Y47" s="154"/>
      <c r="Z47" s="154"/>
      <c r="AA47" s="154"/>
      <c r="AB47" s="154"/>
      <c r="AC47" s="154"/>
      <c r="AD47" s="154"/>
      <c r="AE47" s="154"/>
      <c r="AF47" s="154"/>
      <c r="AG47" s="154"/>
      <c r="AH47" s="154"/>
      <c r="AI47" s="154"/>
      <c r="AJ47" s="154"/>
      <c r="AK47" s="154"/>
      <c r="AL47" s="71"/>
      <c r="AM47" s="71"/>
      <c r="AN47" s="4"/>
    </row>
    <row r="48" spans="1:40" ht="18" customHeight="1">
      <c r="A48" s="4"/>
      <c r="B48" s="17" t="s">
        <v>102</v>
      </c>
      <c r="C48" s="43">
        <f>COUNTIFS($B$11:$B$30,C$46,$C$11:$C$30,"A",$E$11:$E$30,"*")</f>
        <v>1</v>
      </c>
      <c r="D48" s="43">
        <f>COUNTIFS($B$11:$B$30,C$46,$C$11:$C$30,"B",$E$11:$E$30,"*")</f>
        <v>0</v>
      </c>
      <c r="E48" s="43">
        <f>COUNTIFS($B$11:$B$30,E$46,$C$11:$C$30,"A",$E$11:$E$30,"*")</f>
        <v>0</v>
      </c>
      <c r="F48" s="105">
        <f>COUNTIFS($B$11:$B$30,E$46,$C$11:$C$30,"B",$E$11:$E$30,"*")</f>
        <v>1</v>
      </c>
      <c r="G48" s="106"/>
      <c r="H48" s="107"/>
      <c r="I48" s="105">
        <f>COUNTIFS($B$11:$B$30,I$46,$C$11:$C$30,"A",$E$11:$E$30,"*")</f>
        <v>0</v>
      </c>
      <c r="J48" s="106"/>
      <c r="K48" s="107"/>
      <c r="L48" s="105">
        <f>COUNTIFS($B$11:$B$30,I$46,$C$11:$C$30,"B",$E$11:$E$30,"*")</f>
        <v>0</v>
      </c>
      <c r="M48" s="106"/>
      <c r="N48" s="107"/>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4"/>
      <c r="AL48" s="71"/>
      <c r="AM48" s="71"/>
      <c r="AN48" s="4"/>
    </row>
    <row r="49" spans="1:40" ht="18" customHeight="1">
      <c r="A49" s="4"/>
      <c r="B49" s="24" t="s">
        <v>103</v>
      </c>
      <c r="C49" s="55"/>
      <c r="D49" s="55"/>
      <c r="E49" s="43">
        <f>COUNTIFS($B$11:$B$30,E$46,$C$11:$C$30,"C",$E$11:$E$30,"*")</f>
        <v>1</v>
      </c>
      <c r="F49" s="105">
        <f>COUNTIFS($B$11:$B$30,E$46,$C$11:$C$30,"D",$E$11:$E$30,"*")</f>
        <v>0</v>
      </c>
      <c r="G49" s="106"/>
      <c r="H49" s="107"/>
      <c r="I49" s="105">
        <f>COUNTIFS($B$11:$B$30,I$46,$C$11:$C$30,"C",$E$11:$E$30,"*")</f>
        <v>2</v>
      </c>
      <c r="J49" s="106"/>
      <c r="K49" s="107"/>
      <c r="L49" s="105">
        <f>COUNTIFS($B$11:$B$30,I$46,$C$11:$C$30,"D",$E$11:$E$30,"*")</f>
        <v>5</v>
      </c>
      <c r="M49" s="106"/>
      <c r="N49" s="107"/>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71"/>
      <c r="AM49" s="71"/>
      <c r="AN49" s="4"/>
    </row>
    <row r="50" spans="1:40" ht="18" customHeight="1">
      <c r="A50" s="4"/>
      <c r="B50" s="24" t="s">
        <v>104</v>
      </c>
      <c r="C50" s="156"/>
      <c r="D50" s="157"/>
      <c r="E50" s="105" t="e">
        <f>IF($AK$3="４週",SUMIFS($AK$11:$AK$30,$B$11:$B$30,E46)/4/$AH$5,IF($AK$3="歴月",SUMIFS($AK$11:$AK$30,$B$11:$B$30,E46)/$AL$5,"記載する期間を選択してください"))</f>
        <v>#DIV/0!</v>
      </c>
      <c r="F50" s="106"/>
      <c r="G50" s="106"/>
      <c r="H50" s="107"/>
      <c r="I50" s="105" t="e">
        <f>IF($AK$3="４週",SUMIFS($AK$11:$AK$30,$B$11:$B$30,I46)/4/$AH$5,IF($AK$3="歴月",SUMIFS($AK$11:$AK$30,$B$11:$B$30,I46)/$AL$5,"記載する期間を選択してください"))</f>
        <v>#DIV/0!</v>
      </c>
      <c r="J50" s="106"/>
      <c r="K50" s="106"/>
      <c r="L50" s="106"/>
      <c r="M50" s="106"/>
      <c r="N50" s="107"/>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54"/>
      <c r="AL50" s="154"/>
      <c r="AM50" s="154"/>
      <c r="AN50" s="4"/>
    </row>
    <row r="51" spans="1:40" ht="5.15" customHeight="1">
      <c r="A51" s="4"/>
      <c r="B51" s="1"/>
      <c r="C51" s="20">
        <v>2</v>
      </c>
      <c r="D51" s="20"/>
      <c r="E51" s="20">
        <v>3</v>
      </c>
      <c r="F51" s="20"/>
      <c r="G51" s="20"/>
      <c r="H51" s="20"/>
      <c r="I51" s="20">
        <v>4</v>
      </c>
      <c r="J51" s="20"/>
      <c r="K51" s="20"/>
      <c r="L51" s="20"/>
      <c r="M51" s="20"/>
      <c r="N51" s="20"/>
      <c r="O51" s="20">
        <v>5</v>
      </c>
      <c r="P51" s="20"/>
      <c r="Q51" s="20"/>
      <c r="R51" s="20"/>
      <c r="S51" s="20"/>
      <c r="T51" s="20"/>
      <c r="U51" s="20">
        <v>6</v>
      </c>
      <c r="V51" s="20"/>
      <c r="W51" s="20"/>
      <c r="X51" s="20"/>
      <c r="Y51" s="20"/>
      <c r="Z51" s="20"/>
      <c r="AA51" s="20">
        <v>7</v>
      </c>
      <c r="AB51" s="20"/>
      <c r="AC51" s="20"/>
      <c r="AD51" s="20"/>
      <c r="AE51" s="20"/>
      <c r="AF51" s="20"/>
      <c r="AG51" s="20">
        <v>8</v>
      </c>
      <c r="AH51" s="20"/>
      <c r="AI51" s="20"/>
      <c r="AJ51" s="20"/>
      <c r="AK51" s="20"/>
      <c r="AL51" s="20">
        <v>9</v>
      </c>
      <c r="AM51" s="42"/>
      <c r="AN51" s="4"/>
    </row>
    <row r="52" spans="1:40" ht="15" customHeight="1">
      <c r="A52" s="2" t="s">
        <v>28</v>
      </c>
      <c r="B52" s="33"/>
      <c r="C52" s="34"/>
      <c r="D52" s="34"/>
      <c r="E52" s="34"/>
      <c r="F52" s="35"/>
      <c r="G52" s="34"/>
      <c r="H52" s="20"/>
      <c r="I52" s="20"/>
      <c r="J52" s="20"/>
      <c r="K52" s="20"/>
      <c r="L52" s="20"/>
      <c r="M52" s="20"/>
      <c r="N52" s="20"/>
      <c r="O52" s="20"/>
      <c r="P52" s="20"/>
      <c r="Q52" s="20"/>
      <c r="R52" s="20">
        <v>6</v>
      </c>
      <c r="S52" s="20"/>
      <c r="T52" s="20"/>
      <c r="U52" s="20"/>
      <c r="V52" s="20"/>
      <c r="W52" s="20"/>
      <c r="X52" s="20">
        <v>7</v>
      </c>
      <c r="Y52" s="20"/>
      <c r="Z52" s="20"/>
      <c r="AA52" s="20"/>
      <c r="AB52" s="20"/>
      <c r="AC52" s="20"/>
      <c r="AD52" s="20">
        <v>8</v>
      </c>
      <c r="AE52" s="20"/>
      <c r="AF52" s="20"/>
      <c r="AG52" s="21"/>
      <c r="AH52" s="21"/>
      <c r="AI52" s="21"/>
      <c r="AJ52" s="21">
        <v>9</v>
      </c>
      <c r="AK52" s="19"/>
      <c r="AL52" s="19"/>
      <c r="AM52" s="4"/>
    </row>
    <row r="53" spans="1:40" s="2" customFormat="1" ht="15" customHeight="1">
      <c r="A53" s="2" t="s">
        <v>29</v>
      </c>
      <c r="B53" s="28"/>
      <c r="C53" s="28"/>
      <c r="D53" s="28"/>
      <c r="E53" s="28"/>
      <c r="F53" s="28"/>
      <c r="G53" s="28"/>
      <c r="H53" s="10"/>
      <c r="I53" s="10"/>
      <c r="J53" s="10"/>
      <c r="K53" s="10"/>
      <c r="L53" s="10"/>
      <c r="M53" s="10"/>
    </row>
    <row r="54" spans="1:40" s="2" customFormat="1" ht="15" customHeight="1">
      <c r="A54" s="2" t="s">
        <v>30</v>
      </c>
      <c r="B54" s="28"/>
      <c r="C54" s="28"/>
      <c r="D54" s="28"/>
      <c r="E54" s="28"/>
      <c r="F54" s="28"/>
      <c r="G54" s="28"/>
      <c r="H54" s="10"/>
      <c r="I54" s="10"/>
      <c r="J54" s="10"/>
      <c r="K54" s="10"/>
      <c r="L54" s="10"/>
      <c r="M54" s="10"/>
    </row>
    <row r="55" spans="1:40" s="2" customFormat="1" ht="15" customHeight="1">
      <c r="A55" s="2" t="s">
        <v>31</v>
      </c>
      <c r="B55" s="28"/>
      <c r="C55" s="28"/>
      <c r="D55" s="28"/>
      <c r="E55" s="28"/>
      <c r="F55" s="28"/>
      <c r="G55" s="28"/>
      <c r="H55" s="10"/>
      <c r="I55" s="10"/>
      <c r="J55" s="10"/>
      <c r="K55" s="10"/>
      <c r="L55" s="10"/>
      <c r="M55" s="10"/>
    </row>
    <row r="56" spans="1:40" s="2" customFormat="1" ht="15" customHeight="1">
      <c r="A56" s="2" t="s">
        <v>32</v>
      </c>
      <c r="B56" s="28"/>
      <c r="C56" s="28"/>
      <c r="D56" s="28"/>
      <c r="E56" s="28"/>
      <c r="F56" s="28"/>
      <c r="G56" s="28"/>
      <c r="H56" s="10"/>
      <c r="I56" s="10"/>
      <c r="J56" s="10"/>
      <c r="K56" s="10"/>
      <c r="L56" s="10"/>
      <c r="M56" s="10"/>
    </row>
    <row r="57" spans="1:40" ht="15" customHeight="1">
      <c r="A57" s="2" t="s">
        <v>33</v>
      </c>
      <c r="B57" s="36"/>
      <c r="C57" s="2"/>
      <c r="D57" s="2"/>
      <c r="E57" s="2"/>
      <c r="F57" s="2"/>
      <c r="G57" s="2"/>
    </row>
    <row r="58" spans="1:40" ht="15" customHeight="1">
      <c r="A58" s="2" t="s">
        <v>34</v>
      </c>
      <c r="B58" s="36"/>
      <c r="C58" s="2"/>
      <c r="D58" s="2"/>
      <c r="E58" s="2"/>
      <c r="F58" s="2"/>
      <c r="G58" s="2"/>
    </row>
    <row r="59" spans="1:40" ht="15" customHeight="1">
      <c r="A59" s="2"/>
      <c r="B59" s="17" t="s">
        <v>35</v>
      </c>
      <c r="C59" s="100" t="s">
        <v>36</v>
      </c>
      <c r="D59" s="100"/>
      <c r="E59" s="100"/>
      <c r="F59" s="2"/>
      <c r="G59" s="2"/>
    </row>
    <row r="60" spans="1:40" ht="15" customHeight="1">
      <c r="A60" s="2"/>
      <c r="B60" s="39" t="s">
        <v>37</v>
      </c>
      <c r="C60" s="91" t="s">
        <v>38</v>
      </c>
      <c r="D60" s="91"/>
      <c r="E60" s="91"/>
      <c r="F60" s="2"/>
      <c r="G60" s="2"/>
    </row>
    <row r="61" spans="1:40" ht="15" customHeight="1">
      <c r="A61" s="2"/>
      <c r="B61" s="39" t="s">
        <v>39</v>
      </c>
      <c r="C61" s="91" t="s">
        <v>40</v>
      </c>
      <c r="D61" s="91"/>
      <c r="E61" s="91"/>
      <c r="F61" s="2"/>
      <c r="G61" s="2"/>
    </row>
    <row r="62" spans="1:40" ht="15" customHeight="1">
      <c r="A62" s="2"/>
      <c r="B62" s="39" t="s">
        <v>41</v>
      </c>
      <c r="C62" s="91" t="s">
        <v>42</v>
      </c>
      <c r="D62" s="91"/>
      <c r="E62" s="91"/>
      <c r="F62" s="2"/>
      <c r="G62" s="2"/>
    </row>
    <row r="63" spans="1:40" ht="15" customHeight="1">
      <c r="A63" s="2"/>
      <c r="B63" s="39" t="s">
        <v>43</v>
      </c>
      <c r="C63" s="91" t="s">
        <v>44</v>
      </c>
      <c r="D63" s="91"/>
      <c r="E63" s="91"/>
      <c r="F63" s="2"/>
      <c r="G63" s="2"/>
    </row>
    <row r="64" spans="1:40" ht="15" customHeight="1">
      <c r="A64" s="2"/>
      <c r="B64" s="2" t="s">
        <v>45</v>
      </c>
      <c r="C64" s="2"/>
      <c r="D64" s="2"/>
      <c r="E64" s="2"/>
      <c r="F64" s="2"/>
      <c r="G64" s="2"/>
    </row>
    <row r="65" spans="1:7" ht="15" customHeight="1">
      <c r="A65" s="2"/>
      <c r="B65" s="2" t="s">
        <v>46</v>
      </c>
      <c r="C65" s="2"/>
      <c r="D65" s="2"/>
      <c r="E65" s="2"/>
      <c r="F65" s="2"/>
      <c r="G65" s="2"/>
    </row>
    <row r="66" spans="1:7" ht="15" customHeight="1">
      <c r="A66" s="2"/>
      <c r="B66" s="2" t="s">
        <v>47</v>
      </c>
      <c r="C66" s="2"/>
      <c r="D66" s="2"/>
      <c r="E66" s="2"/>
      <c r="F66" s="2"/>
      <c r="G66" s="2"/>
    </row>
    <row r="67" spans="1:7" ht="15" customHeight="1">
      <c r="A67" s="2" t="s">
        <v>48</v>
      </c>
      <c r="B67" s="36"/>
      <c r="C67" s="2"/>
      <c r="D67" s="2"/>
      <c r="E67" s="2"/>
      <c r="F67" s="2"/>
      <c r="G67" s="2"/>
    </row>
    <row r="68" spans="1:7" ht="15" customHeight="1">
      <c r="A68" s="2" t="s">
        <v>49</v>
      </c>
      <c r="B68" s="36"/>
      <c r="C68" s="2"/>
      <c r="D68" s="2"/>
      <c r="E68" s="2"/>
      <c r="F68" s="2"/>
      <c r="G68" s="2"/>
    </row>
    <row r="69" spans="1:7" ht="15" customHeight="1">
      <c r="A69" s="2" t="s">
        <v>50</v>
      </c>
      <c r="B69" s="36"/>
      <c r="C69" s="2"/>
      <c r="D69" s="2"/>
      <c r="E69" s="2"/>
      <c r="F69" s="2"/>
      <c r="G69" s="2"/>
    </row>
    <row r="70" spans="1:7" ht="15" customHeight="1">
      <c r="A70" s="2" t="s">
        <v>51</v>
      </c>
      <c r="B70" s="36"/>
      <c r="C70" s="2"/>
      <c r="D70" s="2"/>
      <c r="E70" s="2"/>
      <c r="F70" s="2"/>
      <c r="G70" s="2"/>
    </row>
    <row r="71" spans="1:7" ht="15" customHeight="1">
      <c r="A71" s="2" t="s">
        <v>52</v>
      </c>
      <c r="B71" s="36"/>
      <c r="C71" s="2"/>
      <c r="D71" s="2"/>
      <c r="E71" s="2"/>
      <c r="F71" s="2"/>
      <c r="G71" s="2"/>
    </row>
    <row r="72" spans="1:7" ht="15" customHeight="1">
      <c r="A72" s="2" t="s">
        <v>53</v>
      </c>
      <c r="B72" s="36"/>
      <c r="C72" s="2"/>
      <c r="D72" s="2"/>
      <c r="E72" s="2"/>
      <c r="F72" s="2"/>
      <c r="G72" s="2"/>
    </row>
    <row r="73" spans="1:7" ht="15" customHeight="1">
      <c r="A73" s="2"/>
      <c r="B73" s="2" t="s">
        <v>54</v>
      </c>
      <c r="C73" s="2"/>
      <c r="D73" s="2"/>
      <c r="E73" s="2"/>
      <c r="F73" s="2"/>
      <c r="G73" s="2"/>
    </row>
    <row r="74" spans="1:7" ht="15" customHeight="1">
      <c r="A74" s="2"/>
      <c r="B74" s="2" t="s">
        <v>55</v>
      </c>
      <c r="C74" s="2"/>
      <c r="D74" s="2"/>
      <c r="E74" s="2"/>
      <c r="F74" s="2"/>
      <c r="G74" s="2"/>
    </row>
    <row r="75" spans="1:7" ht="15" customHeight="1">
      <c r="A75" s="2" t="s">
        <v>56</v>
      </c>
      <c r="B75" s="36"/>
      <c r="C75" s="2"/>
      <c r="D75" s="2"/>
      <c r="E75" s="2"/>
      <c r="F75" s="2"/>
      <c r="G75" s="2"/>
    </row>
    <row r="76" spans="1:7" ht="15" customHeight="1">
      <c r="A76" s="2" t="s">
        <v>57</v>
      </c>
      <c r="B76" s="36"/>
      <c r="C76" s="2"/>
      <c r="D76" s="2"/>
      <c r="E76" s="2"/>
      <c r="F76" s="2"/>
      <c r="G76" s="2"/>
    </row>
    <row r="77" spans="1:7" ht="15" customHeight="1">
      <c r="A77" s="2" t="s">
        <v>58</v>
      </c>
      <c r="B77" s="36"/>
      <c r="C77" s="2"/>
      <c r="D77" s="2"/>
      <c r="E77" s="2"/>
      <c r="F77" s="2"/>
      <c r="G77" s="2"/>
    </row>
    <row r="78" spans="1:7" ht="15" customHeight="1">
      <c r="A78" s="2" t="s">
        <v>59</v>
      </c>
      <c r="B78" s="36"/>
      <c r="C78" s="2"/>
      <c r="D78" s="2"/>
      <c r="E78" s="2"/>
      <c r="F78" s="2"/>
      <c r="G78" s="2"/>
    </row>
    <row r="79" spans="1:7" ht="15" customHeight="1">
      <c r="A79" s="2" t="s">
        <v>60</v>
      </c>
      <c r="B79" s="36"/>
      <c r="C79" s="2"/>
      <c r="D79" s="2"/>
      <c r="E79" s="2"/>
      <c r="F79" s="2"/>
      <c r="G79" s="2"/>
    </row>
    <row r="80" spans="1:7" ht="15" customHeight="1">
      <c r="A80" s="2" t="s">
        <v>61</v>
      </c>
      <c r="B80" s="36"/>
      <c r="C80" s="2"/>
      <c r="D80" s="2"/>
      <c r="E80" s="2"/>
      <c r="F80" s="2"/>
      <c r="G80" s="2"/>
    </row>
    <row r="81" spans="1:7" ht="15" customHeight="1">
      <c r="A81" s="2" t="s">
        <v>62</v>
      </c>
      <c r="B81" s="36"/>
      <c r="C81" s="2"/>
      <c r="D81" s="2"/>
      <c r="E81" s="2"/>
      <c r="F81" s="2"/>
      <c r="G81" s="2"/>
    </row>
    <row r="82" spans="1:7" ht="15" customHeight="1">
      <c r="A82" s="2" t="s">
        <v>63</v>
      </c>
      <c r="B82" s="36"/>
      <c r="C82" s="2"/>
      <c r="D82" s="2"/>
      <c r="E82" s="2"/>
      <c r="F82" s="2"/>
      <c r="G82" s="2"/>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topLeftCell="A28" zoomScaleNormal="100" zoomScaleSheetLayoutView="100" workbookViewId="0">
      <selection activeCell="O39" sqref="O39:Q39"/>
    </sheetView>
  </sheetViews>
  <sheetFormatPr defaultColWidth="8.25" defaultRowHeight="21" customHeight="1"/>
  <cols>
    <col min="1" max="1" width="2.58203125" style="1" customWidth="1"/>
    <col min="2" max="2" width="15" style="3" customWidth="1"/>
    <col min="3" max="3" width="6.58203125" style="1" customWidth="1"/>
    <col min="4" max="5" width="7.58203125" style="1" customWidth="1"/>
    <col min="6" max="36" width="2.58203125" style="1" customWidth="1"/>
    <col min="37" max="37" width="6.58203125" style="1" customWidth="1"/>
    <col min="38" max="39" width="7.58203125" style="1" customWidth="1"/>
    <col min="40" max="40" width="5.58203125" style="1" customWidth="1"/>
    <col min="41" max="16384" width="8.25" style="1"/>
  </cols>
  <sheetData>
    <row r="1" spans="1:40" ht="20.149999999999999" customHeight="1">
      <c r="A1" s="37" t="s">
        <v>1</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2</v>
      </c>
      <c r="AJ1" s="23"/>
      <c r="AK1" s="125" t="s">
        <v>116</v>
      </c>
      <c r="AL1" s="125"/>
      <c r="AM1" s="125"/>
      <c r="AN1" s="125"/>
    </row>
    <row r="2" spans="1:40" ht="18" customHeight="1">
      <c r="A2" s="4"/>
      <c r="B2" s="5"/>
      <c r="C2" s="5"/>
      <c r="D2" s="5"/>
      <c r="E2" s="5"/>
      <c r="F2" s="5"/>
      <c r="G2" s="5"/>
      <c r="H2" s="5"/>
      <c r="I2" s="5"/>
      <c r="J2" s="5"/>
      <c r="K2" s="5"/>
      <c r="L2" s="5"/>
      <c r="M2" s="126">
        <v>2026</v>
      </c>
      <c r="N2" s="126"/>
      <c r="O2" s="126"/>
      <c r="P2" s="126"/>
      <c r="Q2" s="127" t="s">
        <v>4</v>
      </c>
      <c r="R2" s="127"/>
      <c r="S2" s="126"/>
      <c r="T2" s="126"/>
      <c r="U2" s="127" t="s">
        <v>5</v>
      </c>
      <c r="V2" s="127"/>
      <c r="W2" s="5"/>
      <c r="X2" s="5"/>
      <c r="Y2" s="5"/>
      <c r="Z2" s="4"/>
      <c r="AA2" s="4"/>
      <c r="AC2" s="23"/>
      <c r="AD2" s="5"/>
      <c r="AE2" s="5"/>
      <c r="AF2" s="5"/>
      <c r="AG2" s="5"/>
      <c r="AH2" s="5"/>
      <c r="AI2" s="23" t="s">
        <v>6</v>
      </c>
      <c r="AJ2" s="23"/>
      <c r="AK2" s="128"/>
      <c r="AL2" s="128"/>
      <c r="AM2" s="128"/>
      <c r="AN2" s="128"/>
    </row>
    <row r="3" spans="1:40" ht="18" customHeight="1">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7</v>
      </c>
      <c r="AJ3" s="23"/>
      <c r="AK3" s="129" t="s">
        <v>65</v>
      </c>
      <c r="AL3" s="129"/>
      <c r="AM3" s="129"/>
      <c r="AN3" s="129"/>
    </row>
    <row r="4" spans="1:40" ht="18" customHeight="1">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8</v>
      </c>
      <c r="AJ4" s="23"/>
      <c r="AK4" s="129"/>
      <c r="AL4" s="129"/>
      <c r="AM4" s="129"/>
      <c r="AN4" s="129"/>
    </row>
    <row r="5" spans="1:40" ht="18" customHeight="1">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9</v>
      </c>
      <c r="AH5" s="130"/>
      <c r="AI5" s="130"/>
      <c r="AJ5" s="130"/>
      <c r="AK5" s="30" t="s">
        <v>10</v>
      </c>
      <c r="AL5" s="41"/>
      <c r="AM5" s="30" t="s">
        <v>11</v>
      </c>
      <c r="AN5" s="4"/>
    </row>
    <row r="6" spans="1:40" ht="10" customHeight="1">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c r="A7" s="113" t="s">
        <v>12</v>
      </c>
      <c r="B7" s="121" t="s">
        <v>13</v>
      </c>
      <c r="C7" s="116" t="s">
        <v>14</v>
      </c>
      <c r="D7" s="100" t="s">
        <v>15</v>
      </c>
      <c r="E7" s="111" t="s">
        <v>16</v>
      </c>
      <c r="F7" s="119" t="s">
        <v>17</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0" t="s">
        <v>18</v>
      </c>
      <c r="AL7" s="101" t="s">
        <v>19</v>
      </c>
      <c r="AM7" s="115" t="s">
        <v>20</v>
      </c>
      <c r="AN7" s="115"/>
    </row>
    <row r="8" spans="1:40" ht="15" customHeight="1">
      <c r="A8" s="113"/>
      <c r="B8" s="122"/>
      <c r="C8" s="117"/>
      <c r="D8" s="100"/>
      <c r="E8" s="111"/>
      <c r="F8" s="100" t="s">
        <v>21</v>
      </c>
      <c r="G8" s="100"/>
      <c r="H8" s="100"/>
      <c r="I8" s="100"/>
      <c r="J8" s="100"/>
      <c r="K8" s="100"/>
      <c r="L8" s="100"/>
      <c r="M8" s="100" t="s">
        <v>22</v>
      </c>
      <c r="N8" s="100"/>
      <c r="O8" s="100"/>
      <c r="P8" s="100"/>
      <c r="Q8" s="100"/>
      <c r="R8" s="100"/>
      <c r="S8" s="100"/>
      <c r="T8" s="100" t="s">
        <v>23</v>
      </c>
      <c r="U8" s="100"/>
      <c r="V8" s="100"/>
      <c r="W8" s="100"/>
      <c r="X8" s="100"/>
      <c r="Y8" s="100"/>
      <c r="Z8" s="100"/>
      <c r="AA8" s="100" t="s">
        <v>24</v>
      </c>
      <c r="AB8" s="100"/>
      <c r="AC8" s="100"/>
      <c r="AD8" s="100"/>
      <c r="AE8" s="100"/>
      <c r="AF8" s="100"/>
      <c r="AG8" s="100"/>
      <c r="AH8" s="100" t="s">
        <v>25</v>
      </c>
      <c r="AI8" s="100"/>
      <c r="AJ8" s="100"/>
      <c r="AK8" s="120"/>
      <c r="AL8" s="101"/>
      <c r="AM8" s="115"/>
      <c r="AN8" s="115"/>
    </row>
    <row r="9" spans="1:40" ht="15" customHeight="1">
      <c r="A9" s="113"/>
      <c r="B9" s="123" t="s">
        <v>66</v>
      </c>
      <c r="C9" s="117"/>
      <c r="D9" s="100"/>
      <c r="E9" s="111"/>
      <c r="F9" s="6">
        <f>DATE($M$2,$S$2,1)</f>
        <v>45992</v>
      </c>
      <c r="G9" s="6">
        <f>DATE($M$2,$S$2,2)</f>
        <v>45993</v>
      </c>
      <c r="H9" s="6">
        <f>DATE($M$2,$S$2,3)</f>
        <v>45994</v>
      </c>
      <c r="I9" s="6">
        <f>DATE($M$2,$S$2,4)</f>
        <v>45995</v>
      </c>
      <c r="J9" s="6">
        <f>DATE($M$2,$S$2,5)</f>
        <v>45996</v>
      </c>
      <c r="K9" s="6">
        <f>DATE($M$2,$S$2,6)</f>
        <v>45997</v>
      </c>
      <c r="L9" s="6">
        <f>DATE($M$2,$S$2,7)</f>
        <v>45998</v>
      </c>
      <c r="M9" s="6">
        <f>DATE($M$2,$S$2,8)</f>
        <v>45999</v>
      </c>
      <c r="N9" s="6">
        <f>DATE($M$2,$S$2,9)</f>
        <v>46000</v>
      </c>
      <c r="O9" s="6">
        <f>DATE($M$2,$S$2,10)</f>
        <v>46001</v>
      </c>
      <c r="P9" s="6">
        <f>DATE($M$2,$S$2,11)</f>
        <v>46002</v>
      </c>
      <c r="Q9" s="6">
        <f>DATE($M$2,$S$2,12)</f>
        <v>46003</v>
      </c>
      <c r="R9" s="6">
        <f>DATE($M$2,$S$2,13)</f>
        <v>46004</v>
      </c>
      <c r="S9" s="6">
        <f>DATE($M$2,$S$2,14)</f>
        <v>46005</v>
      </c>
      <c r="T9" s="6">
        <f>DATE($M$2,$S$2,15)</f>
        <v>46006</v>
      </c>
      <c r="U9" s="6">
        <f>DATE($M$2,$S$2,16)</f>
        <v>46007</v>
      </c>
      <c r="V9" s="6">
        <f>DATE($M$2,$S$2,17)</f>
        <v>46008</v>
      </c>
      <c r="W9" s="6">
        <f>DATE($M$2,$S$2,18)</f>
        <v>46009</v>
      </c>
      <c r="X9" s="6">
        <f>DATE($M$2,$S$2,19)</f>
        <v>46010</v>
      </c>
      <c r="Y9" s="6">
        <f>DATE($M$2,$S$2,20)</f>
        <v>46011</v>
      </c>
      <c r="Z9" s="6">
        <f>DATE($M$2,$S$2,21)</f>
        <v>46012</v>
      </c>
      <c r="AA9" s="6">
        <f>DATE($M$2,$S$2,22)</f>
        <v>46013</v>
      </c>
      <c r="AB9" s="6">
        <f>DATE($M$2,$S$2,23)</f>
        <v>46014</v>
      </c>
      <c r="AC9" s="6">
        <f>DATE($M$2,$S$2,24)</f>
        <v>46015</v>
      </c>
      <c r="AD9" s="6">
        <f>DATE($M$2,$S$2,25)</f>
        <v>46016</v>
      </c>
      <c r="AE9" s="6">
        <f>DATE($M$2,$S$2,26)</f>
        <v>46017</v>
      </c>
      <c r="AF9" s="6">
        <f>DATE($M$2,$S$2,27)</f>
        <v>46018</v>
      </c>
      <c r="AG9" s="6">
        <f>DATE($M$2,$S$2,28)</f>
        <v>46019</v>
      </c>
      <c r="AH9" s="6">
        <f>IF(DAY(EOMONTH(F9,0))&lt;29,"",DATE($M$2,$S$2,29))</f>
        <v>46020</v>
      </c>
      <c r="AI9" s="6">
        <f>IF(DAY(EOMONTH(F9,0))&lt;30,"",DATE($M$2,$S$2,30))</f>
        <v>46021</v>
      </c>
      <c r="AJ9" s="6">
        <f>IF(DAY(EOMONTH(F9,0))&lt;31,"",DATE($M$2,$S$2,31))</f>
        <v>46022</v>
      </c>
      <c r="AK9" s="120"/>
      <c r="AL9" s="101"/>
      <c r="AM9" s="115"/>
      <c r="AN9" s="115"/>
    </row>
    <row r="10" spans="1:40" ht="15" customHeight="1">
      <c r="A10" s="113"/>
      <c r="B10" s="124"/>
      <c r="C10" s="118"/>
      <c r="D10" s="100"/>
      <c r="E10" s="111"/>
      <c r="F10" s="7">
        <f>DATE($M$2,$S$2,1)</f>
        <v>45992</v>
      </c>
      <c r="G10" s="7">
        <f>DATE($M$2,$S$2,2)</f>
        <v>45993</v>
      </c>
      <c r="H10" s="7">
        <f>DATE($M$2,$S$2,3)</f>
        <v>45994</v>
      </c>
      <c r="I10" s="7">
        <f>DATE($M$2,$S$2,4)</f>
        <v>45995</v>
      </c>
      <c r="J10" s="7">
        <f>DATE($M$2,$S$2,5)</f>
        <v>45996</v>
      </c>
      <c r="K10" s="7">
        <f>DATE($M$2,$S$2,6)</f>
        <v>45997</v>
      </c>
      <c r="L10" s="7">
        <f>DATE($M$2,$S$2,7)</f>
        <v>45998</v>
      </c>
      <c r="M10" s="7">
        <f>DATE($M$2,$S$2,8)</f>
        <v>45999</v>
      </c>
      <c r="N10" s="7">
        <f>DATE($M$2,$S$2,9)</f>
        <v>46000</v>
      </c>
      <c r="O10" s="7">
        <f>DATE($M$2,$S$2,10)</f>
        <v>46001</v>
      </c>
      <c r="P10" s="7">
        <f>DATE($M$2,$S$2,11)</f>
        <v>46002</v>
      </c>
      <c r="Q10" s="7">
        <f>DATE($M$2,$S$2,12)</f>
        <v>46003</v>
      </c>
      <c r="R10" s="7">
        <f>DATE($M$2,$S$2,13)</f>
        <v>46004</v>
      </c>
      <c r="S10" s="7">
        <f>DATE($M$2,$S$2,14)</f>
        <v>46005</v>
      </c>
      <c r="T10" s="7">
        <f>DATE($M$2,$S$2,15)</f>
        <v>46006</v>
      </c>
      <c r="U10" s="7">
        <f>DATE($M$2,$S$2,16)</f>
        <v>46007</v>
      </c>
      <c r="V10" s="7">
        <f>DATE($M$2,$S$2,17)</f>
        <v>46008</v>
      </c>
      <c r="W10" s="7">
        <f>DATE($M$2,$S$2,18)</f>
        <v>46009</v>
      </c>
      <c r="X10" s="7">
        <f>DATE($M$2,$S$2,19)</f>
        <v>46010</v>
      </c>
      <c r="Y10" s="7">
        <f>DATE($M$2,$S$2,20)</f>
        <v>46011</v>
      </c>
      <c r="Z10" s="7">
        <f>DATE($M$2,$S$2,21)</f>
        <v>46012</v>
      </c>
      <c r="AA10" s="7">
        <f>DATE($M$2,$S$2,22)</f>
        <v>46013</v>
      </c>
      <c r="AB10" s="7">
        <f>DATE($M$2,$S$2,23)</f>
        <v>46014</v>
      </c>
      <c r="AC10" s="7">
        <f>DATE($M$2,$S$2,24)</f>
        <v>46015</v>
      </c>
      <c r="AD10" s="7">
        <f>DATE($M$2,$S$2,25)</f>
        <v>46016</v>
      </c>
      <c r="AE10" s="7">
        <f>DATE($M$2,$S$2,26)</f>
        <v>46017</v>
      </c>
      <c r="AF10" s="7">
        <f>DATE($M$2,$S$2,27)</f>
        <v>46018</v>
      </c>
      <c r="AG10" s="7">
        <f>DATE($M$2,$S$2,28)</f>
        <v>46019</v>
      </c>
      <c r="AH10" s="7">
        <f>IF(DAY(EOMONTH(F10,0))&lt;29,"",DATE($M$2,$S$2,29))</f>
        <v>46020</v>
      </c>
      <c r="AI10" s="7">
        <f>IF(DAY(EOMONTH(F10,0))&lt;30,"",DATE($M$2,$S$2,30))</f>
        <v>46021</v>
      </c>
      <c r="AJ10" s="7">
        <f>IF(DAY(EOMONTH(F10,0))&lt;31,"",DATE($M$2,$S$2,31))</f>
        <v>46022</v>
      </c>
      <c r="AK10" s="120"/>
      <c r="AL10" s="101"/>
      <c r="AM10" s="115"/>
      <c r="AN10" s="115"/>
    </row>
    <row r="11" spans="1:40" ht="18" customHeight="1">
      <c r="A11" s="16">
        <v>1</v>
      </c>
      <c r="B11" s="45" t="s">
        <v>67</v>
      </c>
      <c r="C11" s="25" t="s">
        <v>37</v>
      </c>
      <c r="D11" s="46"/>
      <c r="E11" s="47" t="s">
        <v>37</v>
      </c>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2">
        <f>+SUM(F11:AJ11)</f>
        <v>0</v>
      </c>
      <c r="AL11" s="13">
        <f>IF($AK$3="４週",AK11/4,AK11/(DAY(EOMONTH($F$9,0))/7))</f>
        <v>0</v>
      </c>
      <c r="AM11" s="110"/>
      <c r="AN11" s="110"/>
    </row>
    <row r="12" spans="1:40" ht="18" customHeight="1">
      <c r="A12" s="16">
        <v>2</v>
      </c>
      <c r="B12" s="45" t="s">
        <v>117</v>
      </c>
      <c r="C12" s="25" t="s">
        <v>39</v>
      </c>
      <c r="D12" s="46"/>
      <c r="E12" s="47" t="s">
        <v>39</v>
      </c>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2">
        <f t="shared" ref="AK12:AK31" si="0">+SUM(F12:AJ12)</f>
        <v>0</v>
      </c>
      <c r="AL12" s="13">
        <f t="shared" ref="AL12:AL30" si="1">IF($AK$3="４週",AK12/4,AK12/(DAY(EOMONTH($F$9,0))/7))</f>
        <v>0</v>
      </c>
      <c r="AM12" s="110"/>
      <c r="AN12" s="110"/>
    </row>
    <row r="13" spans="1:40" ht="18" customHeight="1">
      <c r="A13" s="16">
        <v>3</v>
      </c>
      <c r="B13" s="45" t="s">
        <v>118</v>
      </c>
      <c r="C13" s="25" t="s">
        <v>41</v>
      </c>
      <c r="D13" s="46"/>
      <c r="E13" s="47" t="s">
        <v>41</v>
      </c>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2">
        <f t="shared" si="0"/>
        <v>0</v>
      </c>
      <c r="AL13" s="13">
        <f t="shared" si="1"/>
        <v>0</v>
      </c>
      <c r="AM13" s="110"/>
      <c r="AN13" s="110"/>
    </row>
    <row r="14" spans="1:40" ht="18" customHeight="1">
      <c r="A14" s="16">
        <v>4</v>
      </c>
      <c r="B14" s="45" t="s">
        <v>119</v>
      </c>
      <c r="C14" s="25" t="s">
        <v>43</v>
      </c>
      <c r="D14" s="46"/>
      <c r="E14" s="47" t="s">
        <v>43</v>
      </c>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2">
        <f t="shared" si="0"/>
        <v>0</v>
      </c>
      <c r="AL14" s="13">
        <f t="shared" si="1"/>
        <v>0</v>
      </c>
      <c r="AM14" s="110"/>
      <c r="AN14" s="110"/>
    </row>
    <row r="15" spans="1:40" ht="18" customHeight="1">
      <c r="A15" s="16">
        <v>5</v>
      </c>
      <c r="B15" s="45"/>
      <c r="C15" s="25"/>
      <c r="D15" s="46"/>
      <c r="E15" s="47"/>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2">
        <f t="shared" si="0"/>
        <v>0</v>
      </c>
      <c r="AL15" s="13">
        <f t="shared" si="1"/>
        <v>0</v>
      </c>
      <c r="AM15" s="110"/>
      <c r="AN15" s="110"/>
    </row>
    <row r="16" spans="1:40" ht="18" customHeight="1">
      <c r="A16" s="16">
        <v>6</v>
      </c>
      <c r="B16" s="45"/>
      <c r="C16" s="25"/>
      <c r="D16" s="46"/>
      <c r="E16" s="47"/>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2">
        <f t="shared" si="0"/>
        <v>0</v>
      </c>
      <c r="AL16" s="13">
        <f t="shared" si="1"/>
        <v>0</v>
      </c>
      <c r="AM16" s="110"/>
      <c r="AN16" s="110"/>
    </row>
    <row r="17" spans="1:40" ht="18" customHeight="1">
      <c r="A17" s="16">
        <v>7</v>
      </c>
      <c r="B17" s="45"/>
      <c r="C17" s="25"/>
      <c r="D17" s="46"/>
      <c r="E17" s="47"/>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2">
        <f t="shared" si="0"/>
        <v>0</v>
      </c>
      <c r="AL17" s="13">
        <f t="shared" si="1"/>
        <v>0</v>
      </c>
      <c r="AM17" s="110"/>
      <c r="AN17" s="110"/>
    </row>
    <row r="18" spans="1:40" ht="18" customHeight="1">
      <c r="A18" s="16">
        <v>8</v>
      </c>
      <c r="B18" s="45"/>
      <c r="C18" s="25"/>
      <c r="D18" s="46"/>
      <c r="E18" s="47"/>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2">
        <f t="shared" si="0"/>
        <v>0</v>
      </c>
      <c r="AL18" s="13">
        <f t="shared" si="1"/>
        <v>0</v>
      </c>
      <c r="AM18" s="110"/>
      <c r="AN18" s="110"/>
    </row>
    <row r="19" spans="1:40" ht="18" customHeight="1">
      <c r="A19" s="16">
        <v>9</v>
      </c>
      <c r="B19" s="45"/>
      <c r="C19" s="25"/>
      <c r="D19" s="46"/>
      <c r="E19" s="47"/>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2">
        <f t="shared" si="0"/>
        <v>0</v>
      </c>
      <c r="AL19" s="13">
        <f t="shared" si="1"/>
        <v>0</v>
      </c>
      <c r="AM19" s="110"/>
      <c r="AN19" s="110"/>
    </row>
    <row r="20" spans="1:40" ht="18" customHeight="1">
      <c r="A20" s="16">
        <v>10</v>
      </c>
      <c r="B20" s="45"/>
      <c r="C20" s="25"/>
      <c r="D20" s="46"/>
      <c r="E20" s="47"/>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2">
        <f t="shared" si="0"/>
        <v>0</v>
      </c>
      <c r="AL20" s="13">
        <f t="shared" si="1"/>
        <v>0</v>
      </c>
      <c r="AM20" s="110"/>
      <c r="AN20" s="110"/>
    </row>
    <row r="21" spans="1:40" ht="18" customHeight="1">
      <c r="A21" s="16">
        <v>11</v>
      </c>
      <c r="B21" s="45"/>
      <c r="C21" s="25"/>
      <c r="D21" s="46"/>
      <c r="E21" s="47"/>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2">
        <f t="shared" si="0"/>
        <v>0</v>
      </c>
      <c r="AL21" s="13">
        <f t="shared" si="1"/>
        <v>0</v>
      </c>
      <c r="AM21" s="110"/>
      <c r="AN21" s="110"/>
    </row>
    <row r="22" spans="1:40" ht="18" customHeight="1">
      <c r="A22" s="16">
        <v>12</v>
      </c>
      <c r="B22" s="45"/>
      <c r="C22" s="25"/>
      <c r="D22" s="46"/>
      <c r="E22" s="47"/>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2">
        <f t="shared" si="0"/>
        <v>0</v>
      </c>
      <c r="AL22" s="13">
        <f t="shared" si="1"/>
        <v>0</v>
      </c>
      <c r="AM22" s="110"/>
      <c r="AN22" s="110"/>
    </row>
    <row r="23" spans="1:40" ht="18" customHeight="1">
      <c r="A23" s="16">
        <v>13</v>
      </c>
      <c r="B23" s="45"/>
      <c r="C23" s="25"/>
      <c r="D23" s="46"/>
      <c r="E23" s="47"/>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2">
        <f t="shared" si="0"/>
        <v>0</v>
      </c>
      <c r="AL23" s="13">
        <f t="shared" si="1"/>
        <v>0</v>
      </c>
      <c r="AM23" s="110"/>
      <c r="AN23" s="110"/>
    </row>
    <row r="24" spans="1:40" ht="18" customHeight="1">
      <c r="A24" s="16">
        <v>14</v>
      </c>
      <c r="B24" s="45"/>
      <c r="C24" s="25"/>
      <c r="D24" s="46"/>
      <c r="E24" s="47"/>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2">
        <f t="shared" si="0"/>
        <v>0</v>
      </c>
      <c r="AL24" s="13">
        <f t="shared" si="1"/>
        <v>0</v>
      </c>
      <c r="AM24" s="110"/>
      <c r="AN24" s="110"/>
    </row>
    <row r="25" spans="1:40" ht="18" customHeight="1">
      <c r="A25" s="16">
        <v>15</v>
      </c>
      <c r="B25" s="45"/>
      <c r="C25" s="25"/>
      <c r="D25" s="46"/>
      <c r="E25" s="47"/>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2">
        <f t="shared" si="0"/>
        <v>0</v>
      </c>
      <c r="AL25" s="13">
        <f t="shared" si="1"/>
        <v>0</v>
      </c>
      <c r="AM25" s="110"/>
      <c r="AN25" s="110"/>
    </row>
    <row r="26" spans="1:40" ht="18" customHeight="1">
      <c r="A26" s="16">
        <v>16</v>
      </c>
      <c r="B26" s="45"/>
      <c r="C26" s="25"/>
      <c r="D26" s="46"/>
      <c r="E26" s="47"/>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2">
        <f t="shared" si="0"/>
        <v>0</v>
      </c>
      <c r="AL26" s="13">
        <f t="shared" si="1"/>
        <v>0</v>
      </c>
      <c r="AM26" s="110"/>
      <c r="AN26" s="110"/>
    </row>
    <row r="27" spans="1:40" ht="18" customHeight="1">
      <c r="A27" s="16">
        <v>17</v>
      </c>
      <c r="B27" s="45"/>
      <c r="C27" s="25"/>
      <c r="D27" s="46"/>
      <c r="E27" s="47"/>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2">
        <f t="shared" si="0"/>
        <v>0</v>
      </c>
      <c r="AL27" s="13">
        <f t="shared" si="1"/>
        <v>0</v>
      </c>
      <c r="AM27" s="110"/>
      <c r="AN27" s="110"/>
    </row>
    <row r="28" spans="1:40" ht="18" customHeight="1">
      <c r="A28" s="16">
        <v>18</v>
      </c>
      <c r="B28" s="45"/>
      <c r="C28" s="25"/>
      <c r="D28" s="46"/>
      <c r="E28" s="47"/>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2">
        <f t="shared" si="0"/>
        <v>0</v>
      </c>
      <c r="AL28" s="13">
        <f t="shared" si="1"/>
        <v>0</v>
      </c>
      <c r="AM28" s="110"/>
      <c r="AN28" s="110"/>
    </row>
    <row r="29" spans="1:40" ht="18" customHeight="1">
      <c r="A29" s="16">
        <v>19</v>
      </c>
      <c r="B29" s="45"/>
      <c r="C29" s="25"/>
      <c r="D29" s="46"/>
      <c r="E29" s="47"/>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2">
        <f t="shared" si="0"/>
        <v>0</v>
      </c>
      <c r="AL29" s="13">
        <f t="shared" si="1"/>
        <v>0</v>
      </c>
      <c r="AM29" s="110"/>
      <c r="AN29" s="110"/>
    </row>
    <row r="30" spans="1:40" ht="18" customHeight="1">
      <c r="A30" s="16">
        <v>20</v>
      </c>
      <c r="B30" s="45"/>
      <c r="C30" s="25"/>
      <c r="D30" s="46"/>
      <c r="E30" s="47"/>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2">
        <f t="shared" si="0"/>
        <v>0</v>
      </c>
      <c r="AL30" s="13">
        <f t="shared" si="1"/>
        <v>0</v>
      </c>
      <c r="AM30" s="110"/>
      <c r="AN30" s="110"/>
    </row>
    <row r="31" spans="1:40" ht="18" customHeight="1">
      <c r="A31" s="111" t="s">
        <v>26</v>
      </c>
      <c r="B31" s="112"/>
      <c r="C31" s="112"/>
      <c r="D31" s="112"/>
      <c r="E31" s="112"/>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13"/>
      <c r="AN31" s="113"/>
    </row>
    <row r="32" spans="1:40" ht="18" customHeight="1">
      <c r="A32" s="112" t="s">
        <v>27</v>
      </c>
      <c r="B32" s="112"/>
      <c r="C32" s="112"/>
      <c r="D32" s="112"/>
      <c r="E32" s="114"/>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14"/>
      <c r="AL32" s="15"/>
      <c r="AM32" s="113"/>
      <c r="AN32" s="113"/>
    </row>
    <row r="33" spans="1:43" ht="15" customHeight="1">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3" ht="15" customHeight="1">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3" ht="15" customHeight="1">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43" ht="21" customHeight="1">
      <c r="A36" s="10" t="s">
        <v>276</v>
      </c>
      <c r="B36" s="9"/>
      <c r="C36" s="9"/>
      <c r="D36" s="9"/>
      <c r="E36" s="9"/>
      <c r="F36" s="9"/>
      <c r="G36" s="2"/>
      <c r="H36" s="2"/>
      <c r="I36" s="2"/>
      <c r="J36" s="2"/>
      <c r="K36" s="2"/>
      <c r="L36" s="2"/>
      <c r="M36" s="2"/>
      <c r="N36" s="2"/>
      <c r="O36" s="2"/>
      <c r="AM36" s="9"/>
      <c r="AN36" s="4"/>
    </row>
    <row r="37" spans="1:43" ht="25" customHeight="1">
      <c r="A37" s="100"/>
      <c r="B37" s="100"/>
      <c r="C37" s="100"/>
      <c r="D37" s="40">
        <v>4</v>
      </c>
      <c r="E37" s="40">
        <v>5</v>
      </c>
      <c r="F37" s="109">
        <v>6</v>
      </c>
      <c r="G37" s="109"/>
      <c r="H37" s="109"/>
      <c r="I37" s="109">
        <v>7</v>
      </c>
      <c r="J37" s="109"/>
      <c r="K37" s="109"/>
      <c r="L37" s="109">
        <v>8</v>
      </c>
      <c r="M37" s="109"/>
      <c r="N37" s="109"/>
      <c r="O37" s="109">
        <v>9</v>
      </c>
      <c r="P37" s="109"/>
      <c r="Q37" s="109"/>
      <c r="R37" s="109">
        <v>10</v>
      </c>
      <c r="S37" s="109"/>
      <c r="T37" s="109"/>
      <c r="U37" s="109">
        <v>11</v>
      </c>
      <c r="V37" s="109"/>
      <c r="W37" s="109"/>
      <c r="X37" s="109">
        <v>12</v>
      </c>
      <c r="Y37" s="109"/>
      <c r="Z37" s="109"/>
      <c r="AA37" s="109">
        <v>1</v>
      </c>
      <c r="AB37" s="109"/>
      <c r="AC37" s="109"/>
      <c r="AD37" s="109">
        <v>2</v>
      </c>
      <c r="AE37" s="109"/>
      <c r="AF37" s="109"/>
      <c r="AG37" s="109">
        <v>3</v>
      </c>
      <c r="AH37" s="109"/>
      <c r="AI37" s="109"/>
      <c r="AJ37" s="100" t="s">
        <v>120</v>
      </c>
      <c r="AK37" s="100"/>
      <c r="AL37" s="24" t="s">
        <v>121</v>
      </c>
      <c r="AM37"/>
      <c r="AN37"/>
      <c r="AO37"/>
      <c r="AP37"/>
      <c r="AQ37"/>
    </row>
    <row r="38" spans="1:43" ht="18" customHeight="1">
      <c r="A38" s="99" t="s">
        <v>122</v>
      </c>
      <c r="B38" s="99"/>
      <c r="C38" s="99"/>
      <c r="D38" s="11"/>
      <c r="E38" s="11"/>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1">
        <f>SUM(D38:AI38)</f>
        <v>0</v>
      </c>
      <c r="AK38" s="91"/>
      <c r="AL38" s="169" t="e">
        <f>ROUNDUP(AJ38/AJ39,1)</f>
        <v>#DIV/0!</v>
      </c>
      <c r="AM38"/>
      <c r="AN38"/>
      <c r="AO38"/>
      <c r="AP38"/>
      <c r="AQ38"/>
    </row>
    <row r="39" spans="1:43" ht="18" customHeight="1">
      <c r="A39" s="99" t="s">
        <v>123</v>
      </c>
      <c r="B39" s="99"/>
      <c r="C39" s="99"/>
      <c r="D39" s="11"/>
      <c r="E39" s="11"/>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1">
        <f>+SUM(D39:AI39)</f>
        <v>0</v>
      </c>
      <c r="AK39" s="91"/>
      <c r="AL39" s="170"/>
      <c r="AM39"/>
      <c r="AN39"/>
      <c r="AO39"/>
      <c r="AP39"/>
      <c r="AQ39"/>
    </row>
    <row r="40" spans="1:43" ht="5.15" customHeight="1">
      <c r="A40" s="28"/>
      <c r="B40" s="28"/>
      <c r="C40" s="28"/>
      <c r="D40"/>
      <c r="E40"/>
      <c r="F40"/>
      <c r="G40"/>
      <c r="H40"/>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48"/>
      <c r="AK40" s="2"/>
      <c r="AL40" s="9"/>
      <c r="AM40" s="9"/>
      <c r="AN40" s="4"/>
    </row>
    <row r="41" spans="1:43" ht="18" customHeight="1">
      <c r="A41" s="10" t="s">
        <v>76</v>
      </c>
      <c r="B41" s="2"/>
      <c r="D41" s="2"/>
      <c r="E41" s="2"/>
      <c r="F41" s="2"/>
      <c r="G41" s="2"/>
      <c r="H41" s="2"/>
      <c r="I41" s="2"/>
      <c r="J41" s="2"/>
      <c r="K41" s="2"/>
      <c r="L41" s="2"/>
      <c r="M41" s="2"/>
      <c r="N41" s="2"/>
      <c r="O41" s="2"/>
      <c r="P41" s="2"/>
      <c r="Q41" s="2"/>
      <c r="R41" s="2"/>
      <c r="S41" s="2"/>
      <c r="T41" s="2"/>
      <c r="U41" s="2"/>
      <c r="V41" s="2"/>
      <c r="W41" s="9"/>
      <c r="X41" s="2"/>
      <c r="Y41" s="2"/>
      <c r="Z41" s="2"/>
      <c r="AA41" s="2"/>
      <c r="AB41" s="2"/>
      <c r="AC41" s="2"/>
      <c r="AD41" s="2"/>
      <c r="AE41" s="2"/>
      <c r="AF41" s="2"/>
      <c r="AG41" s="2"/>
      <c r="AH41" s="2"/>
      <c r="AI41" s="2"/>
      <c r="AJ41" s="48"/>
      <c r="AK41" s="2"/>
      <c r="AL41" s="9"/>
      <c r="AM41" s="9"/>
      <c r="AN41" s="4"/>
    </row>
    <row r="42" spans="1:43" ht="18" customHeight="1">
      <c r="A42" s="100" t="s">
        <v>80</v>
      </c>
      <c r="B42" s="100"/>
      <c r="C42" s="100" t="s">
        <v>117</v>
      </c>
      <c r="D42" s="100"/>
      <c r="E42" s="100" t="s">
        <v>119</v>
      </c>
      <c r="F42" s="100"/>
      <c r="G42" s="100"/>
      <c r="H42" s="100"/>
      <c r="I42" s="100" t="s">
        <v>124</v>
      </c>
      <c r="J42" s="100"/>
      <c r="K42" s="100"/>
      <c r="L42" s="100"/>
      <c r="M42" s="100"/>
      <c r="N42" s="100"/>
      <c r="O42"/>
      <c r="P42"/>
      <c r="Q42"/>
      <c r="R42"/>
      <c r="S42"/>
      <c r="T42"/>
      <c r="U42"/>
      <c r="W42" s="9"/>
      <c r="X42" s="2"/>
      <c r="Y42" s="2"/>
      <c r="Z42" s="2"/>
      <c r="AA42" s="2"/>
      <c r="AB42" s="2"/>
      <c r="AC42" s="2"/>
      <c r="AD42" s="2"/>
      <c r="AE42" s="2"/>
      <c r="AF42" s="2"/>
      <c r="AG42" s="2"/>
      <c r="AH42" s="2"/>
      <c r="AI42" s="2"/>
      <c r="AJ42" s="48"/>
      <c r="AK42" s="2"/>
      <c r="AL42" s="9"/>
      <c r="AM42" s="9"/>
      <c r="AN42" s="4"/>
    </row>
    <row r="43" spans="1:43" ht="18" customHeight="1">
      <c r="A43" s="101" t="s">
        <v>82</v>
      </c>
      <c r="B43" s="101"/>
      <c r="C43" s="102" t="e">
        <f>ROUNDDOWN(IF(AL38&lt;=60,1,1+ROUNDUP((AL38-60)/40,0)),1)</f>
        <v>#DIV/0!</v>
      </c>
      <c r="D43" s="102"/>
      <c r="E43" s="102" t="e">
        <f>ROUNDDOWN(AL38/2,1)</f>
        <v>#DIV/0!</v>
      </c>
      <c r="F43" s="102"/>
      <c r="G43" s="102"/>
      <c r="H43" s="102"/>
      <c r="I43" s="102" t="e">
        <f>ROUNDDOWN(AL38/4,1)</f>
        <v>#DIV/0!</v>
      </c>
      <c r="J43" s="102"/>
      <c r="K43" s="102"/>
      <c r="L43" s="102"/>
      <c r="M43" s="102"/>
      <c r="N43" s="102"/>
      <c r="O43"/>
      <c r="P43"/>
      <c r="Q43"/>
      <c r="R43"/>
      <c r="S43"/>
      <c r="T43"/>
      <c r="U43"/>
      <c r="W43" s="9"/>
      <c r="X43" s="2"/>
      <c r="Y43" s="2"/>
      <c r="Z43" s="2"/>
      <c r="AA43" s="2"/>
      <c r="AB43" s="2"/>
      <c r="AC43" s="2"/>
      <c r="AD43" s="2"/>
      <c r="AE43" s="2"/>
      <c r="AF43" s="2"/>
      <c r="AG43" s="2"/>
      <c r="AH43" s="2"/>
      <c r="AI43" s="2"/>
      <c r="AJ43" s="48"/>
      <c r="AK43" s="2"/>
      <c r="AL43" s="9"/>
      <c r="AM43" s="9"/>
      <c r="AN43" s="4"/>
    </row>
    <row r="44" spans="1:43" ht="21" customHeight="1">
      <c r="A44" s="10" t="s">
        <v>99</v>
      </c>
      <c r="B44" s="1"/>
      <c r="C44" s="5"/>
      <c r="D44" s="5"/>
      <c r="E44" s="5"/>
      <c r="F44" s="5"/>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5"/>
      <c r="AM44" s="5"/>
      <c r="AN44" s="4"/>
    </row>
    <row r="45" spans="1:43" ht="25" customHeight="1">
      <c r="A45" s="4"/>
      <c r="B45" s="9"/>
      <c r="C45" s="92" t="str">
        <f>IF(VLOOKUP($AK$1,変更禁止!$A$1:$J$32,C50,FALSE)=0,"-",VLOOKUP($AK$1,変更禁止!$A$1:$J$32,C50,FALSE))</f>
        <v>管理者</v>
      </c>
      <c r="D45" s="93"/>
      <c r="E45" s="94" t="str">
        <f>IF(VLOOKUP($AK$1,変更禁止!$A$1:$J$32,E50,FALSE)=0,"-",VLOOKUP($AK$1,変更禁止!$A$1:$J$32,E50,FALSE))</f>
        <v>サービス管理責任者</v>
      </c>
      <c r="F45" s="94"/>
      <c r="G45" s="94"/>
      <c r="H45" s="94"/>
      <c r="I45" s="92" t="str">
        <f>IF(VLOOKUP($AK$1,変更禁止!$A$1:$J$32,I50,FALSE)=0,"-",VLOOKUP($AK$1,変更禁止!$A$1:$J$32,I50,FALSE))</f>
        <v>医師</v>
      </c>
      <c r="J45" s="93"/>
      <c r="K45" s="93"/>
      <c r="L45" s="93"/>
      <c r="M45" s="93"/>
      <c r="N45" s="95"/>
      <c r="O45" s="92" t="str">
        <f>IF(VLOOKUP($AK$1,変更禁止!$A$1:$J$32,O50,FALSE)=0,"-",VLOOKUP($AK$1,変更禁止!$A$1:$J$32,O50,FALSE))</f>
        <v>看護職員</v>
      </c>
      <c r="P45" s="93"/>
      <c r="Q45" s="93"/>
      <c r="R45" s="93"/>
      <c r="S45" s="93"/>
      <c r="T45" s="95"/>
      <c r="U45" s="92" t="str">
        <f>IF(VLOOKUP($AK$1,変更禁止!$A$1:$J$32,U50,FALSE)=0,"-",VLOOKUP($AK$1,変更禁止!$A$1:$J$32,U50,FALSE))</f>
        <v>生活支援員</v>
      </c>
      <c r="V45" s="93"/>
      <c r="W45" s="93"/>
      <c r="X45" s="93"/>
      <c r="Y45" s="93"/>
      <c r="Z45" s="95"/>
      <c r="AA45" s="92" t="str">
        <f>IF(VLOOKUP($AK$1,変更禁止!$A$1:$J$32,AA50,FALSE)=0,"-",VLOOKUP($AK$1,変更禁止!$A$1:$J$32,AA50,FALSE))</f>
        <v>-</v>
      </c>
      <c r="AB45" s="93"/>
      <c r="AC45" s="93"/>
      <c r="AD45" s="93"/>
      <c r="AE45" s="93"/>
      <c r="AF45" s="95"/>
      <c r="AG45" s="94" t="str">
        <f>IF(VLOOKUP($AK$1,変更禁止!$A$1:$J$32,AG50,FALSE)=0,"-",VLOOKUP($AK$1,変更禁止!$A$1:$J$32,AG50,FALSE))</f>
        <v>-</v>
      </c>
      <c r="AH45" s="94"/>
      <c r="AI45" s="94"/>
      <c r="AJ45" s="94"/>
      <c r="AK45" s="94"/>
      <c r="AL45" s="94" t="str">
        <f>IF(VLOOKUP($AK$1,変更禁止!$A$1:$J$32,AL50,FALSE)=0,"-",VLOOKUP($AK$1,変更禁止!$A$1:$J$32,AL50,FALSE))</f>
        <v>-</v>
      </c>
      <c r="AM45" s="94"/>
      <c r="AN45" s="4"/>
    </row>
    <row r="46" spans="1:43" ht="18" customHeight="1">
      <c r="A46" s="4"/>
      <c r="B46" s="9"/>
      <c r="C46" s="44" t="s">
        <v>100</v>
      </c>
      <c r="D46" s="44" t="s">
        <v>101</v>
      </c>
      <c r="E46" s="43" t="s">
        <v>100</v>
      </c>
      <c r="F46" s="108" t="s">
        <v>101</v>
      </c>
      <c r="G46" s="108"/>
      <c r="H46" s="108"/>
      <c r="I46" s="105" t="s">
        <v>100</v>
      </c>
      <c r="J46" s="106"/>
      <c r="K46" s="107"/>
      <c r="L46" s="105" t="s">
        <v>101</v>
      </c>
      <c r="M46" s="106"/>
      <c r="N46" s="107"/>
      <c r="O46" s="105" t="s">
        <v>100</v>
      </c>
      <c r="P46" s="106"/>
      <c r="Q46" s="107"/>
      <c r="R46" s="105" t="s">
        <v>101</v>
      </c>
      <c r="S46" s="106"/>
      <c r="T46" s="107"/>
      <c r="U46" s="105" t="s">
        <v>100</v>
      </c>
      <c r="V46" s="106"/>
      <c r="W46" s="107"/>
      <c r="X46" s="105" t="s">
        <v>101</v>
      </c>
      <c r="Y46" s="106"/>
      <c r="Z46" s="107"/>
      <c r="AA46" s="105" t="s">
        <v>100</v>
      </c>
      <c r="AB46" s="106"/>
      <c r="AC46" s="107"/>
      <c r="AD46" s="105" t="s">
        <v>101</v>
      </c>
      <c r="AE46" s="106"/>
      <c r="AF46" s="107"/>
      <c r="AG46" s="105" t="s">
        <v>100</v>
      </c>
      <c r="AH46" s="106"/>
      <c r="AI46" s="107"/>
      <c r="AJ46" s="105" t="s">
        <v>101</v>
      </c>
      <c r="AK46" s="107"/>
      <c r="AL46" s="43" t="s">
        <v>0</v>
      </c>
      <c r="AM46" s="43" t="s">
        <v>125</v>
      </c>
      <c r="AN46" s="4"/>
    </row>
    <row r="47" spans="1:43" ht="18" customHeight="1">
      <c r="A47" s="4"/>
      <c r="B47" s="17" t="s">
        <v>102</v>
      </c>
      <c r="C47" s="43">
        <f>COUNTIFS($B$11:$B$30,C$45,$C$11:$C$30,"A",$E$11:$E$30,"*")</f>
        <v>1</v>
      </c>
      <c r="D47" s="43">
        <f>COUNTIFS($B$11:$B$30,C$45,$C$11:$C$30,"B",$E$11:$E$30,"*")</f>
        <v>0</v>
      </c>
      <c r="E47" s="43">
        <f>COUNTIFS($B$11:$B$30,E$45,$C$11:$C$30,"A",$E$11:$E$30,"*")</f>
        <v>0</v>
      </c>
      <c r="F47" s="105">
        <f>COUNTIFS($B$11:$B$30,E$45,$C$11:$C$30,"B",$E$11:$E$30,"*")</f>
        <v>1</v>
      </c>
      <c r="G47" s="106"/>
      <c r="H47" s="107"/>
      <c r="I47" s="105">
        <f>COUNTIFS($B$11:$B$30,I$45,$C$11:$C$30,"A",$E$11:$E$30,"*")</f>
        <v>0</v>
      </c>
      <c r="J47" s="106"/>
      <c r="K47" s="107"/>
      <c r="L47" s="105">
        <f>COUNTIFS($B$11:$B$30,I$45,$C$11:$C$30,"B",$E$11:$E$30,"*")</f>
        <v>0</v>
      </c>
      <c r="M47" s="106"/>
      <c r="N47" s="107"/>
      <c r="O47" s="105">
        <f>COUNTIFS($B$11:$B$30,O$45,$C$11:$C$30,"A",$E$11:$E$30,"*")</f>
        <v>0</v>
      </c>
      <c r="P47" s="106"/>
      <c r="Q47" s="107"/>
      <c r="R47" s="105">
        <f>COUNTIFS($B$11:$B$30,O$45,$C$11:$C$30,"B",$E$11:$E$30,"*")</f>
        <v>0</v>
      </c>
      <c r="S47" s="106"/>
      <c r="T47" s="107"/>
      <c r="U47" s="105">
        <f>COUNTIFS($B$11:$B$30,U$45,$C$11:$C$30,"A",$E$11:$E$30,"*")</f>
        <v>0</v>
      </c>
      <c r="V47" s="106"/>
      <c r="W47" s="107"/>
      <c r="X47" s="105">
        <f>COUNTIFS($B$11:$B$30,U$45,$C$11:$C$30,"B",$E$11:$E$30,"*")</f>
        <v>0</v>
      </c>
      <c r="Y47" s="106"/>
      <c r="Z47" s="107"/>
      <c r="AA47" s="105">
        <f>COUNTIFS($B$11:$B$30,AA$45,$C$11:$C$30,"A",$E$11:$E$30,"*")</f>
        <v>0</v>
      </c>
      <c r="AB47" s="106"/>
      <c r="AC47" s="107"/>
      <c r="AD47" s="105">
        <f>COUNTIFS($B$11:$B$30,AA$45,$C$11:$C$30,"B",$E$11:$E$30,"*")</f>
        <v>0</v>
      </c>
      <c r="AE47" s="106"/>
      <c r="AF47" s="107"/>
      <c r="AG47" s="105">
        <f>COUNTIFS($B$11:$B$30,AG$45,$C$11:$C$30,"A",$E$11:$E$30,"*")</f>
        <v>0</v>
      </c>
      <c r="AH47" s="106"/>
      <c r="AI47" s="107"/>
      <c r="AJ47" s="105">
        <f>COUNTIFS($B$11:$B$30,AG$45,$C$11:$C$30,"B",$E$11:$E$30,"*")</f>
        <v>0</v>
      </c>
      <c r="AK47" s="107"/>
      <c r="AL47" s="43">
        <f>COUNTIFS($B$11:$B$30,AL$45,$C$11:$C$30,"A",$E$11:$E$30,"*")</f>
        <v>0</v>
      </c>
      <c r="AM47" s="43">
        <f>COUNTIFS($B$11:$B$30,AL$45,$C$11:$C$30,"B",$E$11:$E$30,"*")</f>
        <v>0</v>
      </c>
      <c r="AN47" s="4"/>
    </row>
    <row r="48" spans="1:43" ht="18" customHeight="1">
      <c r="A48" s="4"/>
      <c r="B48" s="24" t="s">
        <v>103</v>
      </c>
      <c r="C48" s="43">
        <f>COUNTIFS($B$11:$B$30,C$45,$C$11:$C$30,"C",$E$11:$E$30,"*")</f>
        <v>0</v>
      </c>
      <c r="D48" s="43">
        <f>COUNTIFS($B$11:$B$30,C$45,$C$11:$C$30,"D",$E$11:$E$30,"*")</f>
        <v>0</v>
      </c>
      <c r="E48" s="43">
        <f>COUNTIFS($B$11:$B$30,E$45,$C$11:$C$30,"C",$E$11:$E$30,"*")</f>
        <v>0</v>
      </c>
      <c r="F48" s="105">
        <f>COUNTIFS($B$11:$B$30,E$45,$C$11:$C$30,"D",$E$11:$E$30,"*")</f>
        <v>0</v>
      </c>
      <c r="G48" s="106"/>
      <c r="H48" s="107"/>
      <c r="I48" s="105">
        <f>COUNTIFS($B$11:$B$30,I$45,$C$11:$C$30,"C",$E$11:$E$30,"*")</f>
        <v>1</v>
      </c>
      <c r="J48" s="106"/>
      <c r="K48" s="107"/>
      <c r="L48" s="105">
        <f>COUNTIFS($B$11:$B$30,I$45,$C$11:$C$30,"D",$E$11:$E$30,"*")</f>
        <v>0</v>
      </c>
      <c r="M48" s="106"/>
      <c r="N48" s="107"/>
      <c r="O48" s="105">
        <f>COUNTIFS($B$11:$B$30,O$45,$C$11:$C$30,"C",$E$11:$E$30,"*")</f>
        <v>0</v>
      </c>
      <c r="P48" s="106"/>
      <c r="Q48" s="107"/>
      <c r="R48" s="105">
        <f>COUNTIFS($B$11:$B$30,O$45,$C$11:$C$30,"D",$E$11:$E$30,"*")</f>
        <v>1</v>
      </c>
      <c r="S48" s="106"/>
      <c r="T48" s="107"/>
      <c r="U48" s="105">
        <f>COUNTIFS($B$11:$B$30,U$45,$C$11:$C$30,"C",$E$11:$E$30,"*")</f>
        <v>0</v>
      </c>
      <c r="V48" s="106"/>
      <c r="W48" s="107"/>
      <c r="X48" s="105">
        <f>COUNTIFS($B$11:$B$30,U$45,$C$11:$C$30,"D",$E$11:$E$30,"*")</f>
        <v>0</v>
      </c>
      <c r="Y48" s="106"/>
      <c r="Z48" s="107"/>
      <c r="AA48" s="105">
        <f>COUNTIFS($B$11:$B$30,AA$45,$C$11:$C$30,"C",$E$11:$E$30,"*")</f>
        <v>0</v>
      </c>
      <c r="AB48" s="106"/>
      <c r="AC48" s="107"/>
      <c r="AD48" s="105">
        <f>COUNTIFS($B$11:$B$30,AA$45,$C$11:$C$30,"D",$E$11:$E$30,"*")</f>
        <v>0</v>
      </c>
      <c r="AE48" s="106"/>
      <c r="AF48" s="107"/>
      <c r="AG48" s="105">
        <f>COUNTIFS($B$11:$B$30,AG$45,$C$11:$C$30,"C",$E$11:$E$30,"*")</f>
        <v>0</v>
      </c>
      <c r="AH48" s="106"/>
      <c r="AI48" s="107"/>
      <c r="AJ48" s="105">
        <f>COUNTIFS($B$11:$B$30,AG$45,$C$11:$C$30,"D",$E$11:$E$30,"*")</f>
        <v>0</v>
      </c>
      <c r="AK48" s="107"/>
      <c r="AL48" s="43">
        <f>COUNTIFS($B$11:$B$30,AL$45,$C$11:$C$30,"C",$E$11:$E$30,"*")</f>
        <v>0</v>
      </c>
      <c r="AM48" s="43">
        <f>COUNTIFS($B$11:$B$30,AL$45,$C$11:$C$30,"D",$E$11:$E$30,"*")</f>
        <v>0</v>
      </c>
      <c r="AN48" s="4"/>
    </row>
    <row r="49" spans="1:40" ht="25" customHeight="1">
      <c r="A49" s="4"/>
      <c r="B49" s="24" t="s">
        <v>104</v>
      </c>
      <c r="C49" s="92" t="e">
        <f>IF($AK$3="４週",SUMIFS($AK$11:$AK$30,$B$11:$B$30,C45)/4/$AH$5,IF($AK$3="歴月",SUMIFS($AK$11:$AK$30,$B$11:$B$30,C45)/$AL$5,"記載する期間を選択してください"))</f>
        <v>#DIV/0!</v>
      </c>
      <c r="D49" s="95"/>
      <c r="E49" s="166" t="e">
        <f>IF($AK$3="４週",SUMIFS($AK$11:$AK$30,$B$11:$B$30,E45)/4/$AH$5,IF($AK$3="歴月",SUMIFS($AK$11:$AK$30,$B$11:$B$30,E45)/$AL$5,"記載する期間を選択してください"))</f>
        <v>#DIV/0!</v>
      </c>
      <c r="F49" s="167"/>
      <c r="G49" s="167"/>
      <c r="H49" s="168"/>
      <c r="I49" s="92" t="e">
        <f>IF($AK$3="４週",SUMIFS($AK$11:$AK$30,$B$11:$B$30,I45)/4/$AH$5,IF($AK$3="歴月",SUMIFS($AK$11:$AK$30,$B$11:$B$30,I45)/$AL$5,"記載する期間を選択してください"))</f>
        <v>#DIV/0!</v>
      </c>
      <c r="J49" s="93"/>
      <c r="K49" s="93"/>
      <c r="L49" s="93"/>
      <c r="M49" s="93"/>
      <c r="N49" s="95"/>
      <c r="O49" s="92" t="e">
        <f>IF($AK$3="４週",SUMIFS($AK$11:$AK$30,$B$11:$B$30,O45)/4/$AH$5,IF($AK$3="歴月",SUMIFS($AK$11:$AK$30,$B$11:$B$30,O45)/$AL$5,"記載する期間を選択してください"))</f>
        <v>#DIV/0!</v>
      </c>
      <c r="P49" s="93"/>
      <c r="Q49" s="93"/>
      <c r="R49" s="93"/>
      <c r="S49" s="93"/>
      <c r="T49" s="95"/>
      <c r="U49" s="92" t="e">
        <f>IF($AK$3="４週",SUMIFS($AK$11:$AK$30,$B$11:$B$30,U45)/4/$AH$5,IF($AK$3="歴月",SUMIFS($AK$11:$AK$30,$B$11:$B$30,U45)/$AL$5,"記載する期間を選択してください"))</f>
        <v>#DIV/0!</v>
      </c>
      <c r="V49" s="93"/>
      <c r="W49" s="93"/>
      <c r="X49" s="93"/>
      <c r="Y49" s="93"/>
      <c r="Z49" s="95"/>
      <c r="AA49" s="92" t="e">
        <f>IF($AK$3="４週",SUMIFS($AK$11:$AK$30,$B$11:$B$30,AA45)/4/$AH$5,IF($AK$3="歴月",SUMIFS($AK$11:$AK$30,$B$11:$B$30,AA45)/$AL$5,"記載する期間を選択してください"))</f>
        <v>#DIV/0!</v>
      </c>
      <c r="AB49" s="93"/>
      <c r="AC49" s="93"/>
      <c r="AD49" s="93"/>
      <c r="AE49" s="93"/>
      <c r="AF49" s="95"/>
      <c r="AG49" s="92" t="e">
        <f>IF($AK$3="４週",SUMIFS($AK$11:$AK$30,$B$11:$B$30,AG45)/4/$AH$5,IF($AK$3="歴月",SUMIFS($AK$11:$AK$30,$B$11:$B$30,AG45)/$AL$5,"記載する期間を選択してください"))</f>
        <v>#DIV/0!</v>
      </c>
      <c r="AH49" s="93"/>
      <c r="AI49" s="93"/>
      <c r="AJ49" s="93"/>
      <c r="AK49" s="95"/>
      <c r="AL49" s="92" t="e">
        <f>IF($AK$3="４週",SUMIFS($AK$11:$AK$30,$B$11:$B$30,AL45)/4/$AH$5,IF($AK$3="歴月",SUMIFS($AK$11:$AK$30,$B$11:$B$30,AL45)/$AL$5,"記載する期間を選択してください"))</f>
        <v>#DIV/0!</v>
      </c>
      <c r="AM49" s="95"/>
      <c r="AN49" s="4"/>
    </row>
    <row r="50" spans="1:40" ht="5.15" customHeight="1">
      <c r="A50" s="4"/>
      <c r="B50" s="1"/>
      <c r="C50" s="20">
        <v>2</v>
      </c>
      <c r="D50" s="20"/>
      <c r="E50" s="20">
        <v>3</v>
      </c>
      <c r="F50" s="20"/>
      <c r="G50" s="20"/>
      <c r="H50" s="20"/>
      <c r="I50" s="20">
        <v>4</v>
      </c>
      <c r="J50" s="20"/>
      <c r="K50" s="20"/>
      <c r="L50" s="20"/>
      <c r="M50" s="20"/>
      <c r="N50" s="20"/>
      <c r="O50" s="20">
        <v>5</v>
      </c>
      <c r="P50" s="20"/>
      <c r="Q50" s="20"/>
      <c r="R50" s="20"/>
      <c r="S50" s="20"/>
      <c r="T50" s="20"/>
      <c r="U50" s="20">
        <v>6</v>
      </c>
      <c r="V50" s="20"/>
      <c r="W50" s="20"/>
      <c r="X50" s="20"/>
      <c r="Y50" s="20"/>
      <c r="Z50" s="20"/>
      <c r="AA50" s="20">
        <v>7</v>
      </c>
      <c r="AB50" s="20"/>
      <c r="AC50" s="20"/>
      <c r="AD50" s="20"/>
      <c r="AE50" s="20"/>
      <c r="AF50" s="20"/>
      <c r="AG50" s="20">
        <v>8</v>
      </c>
      <c r="AH50" s="20"/>
      <c r="AI50" s="20"/>
      <c r="AJ50" s="20"/>
      <c r="AK50" s="20"/>
      <c r="AL50" s="20">
        <v>9</v>
      </c>
      <c r="AM50" s="42"/>
      <c r="AN50" s="4"/>
    </row>
    <row r="51" spans="1:40" ht="15" customHeight="1">
      <c r="A51" s="2" t="s">
        <v>28</v>
      </c>
      <c r="B51" s="33"/>
      <c r="C51" s="34"/>
      <c r="D51" s="34"/>
      <c r="E51" s="34"/>
      <c r="F51" s="35"/>
      <c r="G51" s="34"/>
      <c r="H51" s="20"/>
      <c r="I51" s="20"/>
      <c r="J51" s="20"/>
      <c r="K51" s="20"/>
      <c r="L51" s="20"/>
      <c r="M51" s="20"/>
      <c r="N51" s="20"/>
      <c r="O51" s="20"/>
      <c r="P51" s="20"/>
      <c r="Q51" s="20"/>
      <c r="R51" s="20">
        <v>6</v>
      </c>
      <c r="S51" s="20"/>
      <c r="T51" s="20"/>
      <c r="U51" s="20"/>
      <c r="V51" s="20"/>
      <c r="W51" s="20"/>
      <c r="X51" s="20">
        <v>7</v>
      </c>
      <c r="Y51" s="20"/>
      <c r="Z51" s="20"/>
      <c r="AA51" s="20"/>
      <c r="AB51" s="20"/>
      <c r="AC51" s="20"/>
      <c r="AD51" s="20">
        <v>8</v>
      </c>
      <c r="AE51" s="20"/>
      <c r="AF51" s="20"/>
      <c r="AG51" s="21"/>
      <c r="AH51" s="21"/>
      <c r="AI51" s="21"/>
      <c r="AJ51" s="21">
        <v>9</v>
      </c>
      <c r="AK51" s="19"/>
      <c r="AL51" s="19"/>
      <c r="AM51" s="4"/>
    </row>
    <row r="52" spans="1:40" s="2" customFormat="1" ht="15" customHeight="1">
      <c r="A52" s="2" t="s">
        <v>29</v>
      </c>
      <c r="B52" s="28"/>
      <c r="C52" s="28"/>
      <c r="D52" s="28"/>
      <c r="E52" s="28"/>
      <c r="F52" s="28"/>
      <c r="G52" s="28"/>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row>
    <row r="53" spans="1:40" s="2" customFormat="1" ht="15" customHeight="1">
      <c r="A53" s="2" t="s">
        <v>30</v>
      </c>
      <c r="B53" s="28"/>
      <c r="C53" s="28"/>
      <c r="D53" s="28"/>
      <c r="E53" s="28"/>
      <c r="F53" s="28"/>
      <c r="G53" s="28"/>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row>
    <row r="54" spans="1:40" s="2" customFormat="1" ht="15" customHeight="1">
      <c r="A54" s="2" t="s">
        <v>31</v>
      </c>
      <c r="B54" s="28"/>
      <c r="C54" s="28"/>
      <c r="D54" s="28"/>
      <c r="E54" s="28"/>
      <c r="F54" s="28"/>
      <c r="G54" s="28"/>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row>
    <row r="55" spans="1:40" s="2" customFormat="1" ht="15" customHeight="1">
      <c r="A55" s="2" t="s">
        <v>32</v>
      </c>
      <c r="B55" s="28"/>
      <c r="C55" s="28"/>
      <c r="D55" s="28"/>
      <c r="E55" s="28"/>
      <c r="F55" s="28"/>
      <c r="G55" s="28"/>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row>
    <row r="56" spans="1:40" ht="15" customHeight="1">
      <c r="A56" s="2" t="s">
        <v>33</v>
      </c>
      <c r="B56" s="36"/>
      <c r="C56" s="2"/>
      <c r="D56" s="2"/>
      <c r="E56" s="2"/>
      <c r="F56" s="2"/>
      <c r="G56" s="2"/>
    </row>
    <row r="57" spans="1:40" ht="15" customHeight="1">
      <c r="A57" s="2" t="s">
        <v>34</v>
      </c>
      <c r="B57" s="36"/>
      <c r="C57" s="2"/>
      <c r="D57" s="2"/>
      <c r="E57" s="2"/>
      <c r="F57" s="2"/>
      <c r="G57" s="2"/>
    </row>
    <row r="58" spans="1:40" ht="15" customHeight="1">
      <c r="A58" s="2"/>
      <c r="B58" s="17" t="s">
        <v>35</v>
      </c>
      <c r="C58" s="100" t="s">
        <v>36</v>
      </c>
      <c r="D58" s="100"/>
      <c r="E58" s="100"/>
      <c r="F58" s="2"/>
      <c r="G58" s="2"/>
    </row>
    <row r="59" spans="1:40" ht="15" customHeight="1">
      <c r="A59" s="2"/>
      <c r="B59" s="39" t="s">
        <v>37</v>
      </c>
      <c r="C59" s="91" t="s">
        <v>38</v>
      </c>
      <c r="D59" s="91"/>
      <c r="E59" s="91"/>
      <c r="F59" s="2"/>
      <c r="G59" s="2"/>
    </row>
    <row r="60" spans="1:40" ht="15" customHeight="1">
      <c r="A60" s="2"/>
      <c r="B60" s="39" t="s">
        <v>39</v>
      </c>
      <c r="C60" s="91" t="s">
        <v>40</v>
      </c>
      <c r="D60" s="91"/>
      <c r="E60" s="91"/>
      <c r="F60" s="2"/>
      <c r="G60" s="2"/>
    </row>
    <row r="61" spans="1:40" ht="15" customHeight="1">
      <c r="A61" s="2"/>
      <c r="B61" s="39" t="s">
        <v>41</v>
      </c>
      <c r="C61" s="91" t="s">
        <v>42</v>
      </c>
      <c r="D61" s="91"/>
      <c r="E61" s="91"/>
      <c r="F61" s="2"/>
      <c r="G61" s="2"/>
    </row>
    <row r="62" spans="1:40" ht="15" customHeight="1">
      <c r="A62" s="2"/>
      <c r="B62" s="39" t="s">
        <v>43</v>
      </c>
      <c r="C62" s="91" t="s">
        <v>44</v>
      </c>
      <c r="D62" s="91"/>
      <c r="E62" s="91"/>
      <c r="F62" s="2"/>
      <c r="G62" s="2"/>
    </row>
    <row r="63" spans="1:40" ht="15" customHeight="1">
      <c r="A63" s="2"/>
      <c r="B63" s="2" t="s">
        <v>45</v>
      </c>
      <c r="C63" s="2"/>
      <c r="D63" s="2"/>
      <c r="E63" s="2"/>
      <c r="F63" s="2"/>
      <c r="G63" s="2"/>
    </row>
    <row r="64" spans="1:40" ht="15" customHeight="1">
      <c r="A64" s="2"/>
      <c r="B64" s="2" t="s">
        <v>46</v>
      </c>
      <c r="C64" s="2"/>
      <c r="D64" s="2"/>
      <c r="E64" s="2"/>
      <c r="F64" s="2"/>
      <c r="G64" s="2"/>
    </row>
    <row r="65" spans="1:7" ht="15" customHeight="1">
      <c r="A65" s="2"/>
      <c r="B65" s="2" t="s">
        <v>47</v>
      </c>
      <c r="C65" s="2"/>
      <c r="D65" s="2"/>
      <c r="E65" s="2"/>
      <c r="F65" s="2"/>
      <c r="G65" s="2"/>
    </row>
    <row r="66" spans="1:7" ht="15" customHeight="1">
      <c r="A66" s="2" t="s">
        <v>48</v>
      </c>
      <c r="B66" s="36"/>
      <c r="C66" s="2"/>
      <c r="D66" s="2"/>
      <c r="E66" s="2"/>
      <c r="F66" s="2"/>
      <c r="G66" s="2"/>
    </row>
    <row r="67" spans="1:7" ht="15" customHeight="1">
      <c r="A67" s="2" t="s">
        <v>49</v>
      </c>
      <c r="B67" s="36"/>
      <c r="C67" s="2"/>
      <c r="D67" s="2"/>
      <c r="E67" s="2"/>
      <c r="F67" s="2"/>
      <c r="G67" s="2"/>
    </row>
    <row r="68" spans="1:7" ht="15" customHeight="1">
      <c r="A68" s="2" t="s">
        <v>50</v>
      </c>
      <c r="B68" s="36"/>
      <c r="C68" s="2"/>
      <c r="D68" s="2"/>
      <c r="E68" s="2"/>
      <c r="F68" s="2"/>
      <c r="G68" s="2"/>
    </row>
    <row r="69" spans="1:7" ht="15" customHeight="1">
      <c r="A69" s="2" t="s">
        <v>51</v>
      </c>
      <c r="B69" s="36"/>
      <c r="C69" s="2"/>
      <c r="D69" s="2"/>
      <c r="E69" s="2"/>
      <c r="F69" s="2"/>
      <c r="G69" s="2"/>
    </row>
    <row r="70" spans="1:7" ht="15" customHeight="1">
      <c r="A70" s="2" t="s">
        <v>52</v>
      </c>
      <c r="B70" s="36"/>
      <c r="C70" s="2"/>
      <c r="D70" s="2"/>
      <c r="E70" s="2"/>
      <c r="F70" s="2"/>
      <c r="G70" s="2"/>
    </row>
    <row r="71" spans="1:7" ht="15" customHeight="1">
      <c r="A71" s="2" t="s">
        <v>53</v>
      </c>
      <c r="B71" s="36"/>
      <c r="C71" s="2"/>
      <c r="D71" s="2"/>
      <c r="E71" s="2"/>
      <c r="F71" s="2"/>
      <c r="G71" s="2"/>
    </row>
    <row r="72" spans="1:7" ht="15" customHeight="1">
      <c r="A72" s="2"/>
      <c r="B72" s="2" t="s">
        <v>54</v>
      </c>
      <c r="C72" s="2"/>
      <c r="D72" s="2"/>
      <c r="E72" s="2"/>
      <c r="F72" s="2"/>
      <c r="G72" s="2"/>
    </row>
    <row r="73" spans="1:7" ht="15" customHeight="1">
      <c r="A73" s="2"/>
      <c r="B73" s="2" t="s">
        <v>55</v>
      </c>
      <c r="C73" s="2"/>
      <c r="D73" s="2"/>
      <c r="E73" s="2"/>
      <c r="F73" s="2"/>
      <c r="G73" s="2"/>
    </row>
    <row r="74" spans="1:7" ht="15" customHeight="1">
      <c r="A74" s="2" t="s">
        <v>56</v>
      </c>
      <c r="B74" s="36"/>
      <c r="C74" s="2"/>
      <c r="D74" s="2"/>
      <c r="E74" s="2"/>
      <c r="F74" s="2"/>
      <c r="G74" s="2"/>
    </row>
    <row r="75" spans="1:7" ht="15" customHeight="1">
      <c r="A75" s="2" t="s">
        <v>57</v>
      </c>
      <c r="B75" s="36"/>
      <c r="C75" s="2"/>
      <c r="D75" s="2"/>
      <c r="E75" s="2"/>
      <c r="F75" s="2"/>
      <c r="G75" s="2"/>
    </row>
    <row r="76" spans="1:7" ht="15" customHeight="1">
      <c r="A76" s="2" t="s">
        <v>58</v>
      </c>
      <c r="B76" s="36"/>
      <c r="C76" s="2"/>
      <c r="D76" s="2"/>
      <c r="E76" s="2"/>
      <c r="F76" s="2"/>
      <c r="G76" s="2"/>
    </row>
    <row r="77" spans="1:7" ht="15" customHeight="1">
      <c r="A77" s="2" t="s">
        <v>59</v>
      </c>
      <c r="B77" s="36"/>
      <c r="C77" s="2"/>
      <c r="D77" s="2"/>
      <c r="E77" s="2"/>
      <c r="F77" s="2"/>
      <c r="G77" s="2"/>
    </row>
    <row r="78" spans="1:7" ht="15" customHeight="1">
      <c r="A78" s="2" t="s">
        <v>60</v>
      </c>
      <c r="B78" s="36"/>
      <c r="C78" s="2"/>
      <c r="D78" s="2"/>
      <c r="E78" s="2"/>
      <c r="F78" s="2"/>
      <c r="G78" s="2"/>
    </row>
    <row r="79" spans="1:7" ht="15" customHeight="1">
      <c r="A79" s="2" t="s">
        <v>61</v>
      </c>
      <c r="B79" s="36"/>
      <c r="C79" s="2"/>
      <c r="D79" s="2"/>
      <c r="E79" s="2"/>
      <c r="F79" s="2"/>
      <c r="G79" s="2"/>
    </row>
    <row r="80" spans="1:7" ht="15" customHeight="1">
      <c r="A80" s="2" t="s">
        <v>62</v>
      </c>
      <c r="B80" s="36"/>
      <c r="C80" s="2"/>
      <c r="D80" s="2"/>
      <c r="E80" s="2"/>
      <c r="F80" s="2"/>
      <c r="G80" s="2"/>
    </row>
    <row r="81" spans="1:7" ht="15" customHeight="1">
      <c r="A81" s="2" t="s">
        <v>63</v>
      </c>
      <c r="B81" s="36"/>
      <c r="C81" s="2"/>
      <c r="D81" s="2"/>
      <c r="E81" s="2"/>
      <c r="F81" s="2"/>
      <c r="G81" s="2"/>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topLeftCell="A29" zoomScaleNormal="100" zoomScaleSheetLayoutView="100" workbookViewId="0">
      <selection activeCell="A36" sqref="A36"/>
    </sheetView>
  </sheetViews>
  <sheetFormatPr defaultColWidth="8.25" defaultRowHeight="21" customHeight="1"/>
  <cols>
    <col min="1" max="1" width="2.58203125" style="1" customWidth="1"/>
    <col min="2" max="2" width="14.5" style="3" customWidth="1"/>
    <col min="3" max="3" width="6.58203125" style="1" customWidth="1"/>
    <col min="4" max="5" width="7.58203125" style="1" customWidth="1"/>
    <col min="6" max="36" width="2.58203125" style="1" customWidth="1"/>
    <col min="37" max="37" width="6.58203125" style="1" customWidth="1"/>
    <col min="38" max="39" width="7.58203125" style="1" customWidth="1"/>
    <col min="40" max="40" width="5.58203125" style="1" customWidth="1"/>
    <col min="41" max="16384" width="8.25" style="1"/>
  </cols>
  <sheetData>
    <row r="1" spans="1:40" ht="20.149999999999999" customHeight="1">
      <c r="A1" s="37" t="s">
        <v>1</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2</v>
      </c>
      <c r="AJ1" s="23"/>
      <c r="AK1" s="125" t="s">
        <v>126</v>
      </c>
      <c r="AL1" s="125"/>
      <c r="AM1" s="125"/>
      <c r="AN1" s="125"/>
    </row>
    <row r="2" spans="1:40" ht="18" customHeight="1">
      <c r="A2" s="4"/>
      <c r="B2" s="5"/>
      <c r="C2" s="5"/>
      <c r="D2" s="5"/>
      <c r="E2" s="5"/>
      <c r="F2" s="5"/>
      <c r="G2" s="5"/>
      <c r="H2" s="5"/>
      <c r="I2" s="5"/>
      <c r="J2" s="5"/>
      <c r="K2" s="5"/>
      <c r="L2" s="5"/>
      <c r="M2" s="126">
        <v>2024</v>
      </c>
      <c r="N2" s="126"/>
      <c r="O2" s="126"/>
      <c r="P2" s="126"/>
      <c r="Q2" s="127" t="s">
        <v>4</v>
      </c>
      <c r="R2" s="127"/>
      <c r="S2" s="126">
        <v>5</v>
      </c>
      <c r="T2" s="126"/>
      <c r="U2" s="127" t="s">
        <v>5</v>
      </c>
      <c r="V2" s="127"/>
      <c r="W2" s="5"/>
      <c r="X2" s="5"/>
      <c r="Y2" s="5"/>
      <c r="Z2" s="4"/>
      <c r="AA2" s="4"/>
      <c r="AC2" s="23"/>
      <c r="AD2" s="5"/>
      <c r="AE2" s="5"/>
      <c r="AF2" s="5"/>
      <c r="AG2" s="5"/>
      <c r="AH2" s="5"/>
      <c r="AI2" s="23" t="s">
        <v>6</v>
      </c>
      <c r="AJ2" s="23"/>
      <c r="AK2" s="128"/>
      <c r="AL2" s="128"/>
      <c r="AM2" s="128"/>
      <c r="AN2" s="128"/>
    </row>
    <row r="3" spans="1:40" ht="18" customHeight="1">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7</v>
      </c>
      <c r="AJ3" s="23"/>
      <c r="AK3" s="129" t="s">
        <v>65</v>
      </c>
      <c r="AL3" s="129"/>
      <c r="AM3" s="129"/>
      <c r="AN3" s="129"/>
    </row>
    <row r="4" spans="1:40" ht="18" customHeight="1">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8</v>
      </c>
      <c r="AJ4" s="23"/>
      <c r="AK4" s="129"/>
      <c r="AL4" s="129"/>
      <c r="AM4" s="129"/>
      <c r="AN4" s="129"/>
    </row>
    <row r="5" spans="1:40" ht="18" customHeight="1">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9</v>
      </c>
      <c r="AH5" s="130">
        <v>160</v>
      </c>
      <c r="AI5" s="130"/>
      <c r="AJ5" s="130"/>
      <c r="AK5" s="30" t="s">
        <v>10</v>
      </c>
      <c r="AL5" s="41"/>
      <c r="AM5" s="30" t="s">
        <v>11</v>
      </c>
      <c r="AN5" s="4"/>
    </row>
    <row r="6" spans="1:40" ht="10" customHeight="1">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c r="A7" s="113" t="s">
        <v>12</v>
      </c>
      <c r="B7" s="121" t="s">
        <v>13</v>
      </c>
      <c r="C7" s="116" t="s">
        <v>14</v>
      </c>
      <c r="D7" s="100" t="s">
        <v>15</v>
      </c>
      <c r="E7" s="111" t="s">
        <v>16</v>
      </c>
      <c r="F7" s="119" t="s">
        <v>17</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0" t="s">
        <v>18</v>
      </c>
      <c r="AL7" s="101" t="s">
        <v>19</v>
      </c>
      <c r="AM7" s="115" t="s">
        <v>20</v>
      </c>
      <c r="AN7" s="115"/>
    </row>
    <row r="8" spans="1:40" ht="15" customHeight="1">
      <c r="A8" s="113"/>
      <c r="B8" s="122"/>
      <c r="C8" s="117"/>
      <c r="D8" s="100"/>
      <c r="E8" s="111"/>
      <c r="F8" s="100" t="s">
        <v>21</v>
      </c>
      <c r="G8" s="100"/>
      <c r="H8" s="100"/>
      <c r="I8" s="100"/>
      <c r="J8" s="100"/>
      <c r="K8" s="100"/>
      <c r="L8" s="100"/>
      <c r="M8" s="100" t="s">
        <v>22</v>
      </c>
      <c r="N8" s="100"/>
      <c r="O8" s="100"/>
      <c r="P8" s="100"/>
      <c r="Q8" s="100"/>
      <c r="R8" s="100"/>
      <c r="S8" s="100"/>
      <c r="T8" s="100" t="s">
        <v>23</v>
      </c>
      <c r="U8" s="100"/>
      <c r="V8" s="100"/>
      <c r="W8" s="100"/>
      <c r="X8" s="100"/>
      <c r="Y8" s="100"/>
      <c r="Z8" s="100"/>
      <c r="AA8" s="100" t="s">
        <v>24</v>
      </c>
      <c r="AB8" s="100"/>
      <c r="AC8" s="100"/>
      <c r="AD8" s="100"/>
      <c r="AE8" s="100"/>
      <c r="AF8" s="100"/>
      <c r="AG8" s="100"/>
      <c r="AH8" s="100" t="s">
        <v>25</v>
      </c>
      <c r="AI8" s="100"/>
      <c r="AJ8" s="100"/>
      <c r="AK8" s="120"/>
      <c r="AL8" s="101"/>
      <c r="AM8" s="115"/>
      <c r="AN8" s="115"/>
    </row>
    <row r="9" spans="1:40" ht="15" customHeight="1">
      <c r="A9" s="113"/>
      <c r="B9" s="123" t="s">
        <v>66</v>
      </c>
      <c r="C9" s="117"/>
      <c r="D9" s="100"/>
      <c r="E9" s="111"/>
      <c r="F9" s="6">
        <f>DATE($M$2,$S$2,1)</f>
        <v>45413</v>
      </c>
      <c r="G9" s="6">
        <f>DATE($M$2,$S$2,2)</f>
        <v>45414</v>
      </c>
      <c r="H9" s="6">
        <f>DATE($M$2,$S$2,3)</f>
        <v>45415</v>
      </c>
      <c r="I9" s="6">
        <f>DATE($M$2,$S$2,4)</f>
        <v>45416</v>
      </c>
      <c r="J9" s="6">
        <f>DATE($M$2,$S$2,5)</f>
        <v>45417</v>
      </c>
      <c r="K9" s="6">
        <f>DATE($M$2,$S$2,6)</f>
        <v>45418</v>
      </c>
      <c r="L9" s="6">
        <f>DATE($M$2,$S$2,7)</f>
        <v>45419</v>
      </c>
      <c r="M9" s="6">
        <f>DATE($M$2,$S$2,8)</f>
        <v>45420</v>
      </c>
      <c r="N9" s="6">
        <f>DATE($M$2,$S$2,9)</f>
        <v>45421</v>
      </c>
      <c r="O9" s="6">
        <f>DATE($M$2,$S$2,10)</f>
        <v>45422</v>
      </c>
      <c r="P9" s="6">
        <f>DATE($M$2,$S$2,11)</f>
        <v>45423</v>
      </c>
      <c r="Q9" s="6">
        <f>DATE($M$2,$S$2,12)</f>
        <v>45424</v>
      </c>
      <c r="R9" s="6">
        <f>DATE($M$2,$S$2,13)</f>
        <v>45425</v>
      </c>
      <c r="S9" s="6">
        <f>DATE($M$2,$S$2,14)</f>
        <v>45426</v>
      </c>
      <c r="T9" s="6">
        <f>DATE($M$2,$S$2,15)</f>
        <v>45427</v>
      </c>
      <c r="U9" s="6">
        <f>DATE($M$2,$S$2,16)</f>
        <v>45428</v>
      </c>
      <c r="V9" s="6">
        <f>DATE($M$2,$S$2,17)</f>
        <v>45429</v>
      </c>
      <c r="W9" s="6">
        <f>DATE($M$2,$S$2,18)</f>
        <v>45430</v>
      </c>
      <c r="X9" s="6">
        <f>DATE($M$2,$S$2,19)</f>
        <v>45431</v>
      </c>
      <c r="Y9" s="6">
        <f>DATE($M$2,$S$2,20)</f>
        <v>45432</v>
      </c>
      <c r="Z9" s="6">
        <f>DATE($M$2,$S$2,21)</f>
        <v>45433</v>
      </c>
      <c r="AA9" s="6">
        <f>DATE($M$2,$S$2,22)</f>
        <v>45434</v>
      </c>
      <c r="AB9" s="6">
        <f>DATE($M$2,$S$2,23)</f>
        <v>45435</v>
      </c>
      <c r="AC9" s="6">
        <f>DATE($M$2,$S$2,24)</f>
        <v>45436</v>
      </c>
      <c r="AD9" s="6">
        <f>DATE($M$2,$S$2,25)</f>
        <v>45437</v>
      </c>
      <c r="AE9" s="6">
        <f>DATE($M$2,$S$2,26)</f>
        <v>45438</v>
      </c>
      <c r="AF9" s="6">
        <f>DATE($M$2,$S$2,27)</f>
        <v>45439</v>
      </c>
      <c r="AG9" s="6">
        <f>DATE($M$2,$S$2,28)</f>
        <v>45440</v>
      </c>
      <c r="AH9" s="6">
        <f>IF(DAY(EOMONTH(F9,0))&lt;29,"",DATE($M$2,$S$2,29))</f>
        <v>45441</v>
      </c>
      <c r="AI9" s="6">
        <f>IF(DAY(EOMONTH(F9,0))&lt;30,"",DATE($M$2,$S$2,30))</f>
        <v>45442</v>
      </c>
      <c r="AJ9" s="6">
        <f>IF(DAY(EOMONTH(F9,0))&lt;31,"",DATE($M$2,$S$2,31))</f>
        <v>45443</v>
      </c>
      <c r="AK9" s="120"/>
      <c r="AL9" s="101"/>
      <c r="AM9" s="115"/>
      <c r="AN9" s="115"/>
    </row>
    <row r="10" spans="1:40" ht="15" customHeight="1">
      <c r="A10" s="113"/>
      <c r="B10" s="124"/>
      <c r="C10" s="118"/>
      <c r="D10" s="100"/>
      <c r="E10" s="111"/>
      <c r="F10" s="7">
        <f>DATE($M$2,$S$2,1)</f>
        <v>45413</v>
      </c>
      <c r="G10" s="7">
        <f>DATE($M$2,$S$2,2)</f>
        <v>45414</v>
      </c>
      <c r="H10" s="7">
        <f>DATE($M$2,$S$2,3)</f>
        <v>45415</v>
      </c>
      <c r="I10" s="7">
        <f>DATE($M$2,$S$2,4)</f>
        <v>45416</v>
      </c>
      <c r="J10" s="7">
        <f>DATE($M$2,$S$2,5)</f>
        <v>45417</v>
      </c>
      <c r="K10" s="7">
        <f>DATE($M$2,$S$2,6)</f>
        <v>45418</v>
      </c>
      <c r="L10" s="7">
        <f>DATE($M$2,$S$2,7)</f>
        <v>45419</v>
      </c>
      <c r="M10" s="7">
        <f>DATE($M$2,$S$2,8)</f>
        <v>45420</v>
      </c>
      <c r="N10" s="7">
        <f>DATE($M$2,$S$2,9)</f>
        <v>45421</v>
      </c>
      <c r="O10" s="7">
        <f>DATE($M$2,$S$2,10)</f>
        <v>45422</v>
      </c>
      <c r="P10" s="7">
        <f>DATE($M$2,$S$2,11)</f>
        <v>45423</v>
      </c>
      <c r="Q10" s="7">
        <f>DATE($M$2,$S$2,12)</f>
        <v>45424</v>
      </c>
      <c r="R10" s="7">
        <f>DATE($M$2,$S$2,13)</f>
        <v>45425</v>
      </c>
      <c r="S10" s="7">
        <f>DATE($M$2,$S$2,14)</f>
        <v>45426</v>
      </c>
      <c r="T10" s="7">
        <f>DATE($M$2,$S$2,15)</f>
        <v>45427</v>
      </c>
      <c r="U10" s="7">
        <f>DATE($M$2,$S$2,16)</f>
        <v>45428</v>
      </c>
      <c r="V10" s="7">
        <f>DATE($M$2,$S$2,17)</f>
        <v>45429</v>
      </c>
      <c r="W10" s="7">
        <f>DATE($M$2,$S$2,18)</f>
        <v>45430</v>
      </c>
      <c r="X10" s="7">
        <f>DATE($M$2,$S$2,19)</f>
        <v>45431</v>
      </c>
      <c r="Y10" s="7">
        <f>DATE($M$2,$S$2,20)</f>
        <v>45432</v>
      </c>
      <c r="Z10" s="7">
        <f>DATE($M$2,$S$2,21)</f>
        <v>45433</v>
      </c>
      <c r="AA10" s="7">
        <f>DATE($M$2,$S$2,22)</f>
        <v>45434</v>
      </c>
      <c r="AB10" s="7">
        <f>DATE($M$2,$S$2,23)</f>
        <v>45435</v>
      </c>
      <c r="AC10" s="7">
        <f>DATE($M$2,$S$2,24)</f>
        <v>45436</v>
      </c>
      <c r="AD10" s="7">
        <f>DATE($M$2,$S$2,25)</f>
        <v>45437</v>
      </c>
      <c r="AE10" s="7">
        <f>DATE($M$2,$S$2,26)</f>
        <v>45438</v>
      </c>
      <c r="AF10" s="7">
        <f>DATE($M$2,$S$2,27)</f>
        <v>45439</v>
      </c>
      <c r="AG10" s="7">
        <f>DATE($M$2,$S$2,28)</f>
        <v>45440</v>
      </c>
      <c r="AH10" s="7">
        <f>IF(DAY(EOMONTH(F10,0))&lt;29,"",DATE($M$2,$S$2,29))</f>
        <v>45441</v>
      </c>
      <c r="AI10" s="7">
        <f>IF(DAY(EOMONTH(F10,0))&lt;30,"",DATE($M$2,$S$2,30))</f>
        <v>45442</v>
      </c>
      <c r="AJ10" s="7">
        <f>IF(DAY(EOMONTH(F10,0))&lt;31,"",DATE($M$2,$S$2,31))</f>
        <v>45443</v>
      </c>
      <c r="AK10" s="120"/>
      <c r="AL10" s="101"/>
      <c r="AM10" s="115"/>
      <c r="AN10" s="115"/>
    </row>
    <row r="11" spans="1:40" ht="18" customHeight="1">
      <c r="A11" s="16">
        <v>1</v>
      </c>
      <c r="B11" s="45" t="s">
        <v>67</v>
      </c>
      <c r="C11" s="25" t="s">
        <v>37</v>
      </c>
      <c r="D11" s="46"/>
      <c r="E11" s="47" t="s">
        <v>37</v>
      </c>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2">
        <f>+SUM(F11:AJ11)</f>
        <v>0</v>
      </c>
      <c r="AL11" s="13">
        <f>IF($AK$3="４週",AK11/4,AK11/(DAY(EOMONTH($F$9,0))/7))</f>
        <v>0</v>
      </c>
      <c r="AM11" s="110"/>
      <c r="AN11" s="110"/>
    </row>
    <row r="12" spans="1:40" ht="18" customHeight="1">
      <c r="A12" s="16">
        <v>2</v>
      </c>
      <c r="B12" s="45" t="s">
        <v>117</v>
      </c>
      <c r="C12" s="25" t="s">
        <v>43</v>
      </c>
      <c r="D12" s="46"/>
      <c r="E12" s="47" t="s">
        <v>39</v>
      </c>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2">
        <f t="shared" ref="AK12:AK31" si="0">+SUM(F12:AJ12)</f>
        <v>0</v>
      </c>
      <c r="AL12" s="13">
        <f t="shared" ref="AL12:AL30" si="1">IF($AK$3="４週",AK12/4,AK12/(DAY(EOMONTH($F$9,0))/7))</f>
        <v>0</v>
      </c>
      <c r="AM12" s="110"/>
      <c r="AN12" s="110"/>
    </row>
    <row r="13" spans="1:40" ht="16.5" customHeight="1">
      <c r="A13" s="16">
        <v>3</v>
      </c>
      <c r="B13" s="45" t="s">
        <v>118</v>
      </c>
      <c r="C13" s="25" t="s">
        <v>41</v>
      </c>
      <c r="D13" s="46"/>
      <c r="E13" s="47" t="s">
        <v>41</v>
      </c>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2">
        <f t="shared" si="0"/>
        <v>0</v>
      </c>
      <c r="AL13" s="13">
        <f t="shared" si="1"/>
        <v>0</v>
      </c>
      <c r="AM13" s="110"/>
      <c r="AN13" s="110"/>
    </row>
    <row r="14" spans="1:40" ht="18" customHeight="1">
      <c r="A14" s="16">
        <v>4</v>
      </c>
      <c r="B14" s="45" t="s">
        <v>119</v>
      </c>
      <c r="C14" s="25" t="s">
        <v>43</v>
      </c>
      <c r="D14" s="46"/>
      <c r="E14" s="47" t="s">
        <v>43</v>
      </c>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2">
        <f t="shared" si="0"/>
        <v>0</v>
      </c>
      <c r="AL14" s="13">
        <f t="shared" si="1"/>
        <v>0</v>
      </c>
      <c r="AM14" s="110"/>
      <c r="AN14" s="110"/>
    </row>
    <row r="15" spans="1:40" ht="18" customHeight="1">
      <c r="A15" s="16">
        <v>5</v>
      </c>
      <c r="B15" s="45"/>
      <c r="C15" s="25"/>
      <c r="D15" s="46"/>
      <c r="E15" s="47"/>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2">
        <f t="shared" si="0"/>
        <v>0</v>
      </c>
      <c r="AL15" s="13">
        <f t="shared" si="1"/>
        <v>0</v>
      </c>
      <c r="AM15" s="110"/>
      <c r="AN15" s="110"/>
    </row>
    <row r="16" spans="1:40" ht="18" customHeight="1">
      <c r="A16" s="16">
        <v>6</v>
      </c>
      <c r="B16" s="45"/>
      <c r="C16" s="25"/>
      <c r="D16" s="46"/>
      <c r="E16" s="47"/>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2">
        <f t="shared" si="0"/>
        <v>0</v>
      </c>
      <c r="AL16" s="13">
        <f t="shared" si="1"/>
        <v>0</v>
      </c>
      <c r="AM16" s="110"/>
      <c r="AN16" s="110"/>
    </row>
    <row r="17" spans="1:40" ht="18" customHeight="1">
      <c r="A17" s="16">
        <v>7</v>
      </c>
      <c r="B17" s="45"/>
      <c r="C17" s="25"/>
      <c r="D17" s="46"/>
      <c r="E17" s="47"/>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2">
        <f t="shared" si="0"/>
        <v>0</v>
      </c>
      <c r="AL17" s="13">
        <f t="shared" si="1"/>
        <v>0</v>
      </c>
      <c r="AM17" s="110"/>
      <c r="AN17" s="110"/>
    </row>
    <row r="18" spans="1:40" ht="18" customHeight="1">
      <c r="A18" s="16">
        <v>8</v>
      </c>
      <c r="B18" s="45"/>
      <c r="C18" s="25"/>
      <c r="D18" s="46"/>
      <c r="E18" s="47"/>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2">
        <f t="shared" si="0"/>
        <v>0</v>
      </c>
      <c r="AL18" s="13">
        <f t="shared" si="1"/>
        <v>0</v>
      </c>
      <c r="AM18" s="110"/>
      <c r="AN18" s="110"/>
    </row>
    <row r="19" spans="1:40" ht="18" customHeight="1">
      <c r="A19" s="16">
        <v>9</v>
      </c>
      <c r="B19" s="45"/>
      <c r="C19" s="25"/>
      <c r="D19" s="46"/>
      <c r="E19" s="47"/>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2">
        <f t="shared" si="0"/>
        <v>0</v>
      </c>
      <c r="AL19" s="13">
        <f t="shared" si="1"/>
        <v>0</v>
      </c>
      <c r="AM19" s="110"/>
      <c r="AN19" s="110"/>
    </row>
    <row r="20" spans="1:40" ht="18" customHeight="1">
      <c r="A20" s="16">
        <v>10</v>
      </c>
      <c r="B20" s="45"/>
      <c r="C20" s="25"/>
      <c r="D20" s="46"/>
      <c r="E20" s="47"/>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2">
        <f t="shared" si="0"/>
        <v>0</v>
      </c>
      <c r="AL20" s="13">
        <f t="shared" si="1"/>
        <v>0</v>
      </c>
      <c r="AM20" s="110"/>
      <c r="AN20" s="110"/>
    </row>
    <row r="21" spans="1:40" ht="18" customHeight="1">
      <c r="A21" s="16">
        <v>11</v>
      </c>
      <c r="B21" s="45"/>
      <c r="C21" s="25"/>
      <c r="D21" s="46"/>
      <c r="E21" s="47"/>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2">
        <f t="shared" si="0"/>
        <v>0</v>
      </c>
      <c r="AL21" s="13">
        <f t="shared" si="1"/>
        <v>0</v>
      </c>
      <c r="AM21" s="110"/>
      <c r="AN21" s="110"/>
    </row>
    <row r="22" spans="1:40" ht="18" customHeight="1">
      <c r="A22" s="16">
        <v>12</v>
      </c>
      <c r="B22" s="45"/>
      <c r="C22" s="25"/>
      <c r="D22" s="46"/>
      <c r="E22" s="47"/>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2">
        <f t="shared" si="0"/>
        <v>0</v>
      </c>
      <c r="AL22" s="13">
        <f t="shared" si="1"/>
        <v>0</v>
      </c>
      <c r="AM22" s="110"/>
      <c r="AN22" s="110"/>
    </row>
    <row r="23" spans="1:40" ht="18" customHeight="1">
      <c r="A23" s="16">
        <v>13</v>
      </c>
      <c r="B23" s="45"/>
      <c r="C23" s="25"/>
      <c r="D23" s="46"/>
      <c r="E23" s="47"/>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2">
        <f t="shared" si="0"/>
        <v>0</v>
      </c>
      <c r="AL23" s="13">
        <f t="shared" si="1"/>
        <v>0</v>
      </c>
      <c r="AM23" s="110"/>
      <c r="AN23" s="110"/>
    </row>
    <row r="24" spans="1:40" ht="18" customHeight="1">
      <c r="A24" s="16">
        <v>14</v>
      </c>
      <c r="B24" s="45"/>
      <c r="C24" s="25"/>
      <c r="D24" s="46"/>
      <c r="E24" s="47"/>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2">
        <f t="shared" si="0"/>
        <v>0</v>
      </c>
      <c r="AL24" s="13">
        <f t="shared" si="1"/>
        <v>0</v>
      </c>
      <c r="AM24" s="110"/>
      <c r="AN24" s="110"/>
    </row>
    <row r="25" spans="1:40" ht="18" customHeight="1">
      <c r="A25" s="16">
        <v>15</v>
      </c>
      <c r="B25" s="45"/>
      <c r="C25" s="25"/>
      <c r="D25" s="46"/>
      <c r="E25" s="47"/>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2">
        <f t="shared" si="0"/>
        <v>0</v>
      </c>
      <c r="AL25" s="13">
        <f t="shared" si="1"/>
        <v>0</v>
      </c>
      <c r="AM25" s="110"/>
      <c r="AN25" s="110"/>
    </row>
    <row r="26" spans="1:40" ht="18" customHeight="1">
      <c r="A26" s="16">
        <v>16</v>
      </c>
      <c r="B26" s="45"/>
      <c r="C26" s="25"/>
      <c r="D26" s="46"/>
      <c r="E26" s="47"/>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2">
        <f t="shared" si="0"/>
        <v>0</v>
      </c>
      <c r="AL26" s="13">
        <f t="shared" si="1"/>
        <v>0</v>
      </c>
      <c r="AM26" s="110"/>
      <c r="AN26" s="110"/>
    </row>
    <row r="27" spans="1:40" ht="18" customHeight="1">
      <c r="A27" s="16">
        <v>17</v>
      </c>
      <c r="B27" s="45"/>
      <c r="C27" s="25"/>
      <c r="D27" s="46"/>
      <c r="E27" s="47"/>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2">
        <f t="shared" si="0"/>
        <v>0</v>
      </c>
      <c r="AL27" s="13">
        <f t="shared" si="1"/>
        <v>0</v>
      </c>
      <c r="AM27" s="110"/>
      <c r="AN27" s="110"/>
    </row>
    <row r="28" spans="1:40" ht="18" customHeight="1">
      <c r="A28" s="16">
        <v>18</v>
      </c>
      <c r="B28" s="45"/>
      <c r="C28" s="25"/>
      <c r="D28" s="46"/>
      <c r="E28" s="47"/>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2">
        <f t="shared" si="0"/>
        <v>0</v>
      </c>
      <c r="AL28" s="13">
        <f t="shared" si="1"/>
        <v>0</v>
      </c>
      <c r="AM28" s="110"/>
      <c r="AN28" s="110"/>
    </row>
    <row r="29" spans="1:40" ht="18" customHeight="1">
      <c r="A29" s="16">
        <v>19</v>
      </c>
      <c r="B29" s="45"/>
      <c r="C29" s="25"/>
      <c r="D29" s="46"/>
      <c r="E29" s="47"/>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2">
        <f t="shared" si="0"/>
        <v>0</v>
      </c>
      <c r="AL29" s="13">
        <f t="shared" si="1"/>
        <v>0</v>
      </c>
      <c r="AM29" s="110"/>
      <c r="AN29" s="110"/>
    </row>
    <row r="30" spans="1:40" ht="18" customHeight="1">
      <c r="A30" s="16">
        <v>20</v>
      </c>
      <c r="B30" s="45"/>
      <c r="C30" s="25"/>
      <c r="D30" s="46"/>
      <c r="E30" s="47"/>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2">
        <f t="shared" si="0"/>
        <v>0</v>
      </c>
      <c r="AL30" s="13">
        <f t="shared" si="1"/>
        <v>0</v>
      </c>
      <c r="AM30" s="110"/>
      <c r="AN30" s="110"/>
    </row>
    <row r="31" spans="1:40" ht="18" customHeight="1">
      <c r="A31" s="111" t="s">
        <v>26</v>
      </c>
      <c r="B31" s="112"/>
      <c r="C31" s="112"/>
      <c r="D31" s="112"/>
      <c r="E31" s="112"/>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13"/>
      <c r="AN31" s="113"/>
    </row>
    <row r="32" spans="1:40" ht="18" customHeight="1">
      <c r="A32" s="112" t="s">
        <v>27</v>
      </c>
      <c r="B32" s="112"/>
      <c r="C32" s="112"/>
      <c r="D32" s="112"/>
      <c r="E32" s="114"/>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14"/>
      <c r="AL32" s="15"/>
      <c r="AM32" s="113"/>
      <c r="AN32" s="113"/>
    </row>
    <row r="33" spans="1:43" ht="15" customHeight="1">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43" ht="15" customHeight="1">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43" ht="15" customHeight="1">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43" ht="21" customHeight="1">
      <c r="A36" s="10" t="s">
        <v>276</v>
      </c>
      <c r="B36" s="9"/>
      <c r="C36" s="9"/>
      <c r="D36" s="9"/>
      <c r="E36" s="9"/>
      <c r="F36" s="9"/>
      <c r="G36" s="2"/>
      <c r="H36" s="2"/>
      <c r="I36" s="2"/>
      <c r="J36" s="2"/>
      <c r="K36" s="2"/>
      <c r="L36" s="2"/>
      <c r="M36" s="2"/>
      <c r="N36" s="2"/>
      <c r="O36" s="2"/>
      <c r="AM36" s="9"/>
      <c r="AN36" s="4"/>
    </row>
    <row r="37" spans="1:43" ht="25" customHeight="1">
      <c r="A37" s="100"/>
      <c r="B37" s="100"/>
      <c r="C37" s="100"/>
      <c r="D37" s="40">
        <v>4</v>
      </c>
      <c r="E37" s="40">
        <v>5</v>
      </c>
      <c r="F37" s="109">
        <v>6</v>
      </c>
      <c r="G37" s="109"/>
      <c r="H37" s="109"/>
      <c r="I37" s="109">
        <v>7</v>
      </c>
      <c r="J37" s="109"/>
      <c r="K37" s="109"/>
      <c r="L37" s="109">
        <v>8</v>
      </c>
      <c r="M37" s="109"/>
      <c r="N37" s="109"/>
      <c r="O37" s="109">
        <v>9</v>
      </c>
      <c r="P37" s="109"/>
      <c r="Q37" s="109"/>
      <c r="R37" s="109">
        <v>10</v>
      </c>
      <c r="S37" s="109"/>
      <c r="T37" s="109"/>
      <c r="U37" s="109">
        <v>11</v>
      </c>
      <c r="V37" s="109"/>
      <c r="W37" s="109"/>
      <c r="X37" s="109">
        <v>12</v>
      </c>
      <c r="Y37" s="109"/>
      <c r="Z37" s="109"/>
      <c r="AA37" s="109">
        <v>1</v>
      </c>
      <c r="AB37" s="109"/>
      <c r="AC37" s="109"/>
      <c r="AD37" s="109">
        <v>2</v>
      </c>
      <c r="AE37" s="109"/>
      <c r="AF37" s="109"/>
      <c r="AG37" s="109">
        <v>3</v>
      </c>
      <c r="AH37" s="109"/>
      <c r="AI37" s="109"/>
      <c r="AJ37" s="100" t="s">
        <v>120</v>
      </c>
      <c r="AK37" s="100"/>
      <c r="AL37" s="24" t="s">
        <v>121</v>
      </c>
      <c r="AM37" s="24" t="s">
        <v>127</v>
      </c>
      <c r="AN37"/>
      <c r="AO37"/>
      <c r="AP37"/>
      <c r="AQ37"/>
    </row>
    <row r="38" spans="1:43" ht="18" customHeight="1">
      <c r="A38" s="99" t="s">
        <v>128</v>
      </c>
      <c r="B38" s="99"/>
      <c r="C38" s="99"/>
      <c r="D38" s="14">
        <f>SUM(D39:D43)</f>
        <v>0</v>
      </c>
      <c r="E38" s="14">
        <f>SUM(E39:E43)</f>
        <v>0</v>
      </c>
      <c r="F38" s="102">
        <f>SUM(F39:H43)</f>
        <v>0</v>
      </c>
      <c r="G38" s="102"/>
      <c r="H38" s="102"/>
      <c r="I38" s="102">
        <f>SUM(I39:K43)</f>
        <v>0</v>
      </c>
      <c r="J38" s="102"/>
      <c r="K38" s="102"/>
      <c r="L38" s="102">
        <f>SUM(L39:N43)</f>
        <v>0</v>
      </c>
      <c r="M38" s="102"/>
      <c r="N38" s="102"/>
      <c r="O38" s="102">
        <f>SUM(O39:Q43)</f>
        <v>0</v>
      </c>
      <c r="P38" s="102"/>
      <c r="Q38" s="102"/>
      <c r="R38" s="102">
        <f>SUM(R39:T43)</f>
        <v>0</v>
      </c>
      <c r="S38" s="102"/>
      <c r="T38" s="102"/>
      <c r="U38" s="102">
        <f>SUM(U39:W43)</f>
        <v>0</v>
      </c>
      <c r="V38" s="102"/>
      <c r="W38" s="102"/>
      <c r="X38" s="102">
        <f>SUM(X39:Z43)</f>
        <v>0</v>
      </c>
      <c r="Y38" s="102"/>
      <c r="Z38" s="102"/>
      <c r="AA38" s="102">
        <f>SUM(AA39:AC43)</f>
        <v>0</v>
      </c>
      <c r="AB38" s="102"/>
      <c r="AC38" s="102"/>
      <c r="AD38" s="102">
        <f>SUM(AD39:AF43)</f>
        <v>0</v>
      </c>
      <c r="AE38" s="102"/>
      <c r="AF38" s="102"/>
      <c r="AG38" s="102">
        <f>SUM(AG39:AI43)</f>
        <v>0</v>
      </c>
      <c r="AH38" s="102"/>
      <c r="AI38" s="102"/>
      <c r="AJ38" s="91">
        <f t="shared" ref="AJ38:AJ43" si="3">SUM(D38:AI38)</f>
        <v>0</v>
      </c>
      <c r="AK38" s="91"/>
      <c r="AL38" s="169" t="e">
        <f>ROUNDUP(((AJ38-AJ44-AJ45)+AJ44*0.5+AJ45*0.75)/AJ46,1)</f>
        <v>#DIV/0!</v>
      </c>
      <c r="AM38" s="169" t="e">
        <f>ROUND((2*AJ39+3*AJ40+4*AJ41+5*AJ42+6*AJ43)/AJ38,1)</f>
        <v>#DIV/0!</v>
      </c>
      <c r="AN38"/>
      <c r="AO38"/>
      <c r="AP38"/>
      <c r="AQ38"/>
    </row>
    <row r="39" spans="1:43" ht="18" customHeight="1">
      <c r="A39" s="96" t="s">
        <v>129</v>
      </c>
      <c r="B39" s="97"/>
      <c r="C39" s="98"/>
      <c r="D39" s="11"/>
      <c r="E39" s="11"/>
      <c r="F39" s="172"/>
      <c r="G39" s="173"/>
      <c r="H39" s="174"/>
      <c r="I39" s="172"/>
      <c r="J39" s="173"/>
      <c r="K39" s="174"/>
      <c r="L39" s="172"/>
      <c r="M39" s="173"/>
      <c r="N39" s="174"/>
      <c r="O39" s="172"/>
      <c r="P39" s="173"/>
      <c r="Q39" s="174"/>
      <c r="R39" s="172"/>
      <c r="S39" s="173"/>
      <c r="T39" s="174"/>
      <c r="U39" s="172"/>
      <c r="V39" s="173"/>
      <c r="W39" s="174"/>
      <c r="X39" s="172"/>
      <c r="Y39" s="173"/>
      <c r="Z39" s="174"/>
      <c r="AA39" s="172"/>
      <c r="AB39" s="173"/>
      <c r="AC39" s="174"/>
      <c r="AD39" s="172"/>
      <c r="AE39" s="173"/>
      <c r="AF39" s="174"/>
      <c r="AG39" s="172"/>
      <c r="AH39" s="173"/>
      <c r="AI39" s="174"/>
      <c r="AJ39" s="91">
        <f t="shared" si="3"/>
        <v>0</v>
      </c>
      <c r="AK39" s="91"/>
      <c r="AL39" s="171"/>
      <c r="AM39" s="171"/>
      <c r="AN39"/>
      <c r="AO39"/>
      <c r="AP39"/>
      <c r="AQ39"/>
    </row>
    <row r="40" spans="1:43" ht="18" customHeight="1">
      <c r="A40" s="96" t="s">
        <v>130</v>
      </c>
      <c r="B40" s="97"/>
      <c r="C40" s="98"/>
      <c r="D40" s="11"/>
      <c r="E40" s="11"/>
      <c r="F40" s="172"/>
      <c r="G40" s="173"/>
      <c r="H40" s="174"/>
      <c r="I40" s="172"/>
      <c r="J40" s="173"/>
      <c r="K40" s="174"/>
      <c r="L40" s="172"/>
      <c r="M40" s="173"/>
      <c r="N40" s="174"/>
      <c r="O40" s="172"/>
      <c r="P40" s="173"/>
      <c r="Q40" s="174"/>
      <c r="R40" s="172"/>
      <c r="S40" s="173"/>
      <c r="T40" s="174"/>
      <c r="U40" s="172"/>
      <c r="V40" s="173"/>
      <c r="W40" s="174"/>
      <c r="X40" s="172"/>
      <c r="Y40" s="173"/>
      <c r="Z40" s="174"/>
      <c r="AA40" s="172"/>
      <c r="AB40" s="173"/>
      <c r="AC40" s="174"/>
      <c r="AD40" s="172"/>
      <c r="AE40" s="173"/>
      <c r="AF40" s="174"/>
      <c r="AG40" s="172"/>
      <c r="AH40" s="173"/>
      <c r="AI40" s="174"/>
      <c r="AJ40" s="91">
        <f t="shared" si="3"/>
        <v>0</v>
      </c>
      <c r="AK40" s="91"/>
      <c r="AL40" s="171"/>
      <c r="AM40" s="171"/>
      <c r="AN40"/>
      <c r="AO40"/>
      <c r="AP40"/>
      <c r="AQ40"/>
    </row>
    <row r="41" spans="1:43" ht="18" customHeight="1">
      <c r="A41" s="96" t="s">
        <v>131</v>
      </c>
      <c r="B41" s="97"/>
      <c r="C41" s="98"/>
      <c r="D41" s="11"/>
      <c r="E41" s="11"/>
      <c r="F41" s="172"/>
      <c r="G41" s="173"/>
      <c r="H41" s="174"/>
      <c r="I41" s="172"/>
      <c r="J41" s="173"/>
      <c r="K41" s="174"/>
      <c r="L41" s="172"/>
      <c r="M41" s="173"/>
      <c r="N41" s="174"/>
      <c r="O41" s="172"/>
      <c r="P41" s="173"/>
      <c r="Q41" s="174"/>
      <c r="R41" s="172"/>
      <c r="S41" s="173"/>
      <c r="T41" s="174"/>
      <c r="U41" s="172"/>
      <c r="V41" s="173"/>
      <c r="W41" s="174"/>
      <c r="X41" s="172"/>
      <c r="Y41" s="173"/>
      <c r="Z41" s="174"/>
      <c r="AA41" s="172"/>
      <c r="AB41" s="173"/>
      <c r="AC41" s="174"/>
      <c r="AD41" s="172"/>
      <c r="AE41" s="173"/>
      <c r="AF41" s="174"/>
      <c r="AG41" s="172"/>
      <c r="AH41" s="173"/>
      <c r="AI41" s="174"/>
      <c r="AJ41" s="91">
        <f t="shared" si="3"/>
        <v>0</v>
      </c>
      <c r="AK41" s="91"/>
      <c r="AL41" s="171"/>
      <c r="AM41" s="171"/>
      <c r="AN41"/>
      <c r="AO41"/>
      <c r="AP41"/>
      <c r="AQ41"/>
    </row>
    <row r="42" spans="1:43" ht="18" customHeight="1">
      <c r="A42" s="96" t="s">
        <v>132</v>
      </c>
      <c r="B42" s="97"/>
      <c r="C42" s="98"/>
      <c r="D42" s="11"/>
      <c r="E42" s="11"/>
      <c r="F42" s="172"/>
      <c r="G42" s="173"/>
      <c r="H42" s="174"/>
      <c r="I42" s="172"/>
      <c r="J42" s="173"/>
      <c r="K42" s="174"/>
      <c r="L42" s="172"/>
      <c r="M42" s="173"/>
      <c r="N42" s="174"/>
      <c r="O42" s="172"/>
      <c r="P42" s="173"/>
      <c r="Q42" s="174"/>
      <c r="R42" s="172"/>
      <c r="S42" s="173"/>
      <c r="T42" s="174"/>
      <c r="U42" s="172"/>
      <c r="V42" s="173"/>
      <c r="W42" s="174"/>
      <c r="X42" s="172"/>
      <c r="Y42" s="173"/>
      <c r="Z42" s="174"/>
      <c r="AA42" s="172"/>
      <c r="AB42" s="173"/>
      <c r="AC42" s="174"/>
      <c r="AD42" s="172"/>
      <c r="AE42" s="173"/>
      <c r="AF42" s="174"/>
      <c r="AG42" s="172"/>
      <c r="AH42" s="173"/>
      <c r="AI42" s="174"/>
      <c r="AJ42" s="91">
        <f t="shared" si="3"/>
        <v>0</v>
      </c>
      <c r="AK42" s="91"/>
      <c r="AL42" s="171"/>
      <c r="AM42" s="171"/>
      <c r="AN42"/>
      <c r="AO42"/>
      <c r="AP42"/>
      <c r="AQ42"/>
    </row>
    <row r="43" spans="1:43" ht="18" customHeight="1">
      <c r="A43" s="96" t="s">
        <v>133</v>
      </c>
      <c r="B43" s="97"/>
      <c r="C43" s="98"/>
      <c r="D43" s="11"/>
      <c r="E43" s="11"/>
      <c r="F43" s="172"/>
      <c r="G43" s="173"/>
      <c r="H43" s="174"/>
      <c r="I43" s="172"/>
      <c r="J43" s="173"/>
      <c r="K43" s="174"/>
      <c r="L43" s="172"/>
      <c r="M43" s="173"/>
      <c r="N43" s="174"/>
      <c r="O43" s="172"/>
      <c r="P43" s="173"/>
      <c r="Q43" s="174"/>
      <c r="R43" s="172"/>
      <c r="S43" s="173"/>
      <c r="T43" s="174"/>
      <c r="U43" s="172"/>
      <c r="V43" s="173"/>
      <c r="W43" s="174"/>
      <c r="X43" s="172"/>
      <c r="Y43" s="173"/>
      <c r="Z43" s="174"/>
      <c r="AA43" s="172"/>
      <c r="AB43" s="173"/>
      <c r="AC43" s="174"/>
      <c r="AD43" s="172"/>
      <c r="AE43" s="173"/>
      <c r="AF43" s="174"/>
      <c r="AG43" s="172"/>
      <c r="AH43" s="173"/>
      <c r="AI43" s="174"/>
      <c r="AJ43" s="91">
        <f t="shared" si="3"/>
        <v>0</v>
      </c>
      <c r="AK43" s="91"/>
      <c r="AL43" s="171"/>
      <c r="AM43" s="171"/>
      <c r="AN43"/>
      <c r="AO43"/>
      <c r="AP43"/>
      <c r="AQ43"/>
    </row>
    <row r="44" spans="1:43" ht="18" customHeight="1">
      <c r="A44" s="62"/>
      <c r="B44" s="69" t="s">
        <v>134</v>
      </c>
      <c r="C44" s="64"/>
      <c r="D44" s="11"/>
      <c r="E44" s="11"/>
      <c r="F44" s="172"/>
      <c r="G44" s="173"/>
      <c r="H44" s="174"/>
      <c r="I44" s="172"/>
      <c r="J44" s="173"/>
      <c r="K44" s="174"/>
      <c r="L44" s="172"/>
      <c r="M44" s="173"/>
      <c r="N44" s="174"/>
      <c r="O44" s="172"/>
      <c r="P44" s="173"/>
      <c r="Q44" s="174"/>
      <c r="R44" s="172"/>
      <c r="S44" s="173"/>
      <c r="T44" s="174"/>
      <c r="U44" s="172"/>
      <c r="V44" s="173"/>
      <c r="W44" s="174"/>
      <c r="X44" s="172"/>
      <c r="Y44" s="173"/>
      <c r="Z44" s="174"/>
      <c r="AA44" s="172"/>
      <c r="AB44" s="173"/>
      <c r="AC44" s="174"/>
      <c r="AD44" s="172"/>
      <c r="AE44" s="173"/>
      <c r="AF44" s="174"/>
      <c r="AG44" s="172"/>
      <c r="AH44" s="173"/>
      <c r="AI44" s="174"/>
      <c r="AJ44" s="91">
        <f t="shared" ref="AJ44:AJ45" si="4">SUM(D44:AI44)</f>
        <v>0</v>
      </c>
      <c r="AK44" s="91"/>
      <c r="AL44" s="171"/>
      <c r="AM44" s="171"/>
      <c r="AN44"/>
      <c r="AO44"/>
      <c r="AP44"/>
      <c r="AQ44"/>
    </row>
    <row r="45" spans="1:43" ht="18" customHeight="1">
      <c r="A45" s="62"/>
      <c r="B45" s="175" t="s">
        <v>135</v>
      </c>
      <c r="C45" s="176"/>
      <c r="D45" s="11"/>
      <c r="E45" s="11"/>
      <c r="F45" s="172"/>
      <c r="G45" s="173"/>
      <c r="H45" s="174"/>
      <c r="I45" s="172"/>
      <c r="J45" s="173"/>
      <c r="K45" s="174"/>
      <c r="L45" s="172"/>
      <c r="M45" s="173"/>
      <c r="N45" s="174"/>
      <c r="O45" s="172"/>
      <c r="P45" s="173"/>
      <c r="Q45" s="174"/>
      <c r="R45" s="172"/>
      <c r="S45" s="173"/>
      <c r="T45" s="174"/>
      <c r="U45" s="172"/>
      <c r="V45" s="173"/>
      <c r="W45" s="174"/>
      <c r="X45" s="172"/>
      <c r="Y45" s="173"/>
      <c r="Z45" s="174"/>
      <c r="AA45" s="172"/>
      <c r="AB45" s="173"/>
      <c r="AC45" s="174"/>
      <c r="AD45" s="172"/>
      <c r="AE45" s="173"/>
      <c r="AF45" s="174"/>
      <c r="AG45" s="172"/>
      <c r="AH45" s="173"/>
      <c r="AI45" s="174"/>
      <c r="AJ45" s="91">
        <f t="shared" si="4"/>
        <v>0</v>
      </c>
      <c r="AK45" s="91"/>
      <c r="AL45" s="171"/>
      <c r="AM45" s="171"/>
      <c r="AN45"/>
      <c r="AO45"/>
      <c r="AP45"/>
      <c r="AQ45"/>
    </row>
    <row r="46" spans="1:43" ht="18" customHeight="1">
      <c r="A46" s="99" t="s">
        <v>123</v>
      </c>
      <c r="B46" s="99"/>
      <c r="C46" s="99"/>
      <c r="D46" s="11"/>
      <c r="E46" s="11"/>
      <c r="F46" s="172"/>
      <c r="G46" s="173"/>
      <c r="H46" s="174"/>
      <c r="I46" s="172"/>
      <c r="J46" s="173"/>
      <c r="K46" s="174"/>
      <c r="L46" s="172"/>
      <c r="M46" s="173"/>
      <c r="N46" s="174"/>
      <c r="O46" s="172"/>
      <c r="P46" s="173"/>
      <c r="Q46" s="174"/>
      <c r="R46" s="172"/>
      <c r="S46" s="173"/>
      <c r="T46" s="174"/>
      <c r="U46" s="172"/>
      <c r="V46" s="173"/>
      <c r="W46" s="174"/>
      <c r="X46" s="172"/>
      <c r="Y46" s="173"/>
      <c r="Z46" s="174"/>
      <c r="AA46" s="172"/>
      <c r="AB46" s="173"/>
      <c r="AC46" s="174"/>
      <c r="AD46" s="172"/>
      <c r="AE46" s="173"/>
      <c r="AF46" s="174"/>
      <c r="AG46" s="172"/>
      <c r="AH46" s="173"/>
      <c r="AI46" s="174"/>
      <c r="AJ46" s="91">
        <f>+SUM(D46:AI46)</f>
        <v>0</v>
      </c>
      <c r="AK46" s="91"/>
      <c r="AL46" s="170"/>
      <c r="AM46" s="170"/>
      <c r="AN46"/>
      <c r="AO46"/>
      <c r="AP46"/>
      <c r="AQ46"/>
    </row>
    <row r="47" spans="1:43" ht="18" customHeight="1">
      <c r="A47" s="28" t="s">
        <v>136</v>
      </c>
      <c r="B47" s="28"/>
      <c r="C47" s="28"/>
      <c r="D47"/>
      <c r="E47"/>
      <c r="F47"/>
      <c r="G47"/>
      <c r="H47"/>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48"/>
      <c r="AK47" s="2"/>
      <c r="AL47" s="9"/>
      <c r="AM47" s="9"/>
      <c r="AN47" s="4"/>
    </row>
    <row r="48" spans="1:43" ht="5.15" customHeight="1">
      <c r="A48" s="28"/>
      <c r="B48" s="28"/>
      <c r="C48" s="28"/>
      <c r="D48"/>
      <c r="E48"/>
      <c r="F48"/>
      <c r="G48"/>
      <c r="H48"/>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48"/>
      <c r="AK48" s="2"/>
      <c r="AL48" s="9"/>
      <c r="AM48" s="9"/>
      <c r="AN48" s="4"/>
    </row>
    <row r="49" spans="1:40" ht="18" customHeight="1">
      <c r="A49" s="10" t="s">
        <v>76</v>
      </c>
      <c r="B49" s="2"/>
      <c r="D49" s="2"/>
      <c r="E49" s="2"/>
      <c r="F49" s="2"/>
      <c r="G49" s="2"/>
      <c r="H49" s="2"/>
      <c r="I49" s="2"/>
      <c r="J49" s="2"/>
      <c r="K49" s="2"/>
      <c r="L49" s="2"/>
      <c r="M49" s="2"/>
      <c r="N49" s="2"/>
      <c r="O49" s="2"/>
      <c r="P49" s="2"/>
      <c r="Q49" s="2"/>
      <c r="R49" s="2"/>
      <c r="S49" s="2"/>
      <c r="T49" s="2"/>
      <c r="U49" s="2"/>
      <c r="V49" s="2"/>
      <c r="W49" s="9"/>
      <c r="X49" s="2"/>
      <c r="Y49" s="2"/>
      <c r="Z49" s="2"/>
      <c r="AA49" s="2"/>
      <c r="AB49" s="2"/>
      <c r="AC49" s="2"/>
      <c r="AD49" s="2"/>
      <c r="AE49" s="2"/>
      <c r="AF49" s="2"/>
      <c r="AG49" s="2"/>
      <c r="AH49" s="2"/>
      <c r="AI49" s="2"/>
      <c r="AJ49" s="48"/>
      <c r="AK49" s="2"/>
      <c r="AL49" s="9"/>
      <c r="AM49" s="9"/>
      <c r="AN49" s="4"/>
    </row>
    <row r="50" spans="1:40" ht="45" customHeight="1">
      <c r="A50" s="100" t="s">
        <v>80</v>
      </c>
      <c r="B50" s="100"/>
      <c r="C50" s="100" t="s">
        <v>117</v>
      </c>
      <c r="D50" s="100"/>
      <c r="E50" s="101" t="s">
        <v>137</v>
      </c>
      <c r="F50" s="101"/>
      <c r="G50" s="101"/>
      <c r="H50" s="101"/>
      <c r="I50"/>
      <c r="J50"/>
      <c r="K50"/>
      <c r="L50"/>
      <c r="M50"/>
      <c r="N50"/>
      <c r="O50"/>
      <c r="P50"/>
      <c r="Q50"/>
      <c r="R50"/>
      <c r="S50"/>
      <c r="T50"/>
      <c r="U50"/>
      <c r="W50" s="9"/>
      <c r="X50" s="2"/>
      <c r="Y50" s="2"/>
      <c r="Z50" s="2"/>
      <c r="AA50" s="2"/>
      <c r="AB50" s="2"/>
      <c r="AC50" s="2"/>
      <c r="AD50" s="2"/>
      <c r="AE50" s="2"/>
      <c r="AF50" s="2"/>
      <c r="AG50" s="2"/>
      <c r="AH50" s="2"/>
      <c r="AI50" s="2"/>
      <c r="AJ50" s="48"/>
      <c r="AK50" s="2"/>
      <c r="AL50" s="9"/>
      <c r="AM50" s="9"/>
      <c r="AN50" s="4"/>
    </row>
    <row r="51" spans="1:40" ht="18" customHeight="1">
      <c r="A51" s="101" t="s">
        <v>82</v>
      </c>
      <c r="B51" s="101"/>
      <c r="C51" s="102" t="e">
        <f>ROUNDDOWN(IF(AL38&lt;=60,1,1+ROUNDUP((AL38-60)/40,0)),1)</f>
        <v>#DIV/0!</v>
      </c>
      <c r="D51" s="102"/>
      <c r="E51" s="102" t="e">
        <f>ROUNDDOWN(IF(AM38&lt;4,AL38/6,IF(AM38&lt;5,AL38/5,AL38/3)),1)</f>
        <v>#DIV/0!</v>
      </c>
      <c r="F51" s="102"/>
      <c r="G51" s="102"/>
      <c r="H51" s="102"/>
      <c r="I51"/>
      <c r="J51"/>
      <c r="K51"/>
      <c r="L51"/>
      <c r="M51"/>
      <c r="N51"/>
      <c r="O51"/>
      <c r="P51"/>
      <c r="Q51"/>
      <c r="R51"/>
      <c r="S51"/>
      <c r="T51"/>
      <c r="U51"/>
      <c r="W51" s="9"/>
      <c r="X51" s="2"/>
      <c r="Y51" s="2"/>
      <c r="Z51" s="2"/>
      <c r="AA51" s="2"/>
      <c r="AB51" s="2"/>
      <c r="AC51" s="2"/>
      <c r="AD51" s="2"/>
      <c r="AE51" s="2"/>
      <c r="AF51" s="2"/>
      <c r="AG51" s="2"/>
      <c r="AH51" s="2"/>
      <c r="AI51" s="2"/>
      <c r="AJ51" s="48"/>
      <c r="AK51" s="2"/>
      <c r="AL51" s="9"/>
      <c r="AM51" s="9"/>
      <c r="AN51" s="4"/>
    </row>
    <row r="52" spans="1:40" ht="21" customHeight="1">
      <c r="A52" s="10" t="s">
        <v>99</v>
      </c>
      <c r="B52" s="1"/>
      <c r="C52" s="5"/>
      <c r="D52" s="5"/>
      <c r="E52" s="5"/>
      <c r="F52" s="5"/>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5"/>
      <c r="AM52" s="5"/>
      <c r="AN52" s="4"/>
    </row>
    <row r="53" spans="1:40" ht="25" customHeight="1">
      <c r="A53" s="4"/>
      <c r="B53" s="9"/>
      <c r="C53" s="92" t="str">
        <f>IF(VLOOKUP($AK$1,変更禁止!$A$1:$J$32,C58,FALSE)=0,"-",VLOOKUP($AK$1,変更禁止!$A$1:$J$32,C58,FALSE))</f>
        <v>管理者</v>
      </c>
      <c r="D53" s="93"/>
      <c r="E53" s="94" t="str">
        <f>IF(VLOOKUP($AK$1,変更禁止!$A$1:$J$32,E58,FALSE)=0,"-",VLOOKUP($AK$1,変更禁止!$A$1:$J$32,E58,FALSE))</f>
        <v>サービス管理責任者</v>
      </c>
      <c r="F53" s="94"/>
      <c r="G53" s="94"/>
      <c r="H53" s="94"/>
      <c r="I53" s="92" t="str">
        <f>IF(VLOOKUP($AK$1,変更禁止!$A$1:$J$32,I58,FALSE)=0,"-",VLOOKUP($AK$1,変更禁止!$A$1:$J$32,I58,FALSE))</f>
        <v>医師</v>
      </c>
      <c r="J53" s="93"/>
      <c r="K53" s="93"/>
      <c r="L53" s="93"/>
      <c r="M53" s="93"/>
      <c r="N53" s="95"/>
      <c r="O53" s="92" t="str">
        <f>IF(VLOOKUP($AK$1,変更禁止!$A$1:$J$32,O58,FALSE)=0,"-",VLOOKUP($AK$1,変更禁止!$A$1:$J$32,O58,FALSE))</f>
        <v>看護職員</v>
      </c>
      <c r="P53" s="93"/>
      <c r="Q53" s="93"/>
      <c r="R53" s="93"/>
      <c r="S53" s="93"/>
      <c r="T53" s="95"/>
      <c r="U53" s="92" t="str">
        <f>IF(VLOOKUP($AK$1,変更禁止!$A$1:$J$32,U58,FALSE)=0,"-",VLOOKUP($AK$1,変更禁止!$A$1:$J$32,U58,FALSE))</f>
        <v>理学療法士</v>
      </c>
      <c r="V53" s="93"/>
      <c r="W53" s="93"/>
      <c r="X53" s="93"/>
      <c r="Y53" s="93"/>
      <c r="Z53" s="95"/>
      <c r="AA53" s="92" t="str">
        <f>IF(VLOOKUP($AK$1,変更禁止!$A$1:$J$32,AA58,FALSE)=0,"-",VLOOKUP($AK$1,変更禁止!$A$1:$J$32,AA58,FALSE))</f>
        <v>作業療法士</v>
      </c>
      <c r="AB53" s="93"/>
      <c r="AC53" s="93"/>
      <c r="AD53" s="93"/>
      <c r="AE53" s="93"/>
      <c r="AF53" s="95"/>
      <c r="AG53" s="94" t="str">
        <f>IF(VLOOKUP($AK$1,変更禁止!$A$1:$J$32,AG58,FALSE)=0,"-",VLOOKUP($AK$1,変更禁止!$A$1:$J$32,AG58,FALSE))</f>
        <v>言語聴覚士</v>
      </c>
      <c r="AH53" s="94"/>
      <c r="AI53" s="94"/>
      <c r="AJ53" s="94"/>
      <c r="AK53" s="94"/>
      <c r="AL53" s="94" t="str">
        <f>IF(VLOOKUP($AK$1,変更禁止!$A$1:$J$32,AL58,FALSE)=0,"-",VLOOKUP($AK$1,変更禁止!$A$1:$J$32,AL58,FALSE))</f>
        <v>生活支援員</v>
      </c>
      <c r="AM53" s="94"/>
      <c r="AN53" s="4"/>
    </row>
    <row r="54" spans="1:40" ht="18" customHeight="1">
      <c r="A54" s="4"/>
      <c r="B54" s="9"/>
      <c r="C54" s="44" t="s">
        <v>100</v>
      </c>
      <c r="D54" s="44" t="s">
        <v>101</v>
      </c>
      <c r="E54" s="43" t="s">
        <v>100</v>
      </c>
      <c r="F54" s="108" t="s">
        <v>101</v>
      </c>
      <c r="G54" s="108"/>
      <c r="H54" s="108"/>
      <c r="I54" s="105" t="s">
        <v>100</v>
      </c>
      <c r="J54" s="106"/>
      <c r="K54" s="107"/>
      <c r="L54" s="105" t="s">
        <v>101</v>
      </c>
      <c r="M54" s="106"/>
      <c r="N54" s="107"/>
      <c r="O54" s="105" t="s">
        <v>100</v>
      </c>
      <c r="P54" s="106"/>
      <c r="Q54" s="107"/>
      <c r="R54" s="105" t="s">
        <v>101</v>
      </c>
      <c r="S54" s="106"/>
      <c r="T54" s="107"/>
      <c r="U54" s="105" t="s">
        <v>100</v>
      </c>
      <c r="V54" s="106"/>
      <c r="W54" s="107"/>
      <c r="X54" s="105" t="s">
        <v>101</v>
      </c>
      <c r="Y54" s="106"/>
      <c r="Z54" s="107"/>
      <c r="AA54" s="105" t="s">
        <v>100</v>
      </c>
      <c r="AB54" s="106"/>
      <c r="AC54" s="107"/>
      <c r="AD54" s="105" t="s">
        <v>101</v>
      </c>
      <c r="AE54" s="106"/>
      <c r="AF54" s="107"/>
      <c r="AG54" s="105" t="s">
        <v>100</v>
      </c>
      <c r="AH54" s="106"/>
      <c r="AI54" s="107"/>
      <c r="AJ54" s="105" t="s">
        <v>101</v>
      </c>
      <c r="AK54" s="107"/>
      <c r="AL54" s="43" t="s">
        <v>0</v>
      </c>
      <c r="AM54" s="43" t="s">
        <v>125</v>
      </c>
      <c r="AN54" s="4"/>
    </row>
    <row r="55" spans="1:40" ht="18" customHeight="1">
      <c r="A55" s="4"/>
      <c r="B55" s="17" t="s">
        <v>102</v>
      </c>
      <c r="C55" s="43">
        <f>COUNTIFS($B$11:$B$30,C$53,$C$11:$C$30,"A",$E$11:$E$30,"*")</f>
        <v>1</v>
      </c>
      <c r="D55" s="43">
        <f>COUNTIFS($B$11:$B$30,C$53,$C$11:$C$30,"B",$E$11:$E$30,"*")</f>
        <v>0</v>
      </c>
      <c r="E55" s="43">
        <f>COUNTIFS($B$11:$B$30,E$53,$C$11:$C$30,"A",$E$11:$E$30,"*")</f>
        <v>0</v>
      </c>
      <c r="F55" s="105">
        <f>COUNTIFS($B$11:$B$30,E$53,$C$11:$C$30,"B",$E$11:$E$30,"*")</f>
        <v>0</v>
      </c>
      <c r="G55" s="106"/>
      <c r="H55" s="107"/>
      <c r="I55" s="105">
        <f>COUNTIFS($B$11:$B$30,I$53,$C$11:$C$30,"A",$E$11:$E$30,"*")</f>
        <v>0</v>
      </c>
      <c r="J55" s="106"/>
      <c r="K55" s="107"/>
      <c r="L55" s="105">
        <f>COUNTIFS($B$11:$B$30,I$53,$C$11:$C$30,"B",$E$11:$E$30,"*")</f>
        <v>0</v>
      </c>
      <c r="M55" s="106"/>
      <c r="N55" s="107"/>
      <c r="O55" s="105">
        <f>COUNTIFS($B$11:$B$30,O$53,$C$11:$C$30,"A",$E$11:$E$30,"*")</f>
        <v>0</v>
      </c>
      <c r="P55" s="106"/>
      <c r="Q55" s="107"/>
      <c r="R55" s="105">
        <f>COUNTIFS($B$11:$B$30,O$53,$C$11:$C$30,"B",$E$11:$E$30,"*")</f>
        <v>0</v>
      </c>
      <c r="S55" s="106"/>
      <c r="T55" s="107"/>
      <c r="U55" s="105">
        <f>COUNTIFS($B$11:$B$30,U$53,$C$11:$C$30,"A",$E$11:$E$30,"*")</f>
        <v>0</v>
      </c>
      <c r="V55" s="106"/>
      <c r="W55" s="107"/>
      <c r="X55" s="105">
        <f>COUNTIFS($B$11:$B$30,U$53,$C$11:$C$30,"B",$E$11:$E$30,"*")</f>
        <v>0</v>
      </c>
      <c r="Y55" s="106"/>
      <c r="Z55" s="107"/>
      <c r="AA55" s="105">
        <f>COUNTIFS($B$11:$B$30,AA$53,$C$11:$C$30,"A",$E$11:$E$30,"*")</f>
        <v>0</v>
      </c>
      <c r="AB55" s="106"/>
      <c r="AC55" s="107"/>
      <c r="AD55" s="105">
        <f>COUNTIFS($B$11:$B$30,AA$53,$C$11:$C$30,"B",$E$11:$E$30,"*")</f>
        <v>0</v>
      </c>
      <c r="AE55" s="106"/>
      <c r="AF55" s="107"/>
      <c r="AG55" s="105">
        <f>COUNTIFS($B$11:$B$30,AG$53,$C$11:$C$30,"A",$E$11:$E$30,"*")</f>
        <v>0</v>
      </c>
      <c r="AH55" s="106"/>
      <c r="AI55" s="107"/>
      <c r="AJ55" s="105">
        <f>COUNTIFS($B$11:$B$30,AG$53,$C$11:$C$30,"B",$E$11:$E$30,"*")</f>
        <v>0</v>
      </c>
      <c r="AK55" s="107"/>
      <c r="AL55" s="43">
        <f>COUNTIFS($B$11:$B$30,AL$53,$C$11:$C$30,"A",$E$11:$E$30,"*")</f>
        <v>0</v>
      </c>
      <c r="AM55" s="43">
        <f>COUNTIFS($B$11:$B$30,AL$53,$C$11:$C$30,"B",$E$11:$E$30,"*")</f>
        <v>0</v>
      </c>
      <c r="AN55" s="4"/>
    </row>
    <row r="56" spans="1:40" ht="18" customHeight="1">
      <c r="A56" s="4"/>
      <c r="B56" s="24" t="s">
        <v>103</v>
      </c>
      <c r="C56" s="43">
        <f>COUNTIFS($B$11:$B$30,C$53,$C$11:$C$30,"C",$E$11:$E$30,"*")</f>
        <v>0</v>
      </c>
      <c r="D56" s="43">
        <f>COUNTIFS($B$11:$B$30,C$53,$C$11:$C$30,"D",$E$11:$E$30,"*")</f>
        <v>0</v>
      </c>
      <c r="E56" s="43">
        <f>COUNTIFS($B$11:$B$30,E$53,$C$11:$C$30,"C",$E$11:$E$30,"*")</f>
        <v>0</v>
      </c>
      <c r="F56" s="105">
        <f>COUNTIFS($B$11:$B$30,E$53,$C$11:$C$30,"D",$E$11:$E$30,"*")</f>
        <v>1</v>
      </c>
      <c r="G56" s="106"/>
      <c r="H56" s="107"/>
      <c r="I56" s="105">
        <f>COUNTIFS($B$11:$B$30,I$53,$C$11:$C$30,"C",$E$11:$E$30,"*")</f>
        <v>1</v>
      </c>
      <c r="J56" s="106"/>
      <c r="K56" s="107"/>
      <c r="L56" s="105">
        <f>COUNTIFS($B$11:$B$30,I$53,$C$11:$C$30,"D",$E$11:$E$30,"*")</f>
        <v>0</v>
      </c>
      <c r="M56" s="106"/>
      <c r="N56" s="107"/>
      <c r="O56" s="105">
        <f>COUNTIFS($B$11:$B$30,O$53,$C$11:$C$30,"C",$E$11:$E$30,"*")</f>
        <v>0</v>
      </c>
      <c r="P56" s="106"/>
      <c r="Q56" s="107"/>
      <c r="R56" s="105">
        <f>COUNTIFS($B$11:$B$30,O$53,$C$11:$C$30,"D",$E$11:$E$30,"*")</f>
        <v>1</v>
      </c>
      <c r="S56" s="106"/>
      <c r="T56" s="107"/>
      <c r="U56" s="105">
        <f>COUNTIFS($B$11:$B$30,U$53,$C$11:$C$30,"C",$E$11:$E$30,"*")</f>
        <v>0</v>
      </c>
      <c r="V56" s="106"/>
      <c r="W56" s="107"/>
      <c r="X56" s="105">
        <f>COUNTIFS($B$11:$B$30,U$53,$C$11:$C$30,"D",$E$11:$E$30,"*")</f>
        <v>0</v>
      </c>
      <c r="Y56" s="106"/>
      <c r="Z56" s="107"/>
      <c r="AA56" s="105">
        <f>COUNTIFS($B$11:$B$30,AA$53,$C$11:$C$30,"C",$E$11:$E$30,"*")</f>
        <v>0</v>
      </c>
      <c r="AB56" s="106"/>
      <c r="AC56" s="107"/>
      <c r="AD56" s="105">
        <f>COUNTIFS($B$11:$B$30,AA$53,$C$11:$C$30,"D",$E$11:$E$30,"*")</f>
        <v>0</v>
      </c>
      <c r="AE56" s="106"/>
      <c r="AF56" s="107"/>
      <c r="AG56" s="105">
        <f>COUNTIFS($B$11:$B$30,AG$53,$C$11:$C$30,"C",$E$11:$E$30,"*")</f>
        <v>0</v>
      </c>
      <c r="AH56" s="106"/>
      <c r="AI56" s="107"/>
      <c r="AJ56" s="105">
        <f>COUNTIFS($B$11:$B$30,AG$53,$C$11:$C$30,"D",$E$11:$E$30,"*")</f>
        <v>0</v>
      </c>
      <c r="AK56" s="107"/>
      <c r="AL56" s="43">
        <f>COUNTIFS($B$11:$B$30,AL$53,$C$11:$C$30,"C",$E$11:$E$30,"*")</f>
        <v>0</v>
      </c>
      <c r="AM56" s="43">
        <f>COUNTIFS($B$11:$B$30,AL$53,$C$11:$C$30,"D",$E$11:$E$30,"*")</f>
        <v>0</v>
      </c>
      <c r="AN56" s="4"/>
    </row>
    <row r="57" spans="1:40" ht="25" customHeight="1">
      <c r="A57" s="4"/>
      <c r="B57" s="24" t="s">
        <v>104</v>
      </c>
      <c r="C57" s="92">
        <f>IF($AK$3="４週",SUMIFS($AK$11:$AK$30,$B$11:$B$30,C53)/4/$AH$5,IF($AK$3="歴月",SUMIFS($AK$11:$AK$30,$B$11:$B$30,C53)/$AL$5,"記載する期間を選択してください"))</f>
        <v>0</v>
      </c>
      <c r="D57" s="95"/>
      <c r="E57" s="92">
        <f>IF($AK$3="４週",SUMIFS($AK$11:$AK$30,$B$11:$B$30,E53)/4/$AH$5,IF($AK$3="歴月",SUMIFS($AK$11:$AK$30,$B$11:$B$30,E53)/$AL$5,"記載する期間を選択してください"))</f>
        <v>0</v>
      </c>
      <c r="F57" s="93"/>
      <c r="G57" s="93"/>
      <c r="H57" s="95"/>
      <c r="I57" s="92">
        <f>IF($AK$3="４週",SUMIFS($AK$11:$AK$30,$B$11:$B$30,I53)/4/$AH$5,IF($AK$3="歴月",SUMIFS($AK$11:$AK$30,$B$11:$B$30,I53)/$AL$5,"記載する期間を選択してください"))</f>
        <v>0</v>
      </c>
      <c r="J57" s="93"/>
      <c r="K57" s="93"/>
      <c r="L57" s="93"/>
      <c r="M57" s="93"/>
      <c r="N57" s="95"/>
      <c r="O57" s="92">
        <f>IF($AK$3="４週",SUMIFS($AK$11:$AK$30,$B$11:$B$30,O53)/4/$AH$5,IF($AK$3="歴月",SUMIFS($AK$11:$AK$30,$B$11:$B$30,O53)/$AL$5,"記載する期間を選択してください"))</f>
        <v>0</v>
      </c>
      <c r="P57" s="93"/>
      <c r="Q57" s="93"/>
      <c r="R57" s="93"/>
      <c r="S57" s="93"/>
      <c r="T57" s="95"/>
      <c r="U57" s="92">
        <f>IF($AK$3="４週",SUMIFS($AK$11:$AK$30,$B$11:$B$30,U53)/4/$AH$5,IF($AK$3="歴月",SUMIFS($AK$11:$AK$30,$B$11:$B$30,U53)/$AL$5,"記載する期間を選択してください"))</f>
        <v>0</v>
      </c>
      <c r="V57" s="93"/>
      <c r="W57" s="93"/>
      <c r="X57" s="93"/>
      <c r="Y57" s="93"/>
      <c r="Z57" s="95"/>
      <c r="AA57" s="92">
        <f>IF($AK$3="４週",SUMIFS($AK$11:$AK$30,$B$11:$B$30,AA53)/4/$AH$5,IF($AK$3="歴月",SUMIFS($AK$11:$AK$30,$B$11:$B$30,AA53)/$AL$5,"記載する期間を選択してください"))</f>
        <v>0</v>
      </c>
      <c r="AB57" s="93"/>
      <c r="AC57" s="93"/>
      <c r="AD57" s="93"/>
      <c r="AE57" s="93"/>
      <c r="AF57" s="95"/>
      <c r="AG57" s="92">
        <f>IF($AK$3="４週",SUMIFS($AK$11:$AK$30,$B$11:$B$30,AG53)/4/$AH$5,IF($AK$3="歴月",SUMIFS($AK$11:$AK$30,$B$11:$B$30,AG53)/$AL$5,"記載する期間を選択してください"))</f>
        <v>0</v>
      </c>
      <c r="AH57" s="93"/>
      <c r="AI57" s="93"/>
      <c r="AJ57" s="93"/>
      <c r="AK57" s="95"/>
      <c r="AL57" s="92">
        <f>IF($AK$3="４週",SUMIFS($AK$11:$AK$30,$B$11:$B$30,AL53)/4/$AH$5,IF($AK$3="歴月",SUMIFS($AK$11:$AK$30,$B$11:$B$30,AL53)/$AL$5,"記載する期間を選択してください"))</f>
        <v>0</v>
      </c>
      <c r="AM57" s="95"/>
      <c r="AN57" s="4"/>
    </row>
    <row r="58" spans="1:40" ht="5.15" customHeight="1">
      <c r="A58" s="4"/>
      <c r="B58" s="1"/>
      <c r="C58" s="20">
        <v>2</v>
      </c>
      <c r="D58" s="20"/>
      <c r="E58" s="20">
        <v>3</v>
      </c>
      <c r="F58" s="20"/>
      <c r="G58" s="20"/>
      <c r="H58" s="20"/>
      <c r="I58" s="20">
        <v>4</v>
      </c>
      <c r="J58" s="20"/>
      <c r="K58" s="20"/>
      <c r="L58" s="20"/>
      <c r="M58" s="20"/>
      <c r="N58" s="20"/>
      <c r="O58" s="20">
        <v>5</v>
      </c>
      <c r="P58" s="20"/>
      <c r="Q58" s="20"/>
      <c r="R58" s="20"/>
      <c r="S58" s="20"/>
      <c r="T58" s="20"/>
      <c r="U58" s="20">
        <v>6</v>
      </c>
      <c r="V58" s="20"/>
      <c r="W58" s="20"/>
      <c r="X58" s="20"/>
      <c r="Y58" s="20"/>
      <c r="Z58" s="20"/>
      <c r="AA58" s="20">
        <v>7</v>
      </c>
      <c r="AB58" s="20"/>
      <c r="AC58" s="20"/>
      <c r="AD58" s="20"/>
      <c r="AE58" s="20"/>
      <c r="AF58" s="20"/>
      <c r="AG58" s="20">
        <v>8</v>
      </c>
      <c r="AH58" s="20"/>
      <c r="AI58" s="20"/>
      <c r="AJ58" s="20"/>
      <c r="AK58" s="20"/>
      <c r="AL58" s="20">
        <v>9</v>
      </c>
      <c r="AM58" s="42"/>
      <c r="AN58" s="4"/>
    </row>
    <row r="59" spans="1:40" ht="15" customHeight="1">
      <c r="A59" s="2" t="s">
        <v>28</v>
      </c>
      <c r="B59" s="33"/>
      <c r="C59" s="34"/>
      <c r="D59" s="34"/>
      <c r="E59" s="34"/>
      <c r="F59" s="35"/>
      <c r="G59" s="34"/>
      <c r="H59" s="20"/>
      <c r="I59" s="20"/>
      <c r="J59" s="20"/>
      <c r="K59" s="20"/>
      <c r="L59" s="20"/>
      <c r="M59" s="20"/>
      <c r="N59" s="20"/>
      <c r="O59" s="20"/>
      <c r="P59" s="20"/>
      <c r="Q59" s="20"/>
      <c r="R59" s="20">
        <v>6</v>
      </c>
      <c r="S59" s="20"/>
      <c r="T59" s="20"/>
      <c r="U59" s="20"/>
      <c r="V59" s="20"/>
      <c r="W59" s="20"/>
      <c r="X59" s="20">
        <v>7</v>
      </c>
      <c r="Y59" s="20"/>
      <c r="Z59" s="20"/>
      <c r="AA59" s="20"/>
      <c r="AB59" s="20"/>
      <c r="AC59" s="20"/>
      <c r="AD59" s="20">
        <v>8</v>
      </c>
      <c r="AE59" s="20"/>
      <c r="AF59" s="20"/>
      <c r="AG59" s="21"/>
      <c r="AH59" s="21"/>
      <c r="AI59" s="21"/>
      <c r="AJ59" s="21">
        <v>9</v>
      </c>
      <c r="AK59" s="19"/>
      <c r="AL59" s="19"/>
      <c r="AM59" s="4"/>
    </row>
    <row r="60" spans="1:40" s="2" customFormat="1" ht="15" customHeight="1">
      <c r="A60" s="2" t="s">
        <v>29</v>
      </c>
      <c r="B60" s="28"/>
      <c r="C60" s="28"/>
      <c r="D60" s="28"/>
      <c r="E60" s="28"/>
      <c r="F60" s="28"/>
      <c r="G60" s="28"/>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row>
    <row r="61" spans="1:40" s="2" customFormat="1" ht="15" customHeight="1">
      <c r="A61" s="2" t="s">
        <v>30</v>
      </c>
      <c r="B61" s="28"/>
      <c r="C61" s="28"/>
      <c r="D61" s="28"/>
      <c r="E61" s="28"/>
      <c r="F61" s="28"/>
      <c r="G61" s="28"/>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row>
    <row r="62" spans="1:40" s="2" customFormat="1" ht="15" customHeight="1">
      <c r="A62" s="2" t="s">
        <v>31</v>
      </c>
      <c r="B62" s="28"/>
      <c r="C62" s="28"/>
      <c r="D62" s="28"/>
      <c r="E62" s="28"/>
      <c r="F62" s="28"/>
      <c r="G62" s="28"/>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row>
    <row r="63" spans="1:40" s="2" customFormat="1" ht="15" customHeight="1">
      <c r="A63" s="2" t="s">
        <v>32</v>
      </c>
      <c r="B63" s="28"/>
      <c r="C63" s="28"/>
      <c r="D63" s="28"/>
      <c r="E63" s="28"/>
      <c r="F63" s="28"/>
      <c r="G63" s="28"/>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row>
    <row r="64" spans="1:40" ht="15" customHeight="1">
      <c r="A64" s="2" t="s">
        <v>33</v>
      </c>
      <c r="B64" s="36"/>
      <c r="C64" s="2"/>
      <c r="D64" s="2"/>
      <c r="E64" s="2"/>
      <c r="F64" s="2"/>
      <c r="G64" s="2"/>
    </row>
    <row r="65" spans="1:7" ht="15" customHeight="1">
      <c r="A65" s="2" t="s">
        <v>34</v>
      </c>
      <c r="B65" s="36"/>
      <c r="C65" s="2"/>
      <c r="D65" s="2"/>
      <c r="E65" s="2"/>
      <c r="F65" s="2"/>
      <c r="G65" s="2"/>
    </row>
    <row r="66" spans="1:7" ht="15" customHeight="1">
      <c r="A66" s="2"/>
      <c r="B66" s="17" t="s">
        <v>35</v>
      </c>
      <c r="C66" s="100" t="s">
        <v>36</v>
      </c>
      <c r="D66" s="100"/>
      <c r="E66" s="100"/>
      <c r="F66" s="2"/>
      <c r="G66" s="2"/>
    </row>
    <row r="67" spans="1:7" ht="15" customHeight="1">
      <c r="A67" s="2"/>
      <c r="B67" s="39" t="s">
        <v>37</v>
      </c>
      <c r="C67" s="91" t="s">
        <v>38</v>
      </c>
      <c r="D67" s="91"/>
      <c r="E67" s="91"/>
      <c r="F67" s="2"/>
      <c r="G67" s="2"/>
    </row>
    <row r="68" spans="1:7" ht="15" customHeight="1">
      <c r="A68" s="2"/>
      <c r="B68" s="39" t="s">
        <v>39</v>
      </c>
      <c r="C68" s="91" t="s">
        <v>40</v>
      </c>
      <c r="D68" s="91"/>
      <c r="E68" s="91"/>
      <c r="F68" s="2"/>
      <c r="G68" s="2"/>
    </row>
    <row r="69" spans="1:7" ht="15" customHeight="1">
      <c r="A69" s="2"/>
      <c r="B69" s="39" t="s">
        <v>41</v>
      </c>
      <c r="C69" s="91" t="s">
        <v>42</v>
      </c>
      <c r="D69" s="91"/>
      <c r="E69" s="91"/>
      <c r="F69" s="2"/>
      <c r="G69" s="2"/>
    </row>
    <row r="70" spans="1:7" ht="15" customHeight="1">
      <c r="A70" s="2"/>
      <c r="B70" s="39" t="s">
        <v>43</v>
      </c>
      <c r="C70" s="91" t="s">
        <v>44</v>
      </c>
      <c r="D70" s="91"/>
      <c r="E70" s="91"/>
      <c r="F70" s="2"/>
      <c r="G70" s="2"/>
    </row>
    <row r="71" spans="1:7" ht="15" customHeight="1">
      <c r="A71" s="2"/>
      <c r="B71" s="2" t="s">
        <v>45</v>
      </c>
      <c r="C71" s="2"/>
      <c r="D71" s="2"/>
      <c r="E71" s="2"/>
      <c r="F71" s="2"/>
      <c r="G71" s="2"/>
    </row>
    <row r="72" spans="1:7" ht="15" customHeight="1">
      <c r="A72" s="2"/>
      <c r="B72" s="2" t="s">
        <v>46</v>
      </c>
      <c r="C72" s="2"/>
      <c r="D72" s="2"/>
      <c r="E72" s="2"/>
      <c r="F72" s="2"/>
      <c r="G72" s="2"/>
    </row>
    <row r="73" spans="1:7" ht="15" customHeight="1">
      <c r="A73" s="2"/>
      <c r="B73" s="2" t="s">
        <v>47</v>
      </c>
      <c r="C73" s="2"/>
      <c r="D73" s="2"/>
      <c r="E73" s="2"/>
      <c r="F73" s="2"/>
      <c r="G73" s="2"/>
    </row>
    <row r="74" spans="1:7" ht="15" customHeight="1">
      <c r="A74" s="2" t="s">
        <v>48</v>
      </c>
      <c r="B74" s="36"/>
      <c r="C74" s="2"/>
      <c r="D74" s="2"/>
      <c r="E74" s="2"/>
      <c r="F74" s="2"/>
      <c r="G74" s="2"/>
    </row>
    <row r="75" spans="1:7" ht="15" customHeight="1">
      <c r="A75" s="2" t="s">
        <v>49</v>
      </c>
      <c r="B75" s="36"/>
      <c r="C75" s="2"/>
      <c r="D75" s="2"/>
      <c r="E75" s="2"/>
      <c r="F75" s="2"/>
      <c r="G75" s="2"/>
    </row>
    <row r="76" spans="1:7" ht="15" customHeight="1">
      <c r="A76" s="2" t="s">
        <v>50</v>
      </c>
      <c r="B76" s="36"/>
      <c r="C76" s="2"/>
      <c r="D76" s="2"/>
      <c r="E76" s="2"/>
      <c r="F76" s="2"/>
      <c r="G76" s="2"/>
    </row>
    <row r="77" spans="1:7" ht="15" customHeight="1">
      <c r="A77" s="2" t="s">
        <v>51</v>
      </c>
      <c r="B77" s="36"/>
      <c r="C77" s="2"/>
      <c r="D77" s="2"/>
      <c r="E77" s="2"/>
      <c r="F77" s="2"/>
      <c r="G77" s="2"/>
    </row>
    <row r="78" spans="1:7" ht="15" customHeight="1">
      <c r="A78" s="2" t="s">
        <v>52</v>
      </c>
      <c r="B78" s="36"/>
      <c r="C78" s="2"/>
      <c r="D78" s="2"/>
      <c r="E78" s="2"/>
      <c r="F78" s="2"/>
      <c r="G78" s="2"/>
    </row>
    <row r="79" spans="1:7" ht="15" customHeight="1">
      <c r="A79" s="2" t="s">
        <v>53</v>
      </c>
      <c r="B79" s="36"/>
      <c r="C79" s="2"/>
      <c r="D79" s="2"/>
      <c r="E79" s="2"/>
      <c r="F79" s="2"/>
      <c r="G79" s="2"/>
    </row>
    <row r="80" spans="1:7" ht="15" customHeight="1">
      <c r="A80" s="2"/>
      <c r="B80" s="2" t="s">
        <v>54</v>
      </c>
      <c r="C80" s="2"/>
      <c r="D80" s="2"/>
      <c r="E80" s="2"/>
      <c r="F80" s="2"/>
      <c r="G80" s="2"/>
    </row>
    <row r="81" spans="1:7" ht="15" customHeight="1">
      <c r="A81" s="2"/>
      <c r="B81" s="2" t="s">
        <v>55</v>
      </c>
      <c r="C81" s="2"/>
      <c r="D81" s="2"/>
      <c r="E81" s="2"/>
      <c r="F81" s="2"/>
      <c r="G81" s="2"/>
    </row>
    <row r="82" spans="1:7" ht="15" customHeight="1">
      <c r="A82" s="2" t="s">
        <v>56</v>
      </c>
      <c r="B82" s="36"/>
      <c r="C82" s="2"/>
      <c r="D82" s="2"/>
      <c r="E82" s="2"/>
      <c r="F82" s="2"/>
      <c r="G82" s="2"/>
    </row>
    <row r="83" spans="1:7" ht="15" customHeight="1">
      <c r="A83" s="2" t="s">
        <v>57</v>
      </c>
      <c r="B83" s="36"/>
      <c r="C83" s="2"/>
      <c r="D83" s="2"/>
      <c r="E83" s="2"/>
      <c r="F83" s="2"/>
      <c r="G83" s="2"/>
    </row>
    <row r="84" spans="1:7" ht="15" customHeight="1">
      <c r="A84" s="2" t="s">
        <v>58</v>
      </c>
      <c r="B84" s="36"/>
      <c r="C84" s="2"/>
      <c r="D84" s="2"/>
      <c r="E84" s="2"/>
      <c r="F84" s="2"/>
      <c r="G84" s="2"/>
    </row>
    <row r="85" spans="1:7" ht="15" customHeight="1">
      <c r="A85" s="2" t="s">
        <v>59</v>
      </c>
      <c r="B85" s="36"/>
      <c r="C85" s="2"/>
      <c r="D85" s="2"/>
      <c r="E85" s="2"/>
      <c r="F85" s="2"/>
      <c r="G85" s="2"/>
    </row>
    <row r="86" spans="1:7" ht="15" customHeight="1">
      <c r="A86" s="2" t="s">
        <v>60</v>
      </c>
      <c r="B86" s="36"/>
      <c r="C86" s="2"/>
      <c r="D86" s="2"/>
      <c r="E86" s="2"/>
      <c r="F86" s="2"/>
      <c r="G86" s="2"/>
    </row>
    <row r="87" spans="1:7" ht="15" customHeight="1">
      <c r="A87" s="2" t="s">
        <v>61</v>
      </c>
      <c r="B87" s="36"/>
      <c r="C87" s="2"/>
      <c r="D87" s="2"/>
      <c r="E87" s="2"/>
      <c r="F87" s="2"/>
      <c r="G87" s="2"/>
    </row>
    <row r="88" spans="1:7" ht="15" customHeight="1">
      <c r="A88" s="2" t="s">
        <v>62</v>
      </c>
      <c r="B88" s="36"/>
      <c r="C88" s="2"/>
      <c r="D88" s="2"/>
      <c r="E88" s="2"/>
      <c r="F88" s="2"/>
      <c r="G88" s="2"/>
    </row>
    <row r="89" spans="1:7" ht="15" customHeight="1">
      <c r="A89" s="2" t="s">
        <v>63</v>
      </c>
      <c r="B89" s="36"/>
      <c r="C89" s="2"/>
      <c r="D89" s="2"/>
      <c r="E89" s="2"/>
      <c r="F89" s="2"/>
      <c r="G89" s="2"/>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AD38:AD46 D38:F46 AA38:AA46 X38:X46 U38:U46 R38:R46 O38:O46 L38:L46 I38:I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topLeftCell="A33" zoomScaleNormal="100" zoomScaleSheetLayoutView="100" workbookViewId="0">
      <selection activeCell="K47" sqref="K47"/>
    </sheetView>
  </sheetViews>
  <sheetFormatPr defaultColWidth="8.25" defaultRowHeight="21" customHeight="1"/>
  <cols>
    <col min="1" max="1" width="2.58203125" style="1" customWidth="1"/>
    <col min="2" max="2" width="14.5" style="3" customWidth="1"/>
    <col min="3" max="3" width="6.58203125" style="1" customWidth="1"/>
    <col min="4" max="5" width="7.58203125" style="1" customWidth="1"/>
    <col min="6" max="36" width="2.58203125" style="1" customWidth="1"/>
    <col min="37" max="37" width="6.58203125" style="1" customWidth="1"/>
    <col min="38" max="39" width="7.58203125" style="1" customWidth="1"/>
    <col min="40" max="40" width="5.58203125" style="1" customWidth="1"/>
    <col min="41" max="16384" width="8.25" style="1"/>
  </cols>
  <sheetData>
    <row r="1" spans="1:40" ht="20.149999999999999" customHeight="1">
      <c r="A1" s="37" t="s">
        <v>1</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2</v>
      </c>
      <c r="AJ1" s="23"/>
      <c r="AK1" s="125" t="s">
        <v>138</v>
      </c>
      <c r="AL1" s="125"/>
      <c r="AM1" s="125"/>
      <c r="AN1" s="125"/>
    </row>
    <row r="2" spans="1:40" ht="18" customHeight="1">
      <c r="A2" s="4"/>
      <c r="B2" s="5"/>
      <c r="C2" s="5"/>
      <c r="D2" s="5"/>
      <c r="E2" s="5"/>
      <c r="F2" s="5"/>
      <c r="G2" s="5"/>
      <c r="H2" s="5"/>
      <c r="I2" s="5"/>
      <c r="J2" s="5"/>
      <c r="K2" s="5"/>
      <c r="L2" s="5"/>
      <c r="M2" s="126">
        <v>2026</v>
      </c>
      <c r="N2" s="126"/>
      <c r="O2" s="126"/>
      <c r="P2" s="126"/>
      <c r="Q2" s="127" t="s">
        <v>4</v>
      </c>
      <c r="R2" s="127"/>
      <c r="S2" s="126"/>
      <c r="T2" s="126"/>
      <c r="U2" s="127" t="s">
        <v>5</v>
      </c>
      <c r="V2" s="127"/>
      <c r="W2" s="5"/>
      <c r="X2" s="5"/>
      <c r="Y2" s="5"/>
      <c r="Z2" s="4"/>
      <c r="AA2" s="4"/>
      <c r="AC2" s="23"/>
      <c r="AD2" s="5"/>
      <c r="AE2" s="5"/>
      <c r="AF2" s="5"/>
      <c r="AG2" s="5"/>
      <c r="AH2" s="5"/>
      <c r="AI2" s="23" t="s">
        <v>6</v>
      </c>
      <c r="AJ2" s="23"/>
      <c r="AK2" s="128"/>
      <c r="AL2" s="128"/>
      <c r="AM2" s="128"/>
      <c r="AN2" s="128"/>
    </row>
    <row r="3" spans="1:40" ht="18" customHeight="1">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7</v>
      </c>
      <c r="AJ3" s="23"/>
      <c r="AK3" s="129" t="s">
        <v>65</v>
      </c>
      <c r="AL3" s="129"/>
      <c r="AM3" s="129"/>
      <c r="AN3" s="129"/>
    </row>
    <row r="4" spans="1:40" ht="18" customHeight="1">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8</v>
      </c>
      <c r="AJ4" s="23"/>
      <c r="AK4" s="129"/>
      <c r="AL4" s="129"/>
      <c r="AM4" s="129"/>
      <c r="AN4" s="129"/>
    </row>
    <row r="5" spans="1:40" ht="18" customHeight="1">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9</v>
      </c>
      <c r="AH5" s="130"/>
      <c r="AI5" s="130"/>
      <c r="AJ5" s="130"/>
      <c r="AK5" s="30" t="s">
        <v>10</v>
      </c>
      <c r="AL5" s="41"/>
      <c r="AM5" s="30" t="s">
        <v>11</v>
      </c>
      <c r="AN5" s="4"/>
    </row>
    <row r="6" spans="1:40" ht="10" customHeight="1">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c r="A7" s="113" t="s">
        <v>12</v>
      </c>
      <c r="B7" s="121" t="s">
        <v>13</v>
      </c>
      <c r="C7" s="116" t="s">
        <v>14</v>
      </c>
      <c r="D7" s="100" t="s">
        <v>15</v>
      </c>
      <c r="E7" s="111" t="s">
        <v>16</v>
      </c>
      <c r="F7" s="119" t="s">
        <v>17</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0" t="s">
        <v>18</v>
      </c>
      <c r="AL7" s="101" t="s">
        <v>19</v>
      </c>
      <c r="AM7" s="115" t="s">
        <v>20</v>
      </c>
      <c r="AN7" s="115"/>
    </row>
    <row r="8" spans="1:40" ht="15" customHeight="1">
      <c r="A8" s="113"/>
      <c r="B8" s="122"/>
      <c r="C8" s="117"/>
      <c r="D8" s="100"/>
      <c r="E8" s="111"/>
      <c r="F8" s="100" t="s">
        <v>21</v>
      </c>
      <c r="G8" s="100"/>
      <c r="H8" s="100"/>
      <c r="I8" s="100"/>
      <c r="J8" s="100"/>
      <c r="K8" s="100"/>
      <c r="L8" s="100"/>
      <c r="M8" s="100" t="s">
        <v>22</v>
      </c>
      <c r="N8" s="100"/>
      <c r="O8" s="100"/>
      <c r="P8" s="100"/>
      <c r="Q8" s="100"/>
      <c r="R8" s="100"/>
      <c r="S8" s="100"/>
      <c r="T8" s="100" t="s">
        <v>23</v>
      </c>
      <c r="U8" s="100"/>
      <c r="V8" s="100"/>
      <c r="W8" s="100"/>
      <c r="X8" s="100"/>
      <c r="Y8" s="100"/>
      <c r="Z8" s="100"/>
      <c r="AA8" s="100" t="s">
        <v>24</v>
      </c>
      <c r="AB8" s="100"/>
      <c r="AC8" s="100"/>
      <c r="AD8" s="100"/>
      <c r="AE8" s="100"/>
      <c r="AF8" s="100"/>
      <c r="AG8" s="100"/>
      <c r="AH8" s="100" t="s">
        <v>25</v>
      </c>
      <c r="AI8" s="100"/>
      <c r="AJ8" s="100"/>
      <c r="AK8" s="120"/>
      <c r="AL8" s="101"/>
      <c r="AM8" s="115"/>
      <c r="AN8" s="115"/>
    </row>
    <row r="9" spans="1:40" ht="15" customHeight="1">
      <c r="A9" s="113"/>
      <c r="B9" s="123" t="s">
        <v>66</v>
      </c>
      <c r="C9" s="117"/>
      <c r="D9" s="100"/>
      <c r="E9" s="111"/>
      <c r="F9" s="6">
        <f>DATE($M$2,$S$2,1)</f>
        <v>45992</v>
      </c>
      <c r="G9" s="6">
        <f>DATE($M$2,$S$2,2)</f>
        <v>45993</v>
      </c>
      <c r="H9" s="6">
        <f>DATE($M$2,$S$2,3)</f>
        <v>45994</v>
      </c>
      <c r="I9" s="6">
        <f>DATE($M$2,$S$2,4)</f>
        <v>45995</v>
      </c>
      <c r="J9" s="6">
        <f>DATE($M$2,$S$2,5)</f>
        <v>45996</v>
      </c>
      <c r="K9" s="6">
        <f>DATE($M$2,$S$2,6)</f>
        <v>45997</v>
      </c>
      <c r="L9" s="6">
        <f>DATE($M$2,$S$2,7)</f>
        <v>45998</v>
      </c>
      <c r="M9" s="6">
        <f>DATE($M$2,$S$2,8)</f>
        <v>45999</v>
      </c>
      <c r="N9" s="6">
        <f>DATE($M$2,$S$2,9)</f>
        <v>46000</v>
      </c>
      <c r="O9" s="6">
        <f>DATE($M$2,$S$2,10)</f>
        <v>46001</v>
      </c>
      <c r="P9" s="6">
        <f>DATE($M$2,$S$2,11)</f>
        <v>46002</v>
      </c>
      <c r="Q9" s="6">
        <f>DATE($M$2,$S$2,12)</f>
        <v>46003</v>
      </c>
      <c r="R9" s="6">
        <f>DATE($M$2,$S$2,13)</f>
        <v>46004</v>
      </c>
      <c r="S9" s="6">
        <f>DATE($M$2,$S$2,14)</f>
        <v>46005</v>
      </c>
      <c r="T9" s="6">
        <f>DATE($M$2,$S$2,15)</f>
        <v>46006</v>
      </c>
      <c r="U9" s="6">
        <f>DATE($M$2,$S$2,16)</f>
        <v>46007</v>
      </c>
      <c r="V9" s="6">
        <f>DATE($M$2,$S$2,17)</f>
        <v>46008</v>
      </c>
      <c r="W9" s="6">
        <f>DATE($M$2,$S$2,18)</f>
        <v>46009</v>
      </c>
      <c r="X9" s="6">
        <f>DATE($M$2,$S$2,19)</f>
        <v>46010</v>
      </c>
      <c r="Y9" s="6">
        <f>DATE($M$2,$S$2,20)</f>
        <v>46011</v>
      </c>
      <c r="Z9" s="6">
        <f>DATE($M$2,$S$2,21)</f>
        <v>46012</v>
      </c>
      <c r="AA9" s="6">
        <f>DATE($M$2,$S$2,22)</f>
        <v>46013</v>
      </c>
      <c r="AB9" s="6">
        <f>DATE($M$2,$S$2,23)</f>
        <v>46014</v>
      </c>
      <c r="AC9" s="6">
        <f>DATE($M$2,$S$2,24)</f>
        <v>46015</v>
      </c>
      <c r="AD9" s="6">
        <f>DATE($M$2,$S$2,25)</f>
        <v>46016</v>
      </c>
      <c r="AE9" s="6">
        <f>DATE($M$2,$S$2,26)</f>
        <v>46017</v>
      </c>
      <c r="AF9" s="6">
        <f>DATE($M$2,$S$2,27)</f>
        <v>46018</v>
      </c>
      <c r="AG9" s="6">
        <f>DATE($M$2,$S$2,28)</f>
        <v>46019</v>
      </c>
      <c r="AH9" s="6">
        <f>IF(DAY(EOMONTH(F9,0))&lt;29,"",DATE($M$2,$S$2,29))</f>
        <v>46020</v>
      </c>
      <c r="AI9" s="6">
        <f>IF(DAY(EOMONTH(F9,0))&lt;30,"",DATE($M$2,$S$2,30))</f>
        <v>46021</v>
      </c>
      <c r="AJ9" s="6">
        <f>IF(DAY(EOMONTH(F9,0))&lt;31,"",DATE($M$2,$S$2,31))</f>
        <v>46022</v>
      </c>
      <c r="AK9" s="120"/>
      <c r="AL9" s="101"/>
      <c r="AM9" s="115"/>
      <c r="AN9" s="115"/>
    </row>
    <row r="10" spans="1:40" ht="15" customHeight="1">
      <c r="A10" s="113"/>
      <c r="B10" s="124"/>
      <c r="C10" s="118"/>
      <c r="D10" s="100"/>
      <c r="E10" s="111"/>
      <c r="F10" s="7">
        <f>DATE($M$2,$S$2,1)</f>
        <v>45992</v>
      </c>
      <c r="G10" s="7">
        <f>DATE($M$2,$S$2,2)</f>
        <v>45993</v>
      </c>
      <c r="H10" s="7">
        <f>DATE($M$2,$S$2,3)</f>
        <v>45994</v>
      </c>
      <c r="I10" s="7">
        <f>DATE($M$2,$S$2,4)</f>
        <v>45995</v>
      </c>
      <c r="J10" s="7">
        <f>DATE($M$2,$S$2,5)</f>
        <v>45996</v>
      </c>
      <c r="K10" s="7">
        <f>DATE($M$2,$S$2,6)</f>
        <v>45997</v>
      </c>
      <c r="L10" s="7">
        <f>DATE($M$2,$S$2,7)</f>
        <v>45998</v>
      </c>
      <c r="M10" s="7">
        <f>DATE($M$2,$S$2,8)</f>
        <v>45999</v>
      </c>
      <c r="N10" s="7">
        <f>DATE($M$2,$S$2,9)</f>
        <v>46000</v>
      </c>
      <c r="O10" s="7">
        <f>DATE($M$2,$S$2,10)</f>
        <v>46001</v>
      </c>
      <c r="P10" s="7">
        <f>DATE($M$2,$S$2,11)</f>
        <v>46002</v>
      </c>
      <c r="Q10" s="7">
        <f>DATE($M$2,$S$2,12)</f>
        <v>46003</v>
      </c>
      <c r="R10" s="7">
        <f>DATE($M$2,$S$2,13)</f>
        <v>46004</v>
      </c>
      <c r="S10" s="7">
        <f>DATE($M$2,$S$2,14)</f>
        <v>46005</v>
      </c>
      <c r="T10" s="7">
        <f>DATE($M$2,$S$2,15)</f>
        <v>46006</v>
      </c>
      <c r="U10" s="7">
        <f>DATE($M$2,$S$2,16)</f>
        <v>46007</v>
      </c>
      <c r="V10" s="7">
        <f>DATE($M$2,$S$2,17)</f>
        <v>46008</v>
      </c>
      <c r="W10" s="7">
        <f>DATE($M$2,$S$2,18)</f>
        <v>46009</v>
      </c>
      <c r="X10" s="7">
        <f>DATE($M$2,$S$2,19)</f>
        <v>46010</v>
      </c>
      <c r="Y10" s="7">
        <f>DATE($M$2,$S$2,20)</f>
        <v>46011</v>
      </c>
      <c r="Z10" s="7">
        <f>DATE($M$2,$S$2,21)</f>
        <v>46012</v>
      </c>
      <c r="AA10" s="7">
        <f>DATE($M$2,$S$2,22)</f>
        <v>46013</v>
      </c>
      <c r="AB10" s="7">
        <f>DATE($M$2,$S$2,23)</f>
        <v>46014</v>
      </c>
      <c r="AC10" s="7">
        <f>DATE($M$2,$S$2,24)</f>
        <v>46015</v>
      </c>
      <c r="AD10" s="7">
        <f>DATE($M$2,$S$2,25)</f>
        <v>46016</v>
      </c>
      <c r="AE10" s="7">
        <f>DATE($M$2,$S$2,26)</f>
        <v>46017</v>
      </c>
      <c r="AF10" s="7">
        <f>DATE($M$2,$S$2,27)</f>
        <v>46018</v>
      </c>
      <c r="AG10" s="7">
        <f>DATE($M$2,$S$2,28)</f>
        <v>46019</v>
      </c>
      <c r="AH10" s="7">
        <f>IF(DAY(EOMONTH(F10,0))&lt;29,"",DATE($M$2,$S$2,29))</f>
        <v>46020</v>
      </c>
      <c r="AI10" s="7">
        <f>IF(DAY(EOMONTH(F10,0))&lt;30,"",DATE($M$2,$S$2,30))</f>
        <v>46021</v>
      </c>
      <c r="AJ10" s="7">
        <f>IF(DAY(EOMONTH(F10,0))&lt;31,"",DATE($M$2,$S$2,31))</f>
        <v>46022</v>
      </c>
      <c r="AK10" s="120"/>
      <c r="AL10" s="101"/>
      <c r="AM10" s="115"/>
      <c r="AN10" s="115"/>
    </row>
    <row r="11" spans="1:40" ht="18" customHeight="1">
      <c r="A11" s="16">
        <v>1</v>
      </c>
      <c r="B11" s="45" t="s">
        <v>67</v>
      </c>
      <c r="C11" s="25"/>
      <c r="D11" s="46"/>
      <c r="E11" s="47"/>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2">
        <f>+SUM(F11:AJ11)</f>
        <v>0</v>
      </c>
      <c r="AL11" s="13">
        <f>IF($AK$3="４週",AK11/4,AK11/(DAY(EOMONTH($F$9,0))/7))</f>
        <v>0</v>
      </c>
      <c r="AM11" s="110"/>
      <c r="AN11" s="110"/>
    </row>
    <row r="12" spans="1:40" ht="18" customHeight="1">
      <c r="A12" s="16">
        <v>2</v>
      </c>
      <c r="B12" s="45"/>
      <c r="C12" s="25"/>
      <c r="D12" s="46"/>
      <c r="E12" s="47"/>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2">
        <f t="shared" ref="AK12:AK31" si="0">+SUM(F12:AJ12)</f>
        <v>0</v>
      </c>
      <c r="AL12" s="13">
        <f t="shared" ref="AL12:AL30" si="1">IF($AK$3="４週",AK12/4,AK12/(DAY(EOMONTH($F$9,0))/7))</f>
        <v>0</v>
      </c>
      <c r="AM12" s="110"/>
      <c r="AN12" s="110"/>
    </row>
    <row r="13" spans="1:40" ht="16.5" customHeight="1">
      <c r="A13" s="16">
        <v>3</v>
      </c>
      <c r="B13" s="45"/>
      <c r="C13" s="25"/>
      <c r="D13" s="46"/>
      <c r="E13" s="47"/>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2">
        <f t="shared" si="0"/>
        <v>0</v>
      </c>
      <c r="AL13" s="13">
        <f t="shared" si="1"/>
        <v>0</v>
      </c>
      <c r="AM13" s="110"/>
      <c r="AN13" s="110"/>
    </row>
    <row r="14" spans="1:40" ht="18" customHeight="1">
      <c r="A14" s="16">
        <v>4</v>
      </c>
      <c r="B14" s="45"/>
      <c r="C14" s="25"/>
      <c r="D14" s="46"/>
      <c r="E14" s="47"/>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2">
        <f t="shared" si="0"/>
        <v>0</v>
      </c>
      <c r="AL14" s="13">
        <f t="shared" si="1"/>
        <v>0</v>
      </c>
      <c r="AM14" s="110"/>
      <c r="AN14" s="110"/>
    </row>
    <row r="15" spans="1:40" ht="18" customHeight="1">
      <c r="A15" s="16">
        <v>5</v>
      </c>
      <c r="B15" s="45"/>
      <c r="C15" s="25"/>
      <c r="D15" s="46"/>
      <c r="E15" s="47"/>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2">
        <f t="shared" si="0"/>
        <v>0</v>
      </c>
      <c r="AL15" s="13">
        <f t="shared" si="1"/>
        <v>0</v>
      </c>
      <c r="AM15" s="110"/>
      <c r="AN15" s="110"/>
    </row>
    <row r="16" spans="1:40" ht="18" customHeight="1">
      <c r="A16" s="16">
        <v>6</v>
      </c>
      <c r="B16" s="45"/>
      <c r="C16" s="25"/>
      <c r="D16" s="46"/>
      <c r="E16" s="47"/>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2">
        <f t="shared" si="0"/>
        <v>0</v>
      </c>
      <c r="AL16" s="13">
        <f t="shared" si="1"/>
        <v>0</v>
      </c>
      <c r="AM16" s="110"/>
      <c r="AN16" s="110"/>
    </row>
    <row r="17" spans="1:40" ht="18" customHeight="1">
      <c r="A17" s="16">
        <v>7</v>
      </c>
      <c r="B17" s="45"/>
      <c r="C17" s="25"/>
      <c r="D17" s="46"/>
      <c r="E17" s="47"/>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2">
        <f t="shared" si="0"/>
        <v>0</v>
      </c>
      <c r="AL17" s="13">
        <f t="shared" si="1"/>
        <v>0</v>
      </c>
      <c r="AM17" s="110"/>
      <c r="AN17" s="110"/>
    </row>
    <row r="18" spans="1:40" ht="18" customHeight="1">
      <c r="A18" s="16">
        <v>8</v>
      </c>
      <c r="B18" s="45"/>
      <c r="C18" s="25"/>
      <c r="D18" s="46"/>
      <c r="E18" s="47"/>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2">
        <f t="shared" si="0"/>
        <v>0</v>
      </c>
      <c r="AL18" s="13">
        <f t="shared" si="1"/>
        <v>0</v>
      </c>
      <c r="AM18" s="110"/>
      <c r="AN18" s="110"/>
    </row>
    <row r="19" spans="1:40" ht="18" customHeight="1">
      <c r="A19" s="16">
        <v>9</v>
      </c>
      <c r="B19" s="45"/>
      <c r="C19" s="25"/>
      <c r="D19" s="46"/>
      <c r="E19" s="47"/>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2">
        <f t="shared" si="0"/>
        <v>0</v>
      </c>
      <c r="AL19" s="13">
        <f t="shared" si="1"/>
        <v>0</v>
      </c>
      <c r="AM19" s="110"/>
      <c r="AN19" s="110"/>
    </row>
    <row r="20" spans="1:40" ht="18" customHeight="1">
      <c r="A20" s="16">
        <v>10</v>
      </c>
      <c r="B20" s="45"/>
      <c r="C20" s="25"/>
      <c r="D20" s="46"/>
      <c r="E20" s="47"/>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2">
        <f t="shared" si="0"/>
        <v>0</v>
      </c>
      <c r="AL20" s="13">
        <f t="shared" si="1"/>
        <v>0</v>
      </c>
      <c r="AM20" s="110"/>
      <c r="AN20" s="110"/>
    </row>
    <row r="21" spans="1:40" ht="18" customHeight="1">
      <c r="A21" s="16">
        <v>11</v>
      </c>
      <c r="B21" s="45"/>
      <c r="C21" s="25"/>
      <c r="D21" s="46"/>
      <c r="E21" s="47"/>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2">
        <f t="shared" si="0"/>
        <v>0</v>
      </c>
      <c r="AL21" s="13">
        <f t="shared" si="1"/>
        <v>0</v>
      </c>
      <c r="AM21" s="110"/>
      <c r="AN21" s="110"/>
    </row>
    <row r="22" spans="1:40" ht="18" customHeight="1">
      <c r="A22" s="16">
        <v>12</v>
      </c>
      <c r="B22" s="45"/>
      <c r="C22" s="25"/>
      <c r="D22" s="46"/>
      <c r="E22" s="47"/>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2">
        <f t="shared" si="0"/>
        <v>0</v>
      </c>
      <c r="AL22" s="13">
        <f t="shared" si="1"/>
        <v>0</v>
      </c>
      <c r="AM22" s="110"/>
      <c r="AN22" s="110"/>
    </row>
    <row r="23" spans="1:40" ht="18" customHeight="1">
      <c r="A23" s="16">
        <v>13</v>
      </c>
      <c r="B23" s="45"/>
      <c r="C23" s="25"/>
      <c r="D23" s="46"/>
      <c r="E23" s="47"/>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2">
        <f t="shared" si="0"/>
        <v>0</v>
      </c>
      <c r="AL23" s="13">
        <f t="shared" si="1"/>
        <v>0</v>
      </c>
      <c r="AM23" s="110"/>
      <c r="AN23" s="110"/>
    </row>
    <row r="24" spans="1:40" ht="18" customHeight="1">
      <c r="A24" s="16">
        <v>14</v>
      </c>
      <c r="B24" s="45"/>
      <c r="C24" s="25"/>
      <c r="D24" s="46"/>
      <c r="E24" s="47"/>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2">
        <f t="shared" si="0"/>
        <v>0</v>
      </c>
      <c r="AL24" s="13">
        <f t="shared" si="1"/>
        <v>0</v>
      </c>
      <c r="AM24" s="110"/>
      <c r="AN24" s="110"/>
    </row>
    <row r="25" spans="1:40" ht="18" customHeight="1">
      <c r="A25" s="16">
        <v>15</v>
      </c>
      <c r="B25" s="45"/>
      <c r="C25" s="25"/>
      <c r="D25" s="46"/>
      <c r="E25" s="47"/>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2">
        <f t="shared" si="0"/>
        <v>0</v>
      </c>
      <c r="AL25" s="13">
        <f t="shared" si="1"/>
        <v>0</v>
      </c>
      <c r="AM25" s="110"/>
      <c r="AN25" s="110"/>
    </row>
    <row r="26" spans="1:40" ht="18" customHeight="1">
      <c r="A26" s="16">
        <v>16</v>
      </c>
      <c r="B26" s="45"/>
      <c r="C26" s="25"/>
      <c r="D26" s="46"/>
      <c r="E26" s="47"/>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2">
        <f t="shared" si="0"/>
        <v>0</v>
      </c>
      <c r="AL26" s="13">
        <f t="shared" si="1"/>
        <v>0</v>
      </c>
      <c r="AM26" s="110"/>
      <c r="AN26" s="110"/>
    </row>
    <row r="27" spans="1:40" ht="18" customHeight="1">
      <c r="A27" s="16">
        <v>17</v>
      </c>
      <c r="B27" s="45"/>
      <c r="C27" s="25"/>
      <c r="D27" s="46"/>
      <c r="E27" s="47"/>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2">
        <f t="shared" si="0"/>
        <v>0</v>
      </c>
      <c r="AL27" s="13">
        <f t="shared" si="1"/>
        <v>0</v>
      </c>
      <c r="AM27" s="110"/>
      <c r="AN27" s="110"/>
    </row>
    <row r="28" spans="1:40" ht="18" customHeight="1">
      <c r="A28" s="16">
        <v>18</v>
      </c>
      <c r="B28" s="45"/>
      <c r="C28" s="25"/>
      <c r="D28" s="46"/>
      <c r="E28" s="47"/>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2">
        <f t="shared" si="0"/>
        <v>0</v>
      </c>
      <c r="AL28" s="13">
        <f t="shared" si="1"/>
        <v>0</v>
      </c>
      <c r="AM28" s="110"/>
      <c r="AN28" s="110"/>
    </row>
    <row r="29" spans="1:40" ht="18" customHeight="1">
      <c r="A29" s="16">
        <v>19</v>
      </c>
      <c r="B29" s="45"/>
      <c r="C29" s="25"/>
      <c r="D29" s="46"/>
      <c r="E29" s="47"/>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2">
        <f t="shared" si="0"/>
        <v>0</v>
      </c>
      <c r="AL29" s="13">
        <f t="shared" si="1"/>
        <v>0</v>
      </c>
      <c r="AM29" s="110"/>
      <c r="AN29" s="110"/>
    </row>
    <row r="30" spans="1:40" ht="18" customHeight="1">
      <c r="A30" s="16">
        <v>20</v>
      </c>
      <c r="B30" s="45"/>
      <c r="C30" s="25"/>
      <c r="D30" s="46"/>
      <c r="E30" s="47"/>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2">
        <f t="shared" si="0"/>
        <v>0</v>
      </c>
      <c r="AL30" s="13">
        <f t="shared" si="1"/>
        <v>0</v>
      </c>
      <c r="AM30" s="110"/>
      <c r="AN30" s="110"/>
    </row>
    <row r="31" spans="1:40" ht="18" customHeight="1">
      <c r="A31" s="111" t="s">
        <v>26</v>
      </c>
      <c r="B31" s="112"/>
      <c r="C31" s="112"/>
      <c r="D31" s="112"/>
      <c r="E31" s="112"/>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13"/>
      <c r="AN31" s="113"/>
    </row>
    <row r="32" spans="1:40" ht="18" customHeight="1">
      <c r="A32" s="112" t="s">
        <v>27</v>
      </c>
      <c r="B32" s="112"/>
      <c r="C32" s="112"/>
      <c r="D32" s="112"/>
      <c r="E32" s="114"/>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14"/>
      <c r="AL32" s="15"/>
      <c r="AM32" s="113"/>
      <c r="AN32" s="113"/>
    </row>
    <row r="33" spans="1:39" ht="15" customHeight="1">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39" ht="15" customHeight="1">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39" ht="15" customHeight="1">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39" ht="15" customHeight="1">
      <c r="A36" s="2" t="s">
        <v>28</v>
      </c>
      <c r="B36" s="33"/>
      <c r="C36" s="34"/>
      <c r="D36" s="34"/>
      <c r="E36" s="34"/>
      <c r="F36" s="35"/>
      <c r="G36" s="34"/>
      <c r="H36" s="20"/>
      <c r="I36" s="20"/>
      <c r="J36" s="20"/>
      <c r="K36" s="20"/>
      <c r="L36" s="20"/>
      <c r="M36" s="20"/>
      <c r="N36" s="20"/>
      <c r="O36" s="20"/>
      <c r="P36" s="20"/>
      <c r="Q36" s="20"/>
      <c r="R36" s="20">
        <v>6</v>
      </c>
      <c r="S36" s="20"/>
      <c r="T36" s="20"/>
      <c r="U36" s="20"/>
      <c r="V36" s="20"/>
      <c r="W36" s="20"/>
      <c r="X36" s="20">
        <v>7</v>
      </c>
      <c r="Y36" s="20"/>
      <c r="Z36" s="20"/>
      <c r="AA36" s="20"/>
      <c r="AB36" s="20"/>
      <c r="AC36" s="20"/>
      <c r="AD36" s="20">
        <v>8</v>
      </c>
      <c r="AE36" s="20"/>
      <c r="AF36" s="20"/>
      <c r="AG36" s="21"/>
      <c r="AH36" s="21"/>
      <c r="AI36" s="21"/>
      <c r="AJ36" s="21">
        <v>9</v>
      </c>
      <c r="AK36" s="19"/>
      <c r="AL36" s="19"/>
      <c r="AM36" s="4"/>
    </row>
    <row r="37" spans="1:39" s="2" customFormat="1" ht="15" customHeight="1">
      <c r="A37" s="2" t="s">
        <v>29</v>
      </c>
      <c r="B37" s="28"/>
      <c r="C37" s="28"/>
      <c r="D37" s="28"/>
      <c r="E37" s="28"/>
      <c r="F37" s="28"/>
      <c r="G37" s="28"/>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row>
    <row r="38" spans="1:39" s="2" customFormat="1" ht="15" customHeight="1">
      <c r="A38" s="2" t="s">
        <v>30</v>
      </c>
      <c r="B38" s="28"/>
      <c r="C38" s="28"/>
      <c r="D38" s="28"/>
      <c r="E38" s="28"/>
      <c r="F38" s="28"/>
      <c r="G38" s="28"/>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row>
    <row r="39" spans="1:39" s="2" customFormat="1" ht="15" customHeight="1">
      <c r="A39" s="2" t="s">
        <v>31</v>
      </c>
      <c r="B39" s="28"/>
      <c r="C39" s="28"/>
      <c r="D39" s="28"/>
      <c r="E39" s="28"/>
      <c r="F39" s="28"/>
      <c r="G39" s="28"/>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row>
    <row r="40" spans="1:39" s="2" customFormat="1" ht="15" customHeight="1">
      <c r="A40" s="2" t="s">
        <v>32</v>
      </c>
      <c r="B40" s="28"/>
      <c r="C40" s="28"/>
      <c r="D40" s="28"/>
      <c r="E40" s="28"/>
      <c r="F40" s="28"/>
      <c r="G40" s="28"/>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row>
    <row r="41" spans="1:39" ht="15" customHeight="1">
      <c r="A41" s="2" t="s">
        <v>33</v>
      </c>
      <c r="B41" s="36"/>
      <c r="C41" s="2"/>
      <c r="D41" s="2"/>
      <c r="E41" s="2"/>
      <c r="F41" s="2"/>
      <c r="G41" s="2"/>
    </row>
    <row r="42" spans="1:39" ht="15" customHeight="1">
      <c r="A42" s="2" t="s">
        <v>34</v>
      </c>
      <c r="B42" s="36"/>
      <c r="C42" s="2"/>
      <c r="D42" s="2"/>
      <c r="E42" s="2"/>
      <c r="F42" s="2"/>
      <c r="G42" s="2"/>
    </row>
    <row r="43" spans="1:39" ht="15" customHeight="1">
      <c r="A43" s="2"/>
      <c r="B43" s="17" t="s">
        <v>35</v>
      </c>
      <c r="C43" s="100" t="s">
        <v>36</v>
      </c>
      <c r="D43" s="100"/>
      <c r="E43" s="100"/>
      <c r="F43" s="2"/>
      <c r="G43" s="2"/>
    </row>
    <row r="44" spans="1:39" ht="15" customHeight="1">
      <c r="A44" s="2"/>
      <c r="B44" s="39" t="s">
        <v>37</v>
      </c>
      <c r="C44" s="91" t="s">
        <v>38</v>
      </c>
      <c r="D44" s="91"/>
      <c r="E44" s="91"/>
      <c r="F44" s="2"/>
      <c r="G44" s="2"/>
    </row>
    <row r="45" spans="1:39" ht="15" customHeight="1">
      <c r="A45" s="2"/>
      <c r="B45" s="39" t="s">
        <v>39</v>
      </c>
      <c r="C45" s="91" t="s">
        <v>40</v>
      </c>
      <c r="D45" s="91"/>
      <c r="E45" s="91"/>
      <c r="F45" s="2"/>
      <c r="G45" s="2"/>
    </row>
    <row r="46" spans="1:39" ht="15" customHeight="1">
      <c r="A46" s="2"/>
      <c r="B46" s="39" t="s">
        <v>41</v>
      </c>
      <c r="C46" s="91" t="s">
        <v>42</v>
      </c>
      <c r="D46" s="91"/>
      <c r="E46" s="91"/>
      <c r="F46" s="2"/>
      <c r="G46" s="2"/>
    </row>
    <row r="47" spans="1:39" ht="15" customHeight="1">
      <c r="A47" s="2"/>
      <c r="B47" s="39" t="s">
        <v>43</v>
      </c>
      <c r="C47" s="91" t="s">
        <v>44</v>
      </c>
      <c r="D47" s="91"/>
      <c r="E47" s="91"/>
      <c r="F47" s="2"/>
      <c r="G47" s="2"/>
    </row>
    <row r="48" spans="1:39" ht="15" customHeight="1">
      <c r="A48" s="2"/>
      <c r="B48" s="2" t="s">
        <v>45</v>
      </c>
      <c r="C48" s="2"/>
      <c r="D48" s="2"/>
      <c r="E48" s="2"/>
      <c r="F48" s="2"/>
      <c r="G48" s="2"/>
    </row>
    <row r="49" spans="1:7" ht="15" customHeight="1">
      <c r="A49" s="2"/>
      <c r="B49" s="2" t="s">
        <v>46</v>
      </c>
      <c r="C49" s="2"/>
      <c r="D49" s="2"/>
      <c r="E49" s="2"/>
      <c r="F49" s="2"/>
      <c r="G49" s="2"/>
    </row>
    <row r="50" spans="1:7" ht="15" customHeight="1">
      <c r="A50" s="2"/>
      <c r="B50" s="2" t="s">
        <v>47</v>
      </c>
      <c r="C50" s="2"/>
      <c r="D50" s="2"/>
      <c r="E50" s="2"/>
      <c r="F50" s="2"/>
      <c r="G50" s="2"/>
    </row>
    <row r="51" spans="1:7" ht="15" customHeight="1">
      <c r="A51" s="2" t="s">
        <v>48</v>
      </c>
      <c r="B51" s="36"/>
      <c r="C51" s="2"/>
      <c r="D51" s="2"/>
      <c r="E51" s="2"/>
      <c r="F51" s="2"/>
      <c r="G51" s="2"/>
    </row>
    <row r="52" spans="1:7" ht="15" customHeight="1">
      <c r="A52" s="2" t="s">
        <v>49</v>
      </c>
      <c r="B52" s="36"/>
      <c r="C52" s="2"/>
      <c r="D52" s="2"/>
      <c r="E52" s="2"/>
      <c r="F52" s="2"/>
      <c r="G52" s="2"/>
    </row>
    <row r="53" spans="1:7" ht="15" customHeight="1">
      <c r="A53" s="2" t="s">
        <v>50</v>
      </c>
      <c r="B53" s="36"/>
      <c r="C53" s="2"/>
      <c r="D53" s="2"/>
      <c r="E53" s="2"/>
      <c r="F53" s="2"/>
      <c r="G53" s="2"/>
    </row>
    <row r="54" spans="1:7" ht="15" customHeight="1">
      <c r="A54" s="2" t="s">
        <v>51</v>
      </c>
      <c r="B54" s="36"/>
      <c r="C54" s="2"/>
      <c r="D54" s="2"/>
      <c r="E54" s="2"/>
      <c r="F54" s="2"/>
      <c r="G54" s="2"/>
    </row>
    <row r="55" spans="1:7" ht="15" customHeight="1">
      <c r="A55" s="2" t="s">
        <v>52</v>
      </c>
      <c r="B55" s="36"/>
      <c r="C55" s="2"/>
      <c r="D55" s="2"/>
      <c r="E55" s="2"/>
      <c r="F55" s="2"/>
      <c r="G55" s="2"/>
    </row>
    <row r="56" spans="1:7" ht="15" customHeight="1">
      <c r="A56" s="2" t="s">
        <v>53</v>
      </c>
      <c r="B56" s="36"/>
      <c r="C56" s="2"/>
      <c r="D56" s="2"/>
      <c r="E56" s="2"/>
      <c r="F56" s="2"/>
      <c r="G56" s="2"/>
    </row>
    <row r="57" spans="1:7" ht="15" customHeight="1">
      <c r="A57" s="2"/>
      <c r="B57" s="2" t="s">
        <v>54</v>
      </c>
      <c r="C57" s="2"/>
      <c r="D57" s="2"/>
      <c r="E57" s="2"/>
      <c r="F57" s="2"/>
      <c r="G57" s="2"/>
    </row>
    <row r="58" spans="1:7" ht="15" customHeight="1">
      <c r="A58" s="2"/>
      <c r="B58" s="2" t="s">
        <v>55</v>
      </c>
      <c r="C58" s="2"/>
      <c r="D58" s="2"/>
      <c r="E58" s="2"/>
      <c r="F58" s="2"/>
      <c r="G58" s="2"/>
    </row>
    <row r="59" spans="1:7" ht="15" customHeight="1">
      <c r="A59" s="2" t="s">
        <v>56</v>
      </c>
      <c r="B59" s="36"/>
      <c r="C59" s="2"/>
      <c r="D59" s="2"/>
      <c r="E59" s="2"/>
      <c r="F59" s="2"/>
      <c r="G59" s="2"/>
    </row>
    <row r="60" spans="1:7" ht="15" customHeight="1">
      <c r="A60" s="2" t="s">
        <v>57</v>
      </c>
      <c r="B60" s="36"/>
      <c r="C60" s="2"/>
      <c r="D60" s="2"/>
      <c r="E60" s="2"/>
      <c r="F60" s="2"/>
      <c r="G60" s="2"/>
    </row>
    <row r="61" spans="1:7" ht="15" customHeight="1">
      <c r="A61" s="2" t="s">
        <v>58</v>
      </c>
      <c r="B61" s="36"/>
      <c r="C61" s="2"/>
      <c r="D61" s="2"/>
      <c r="E61" s="2"/>
      <c r="F61" s="2"/>
      <c r="G61" s="2"/>
    </row>
    <row r="62" spans="1:7" ht="15" customHeight="1">
      <c r="A62" s="2" t="s">
        <v>59</v>
      </c>
      <c r="B62" s="36"/>
      <c r="C62" s="2"/>
      <c r="D62" s="2"/>
      <c r="E62" s="2"/>
      <c r="F62" s="2"/>
      <c r="G62" s="2"/>
    </row>
    <row r="63" spans="1:7" ht="15" customHeight="1">
      <c r="A63" s="2" t="s">
        <v>60</v>
      </c>
      <c r="B63" s="36"/>
      <c r="C63" s="2"/>
      <c r="D63" s="2"/>
      <c r="E63" s="2"/>
      <c r="F63" s="2"/>
      <c r="G63" s="2"/>
    </row>
    <row r="64" spans="1:7" ht="15" customHeight="1">
      <c r="A64" s="2" t="s">
        <v>61</v>
      </c>
      <c r="B64" s="36"/>
      <c r="C64" s="2"/>
      <c r="D64" s="2"/>
      <c r="E64" s="2"/>
      <c r="F64" s="2"/>
      <c r="G64" s="2"/>
    </row>
    <row r="65" spans="1:7" ht="15" customHeight="1">
      <c r="A65" s="2" t="s">
        <v>62</v>
      </c>
      <c r="B65" s="36"/>
      <c r="C65" s="2"/>
      <c r="D65" s="2"/>
      <c r="E65" s="2"/>
      <c r="F65" s="2"/>
      <c r="G65" s="2"/>
    </row>
    <row r="66" spans="1:7" ht="15" customHeight="1">
      <c r="A66" s="2" t="s">
        <v>63</v>
      </c>
      <c r="B66" s="36"/>
      <c r="C66" s="2"/>
      <c r="D66" s="2"/>
      <c r="E66" s="2"/>
      <c r="F66" s="2"/>
      <c r="G66" s="2"/>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27"/>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topLeftCell="A30" zoomScaleNormal="100" zoomScaleSheetLayoutView="100" workbookViewId="0">
      <selection activeCell="O11" sqref="O11:X13"/>
    </sheetView>
  </sheetViews>
  <sheetFormatPr defaultColWidth="8.25" defaultRowHeight="21" customHeight="1"/>
  <cols>
    <col min="1" max="1" width="2.58203125" style="1" customWidth="1"/>
    <col min="2" max="2" width="14.5" style="3" customWidth="1"/>
    <col min="3" max="3" width="6.58203125" style="1" customWidth="1"/>
    <col min="4" max="5" width="7.58203125" style="1" customWidth="1"/>
    <col min="6" max="36" width="2.58203125" style="1" customWidth="1"/>
    <col min="37" max="37" width="6.58203125" style="1" customWidth="1"/>
    <col min="38" max="39" width="7.58203125" style="1" customWidth="1"/>
    <col min="40" max="40" width="5.58203125" style="1" customWidth="1"/>
    <col min="41" max="16384" width="8.25" style="1"/>
  </cols>
  <sheetData>
    <row r="1" spans="1:40" ht="20.149999999999999" customHeight="1">
      <c r="A1" s="37" t="s">
        <v>1</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2</v>
      </c>
      <c r="AJ1" s="23"/>
      <c r="AK1" s="125" t="s">
        <v>139</v>
      </c>
      <c r="AL1" s="125"/>
      <c r="AM1" s="125"/>
      <c r="AN1" s="125"/>
    </row>
    <row r="2" spans="1:40" ht="18" customHeight="1">
      <c r="A2" s="4"/>
      <c r="B2" s="5"/>
      <c r="C2" s="5"/>
      <c r="D2" s="5"/>
      <c r="E2" s="5"/>
      <c r="F2" s="5"/>
      <c r="G2" s="5"/>
      <c r="H2" s="5"/>
      <c r="I2" s="5"/>
      <c r="J2" s="5"/>
      <c r="K2" s="5"/>
      <c r="L2" s="5"/>
      <c r="M2" s="126">
        <v>2026</v>
      </c>
      <c r="N2" s="126"/>
      <c r="O2" s="126"/>
      <c r="P2" s="126"/>
      <c r="Q2" s="127" t="s">
        <v>4</v>
      </c>
      <c r="R2" s="127"/>
      <c r="S2" s="126"/>
      <c r="T2" s="126"/>
      <c r="U2" s="127" t="s">
        <v>5</v>
      </c>
      <c r="V2" s="127"/>
      <c r="W2" s="5"/>
      <c r="X2" s="5"/>
      <c r="Y2" s="5"/>
      <c r="Z2" s="4"/>
      <c r="AA2" s="4"/>
      <c r="AC2" s="23"/>
      <c r="AD2" s="5"/>
      <c r="AE2" s="5"/>
      <c r="AF2" s="5"/>
      <c r="AG2" s="5"/>
      <c r="AH2" s="5"/>
      <c r="AI2" s="23" t="s">
        <v>6</v>
      </c>
      <c r="AJ2" s="23"/>
      <c r="AK2" s="128"/>
      <c r="AL2" s="128"/>
      <c r="AM2" s="128"/>
      <c r="AN2" s="128"/>
    </row>
    <row r="3" spans="1:40" ht="18" customHeight="1">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7</v>
      </c>
      <c r="AJ3" s="23"/>
      <c r="AK3" s="129" t="s">
        <v>65</v>
      </c>
      <c r="AL3" s="129"/>
      <c r="AM3" s="129"/>
      <c r="AN3" s="129"/>
    </row>
    <row r="4" spans="1:40" ht="18" customHeight="1">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8</v>
      </c>
      <c r="AJ4" s="23"/>
      <c r="AK4" s="129"/>
      <c r="AL4" s="129"/>
      <c r="AM4" s="129"/>
      <c r="AN4" s="129"/>
    </row>
    <row r="5" spans="1:40" ht="18" customHeight="1">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9</v>
      </c>
      <c r="AH5" s="130"/>
      <c r="AI5" s="130"/>
      <c r="AJ5" s="130"/>
      <c r="AK5" s="30" t="s">
        <v>10</v>
      </c>
      <c r="AL5" s="41"/>
      <c r="AM5" s="30" t="s">
        <v>11</v>
      </c>
      <c r="AN5" s="4"/>
    </row>
    <row r="6" spans="1:40" ht="10" customHeight="1">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c r="A7" s="113" t="s">
        <v>12</v>
      </c>
      <c r="B7" s="121" t="s">
        <v>13</v>
      </c>
      <c r="C7" s="116" t="s">
        <v>14</v>
      </c>
      <c r="D7" s="100" t="s">
        <v>15</v>
      </c>
      <c r="E7" s="111" t="s">
        <v>16</v>
      </c>
      <c r="F7" s="119" t="s">
        <v>17</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0" t="s">
        <v>18</v>
      </c>
      <c r="AL7" s="101" t="s">
        <v>19</v>
      </c>
      <c r="AM7" s="115" t="s">
        <v>20</v>
      </c>
      <c r="AN7" s="115"/>
    </row>
    <row r="8" spans="1:40" ht="15" customHeight="1">
      <c r="A8" s="113"/>
      <c r="B8" s="122"/>
      <c r="C8" s="117"/>
      <c r="D8" s="100"/>
      <c r="E8" s="111"/>
      <c r="F8" s="100" t="s">
        <v>21</v>
      </c>
      <c r="G8" s="100"/>
      <c r="H8" s="100"/>
      <c r="I8" s="100"/>
      <c r="J8" s="100"/>
      <c r="K8" s="100"/>
      <c r="L8" s="100"/>
      <c r="M8" s="100" t="s">
        <v>22</v>
      </c>
      <c r="N8" s="100"/>
      <c r="O8" s="100"/>
      <c r="P8" s="100"/>
      <c r="Q8" s="100"/>
      <c r="R8" s="100"/>
      <c r="S8" s="100"/>
      <c r="T8" s="100" t="s">
        <v>23</v>
      </c>
      <c r="U8" s="100"/>
      <c r="V8" s="100"/>
      <c r="W8" s="100"/>
      <c r="X8" s="100"/>
      <c r="Y8" s="100"/>
      <c r="Z8" s="100"/>
      <c r="AA8" s="100" t="s">
        <v>24</v>
      </c>
      <c r="AB8" s="100"/>
      <c r="AC8" s="100"/>
      <c r="AD8" s="100"/>
      <c r="AE8" s="100"/>
      <c r="AF8" s="100"/>
      <c r="AG8" s="100"/>
      <c r="AH8" s="100" t="s">
        <v>25</v>
      </c>
      <c r="AI8" s="100"/>
      <c r="AJ8" s="100"/>
      <c r="AK8" s="120"/>
      <c r="AL8" s="101"/>
      <c r="AM8" s="115"/>
      <c r="AN8" s="115"/>
    </row>
    <row r="9" spans="1:40" ht="15" customHeight="1">
      <c r="A9" s="113"/>
      <c r="B9" s="123" t="s">
        <v>66</v>
      </c>
      <c r="C9" s="117"/>
      <c r="D9" s="100"/>
      <c r="E9" s="111"/>
      <c r="F9" s="6">
        <f>DATE($M$2,$S$2,1)</f>
        <v>45992</v>
      </c>
      <c r="G9" s="6">
        <f>DATE($M$2,$S$2,2)</f>
        <v>45993</v>
      </c>
      <c r="H9" s="6">
        <f>DATE($M$2,$S$2,3)</f>
        <v>45994</v>
      </c>
      <c r="I9" s="6">
        <f>DATE($M$2,$S$2,4)</f>
        <v>45995</v>
      </c>
      <c r="J9" s="6">
        <f>DATE($M$2,$S$2,5)</f>
        <v>45996</v>
      </c>
      <c r="K9" s="6">
        <f>DATE($M$2,$S$2,6)</f>
        <v>45997</v>
      </c>
      <c r="L9" s="6">
        <f>DATE($M$2,$S$2,7)</f>
        <v>45998</v>
      </c>
      <c r="M9" s="6">
        <f>DATE($M$2,$S$2,8)</f>
        <v>45999</v>
      </c>
      <c r="N9" s="6">
        <f>DATE($M$2,$S$2,9)</f>
        <v>46000</v>
      </c>
      <c r="O9" s="6">
        <f>DATE($M$2,$S$2,10)</f>
        <v>46001</v>
      </c>
      <c r="P9" s="6">
        <f>DATE($M$2,$S$2,11)</f>
        <v>46002</v>
      </c>
      <c r="Q9" s="6">
        <f>DATE($M$2,$S$2,12)</f>
        <v>46003</v>
      </c>
      <c r="R9" s="6">
        <f>DATE($M$2,$S$2,13)</f>
        <v>46004</v>
      </c>
      <c r="S9" s="6">
        <f>DATE($M$2,$S$2,14)</f>
        <v>46005</v>
      </c>
      <c r="T9" s="6">
        <f>DATE($M$2,$S$2,15)</f>
        <v>46006</v>
      </c>
      <c r="U9" s="6">
        <f>DATE($M$2,$S$2,16)</f>
        <v>46007</v>
      </c>
      <c r="V9" s="6">
        <f>DATE($M$2,$S$2,17)</f>
        <v>46008</v>
      </c>
      <c r="W9" s="6">
        <f>DATE($M$2,$S$2,18)</f>
        <v>46009</v>
      </c>
      <c r="X9" s="6">
        <f>DATE($M$2,$S$2,19)</f>
        <v>46010</v>
      </c>
      <c r="Y9" s="6">
        <f>DATE($M$2,$S$2,20)</f>
        <v>46011</v>
      </c>
      <c r="Z9" s="6">
        <f>DATE($M$2,$S$2,21)</f>
        <v>46012</v>
      </c>
      <c r="AA9" s="6">
        <f>DATE($M$2,$S$2,22)</f>
        <v>46013</v>
      </c>
      <c r="AB9" s="6">
        <f>DATE($M$2,$S$2,23)</f>
        <v>46014</v>
      </c>
      <c r="AC9" s="6">
        <f>DATE($M$2,$S$2,24)</f>
        <v>46015</v>
      </c>
      <c r="AD9" s="6">
        <f>DATE($M$2,$S$2,25)</f>
        <v>46016</v>
      </c>
      <c r="AE9" s="6">
        <f>DATE($M$2,$S$2,26)</f>
        <v>46017</v>
      </c>
      <c r="AF9" s="6">
        <f>DATE($M$2,$S$2,27)</f>
        <v>46018</v>
      </c>
      <c r="AG9" s="6">
        <f>DATE($M$2,$S$2,28)</f>
        <v>46019</v>
      </c>
      <c r="AH9" s="6">
        <f>IF(DAY(EOMONTH(F9,0))&lt;29,"",DATE($M$2,$S$2,29))</f>
        <v>46020</v>
      </c>
      <c r="AI9" s="6">
        <f>IF(DAY(EOMONTH(F9,0))&lt;30,"",DATE($M$2,$S$2,30))</f>
        <v>46021</v>
      </c>
      <c r="AJ9" s="6">
        <f>IF(DAY(EOMONTH(F9,0))&lt;31,"",DATE($M$2,$S$2,31))</f>
        <v>46022</v>
      </c>
      <c r="AK9" s="120"/>
      <c r="AL9" s="101"/>
      <c r="AM9" s="115"/>
      <c r="AN9" s="115"/>
    </row>
    <row r="10" spans="1:40" ht="15" customHeight="1">
      <c r="A10" s="113"/>
      <c r="B10" s="124"/>
      <c r="C10" s="118"/>
      <c r="D10" s="100"/>
      <c r="E10" s="111"/>
      <c r="F10" s="7">
        <f>DATE($M$2,$S$2,1)</f>
        <v>45992</v>
      </c>
      <c r="G10" s="7">
        <f>DATE($M$2,$S$2,2)</f>
        <v>45993</v>
      </c>
      <c r="H10" s="7">
        <f>DATE($M$2,$S$2,3)</f>
        <v>45994</v>
      </c>
      <c r="I10" s="7">
        <f>DATE($M$2,$S$2,4)</f>
        <v>45995</v>
      </c>
      <c r="J10" s="7">
        <f>DATE($M$2,$S$2,5)</f>
        <v>45996</v>
      </c>
      <c r="K10" s="7">
        <f>DATE($M$2,$S$2,6)</f>
        <v>45997</v>
      </c>
      <c r="L10" s="7">
        <f>DATE($M$2,$S$2,7)</f>
        <v>45998</v>
      </c>
      <c r="M10" s="7">
        <f>DATE($M$2,$S$2,8)</f>
        <v>45999</v>
      </c>
      <c r="N10" s="7">
        <f>DATE($M$2,$S$2,9)</f>
        <v>46000</v>
      </c>
      <c r="O10" s="7">
        <f>DATE($M$2,$S$2,10)</f>
        <v>46001</v>
      </c>
      <c r="P10" s="7">
        <f>DATE($M$2,$S$2,11)</f>
        <v>46002</v>
      </c>
      <c r="Q10" s="7">
        <f>DATE($M$2,$S$2,12)</f>
        <v>46003</v>
      </c>
      <c r="R10" s="7">
        <f>DATE($M$2,$S$2,13)</f>
        <v>46004</v>
      </c>
      <c r="S10" s="7">
        <f>DATE($M$2,$S$2,14)</f>
        <v>46005</v>
      </c>
      <c r="T10" s="7">
        <f>DATE($M$2,$S$2,15)</f>
        <v>46006</v>
      </c>
      <c r="U10" s="7">
        <f>DATE($M$2,$S$2,16)</f>
        <v>46007</v>
      </c>
      <c r="V10" s="7">
        <f>DATE($M$2,$S$2,17)</f>
        <v>46008</v>
      </c>
      <c r="W10" s="7">
        <f>DATE($M$2,$S$2,18)</f>
        <v>46009</v>
      </c>
      <c r="X10" s="7">
        <f>DATE($M$2,$S$2,19)</f>
        <v>46010</v>
      </c>
      <c r="Y10" s="7">
        <f>DATE($M$2,$S$2,20)</f>
        <v>46011</v>
      </c>
      <c r="Z10" s="7">
        <f>DATE($M$2,$S$2,21)</f>
        <v>46012</v>
      </c>
      <c r="AA10" s="7">
        <f>DATE($M$2,$S$2,22)</f>
        <v>46013</v>
      </c>
      <c r="AB10" s="7">
        <f>DATE($M$2,$S$2,23)</f>
        <v>46014</v>
      </c>
      <c r="AC10" s="7">
        <f>DATE($M$2,$S$2,24)</f>
        <v>46015</v>
      </c>
      <c r="AD10" s="7">
        <f>DATE($M$2,$S$2,25)</f>
        <v>46016</v>
      </c>
      <c r="AE10" s="7">
        <f>DATE($M$2,$S$2,26)</f>
        <v>46017</v>
      </c>
      <c r="AF10" s="7">
        <f>DATE($M$2,$S$2,27)</f>
        <v>46018</v>
      </c>
      <c r="AG10" s="7">
        <f>DATE($M$2,$S$2,28)</f>
        <v>46019</v>
      </c>
      <c r="AH10" s="7">
        <f>IF(DAY(EOMONTH(F10,0))&lt;29,"",DATE($M$2,$S$2,29))</f>
        <v>46020</v>
      </c>
      <c r="AI10" s="7">
        <f>IF(DAY(EOMONTH(F10,0))&lt;30,"",DATE($M$2,$S$2,30))</f>
        <v>46021</v>
      </c>
      <c r="AJ10" s="7">
        <f>IF(DAY(EOMONTH(F10,0))&lt;31,"",DATE($M$2,$S$2,31))</f>
        <v>46022</v>
      </c>
      <c r="AK10" s="120"/>
      <c r="AL10" s="101"/>
      <c r="AM10" s="115"/>
      <c r="AN10" s="115"/>
    </row>
    <row r="11" spans="1:40" ht="18" customHeight="1">
      <c r="A11" s="16">
        <v>1</v>
      </c>
      <c r="B11" s="45" t="s">
        <v>67</v>
      </c>
      <c r="C11" s="25"/>
      <c r="D11" s="46"/>
      <c r="E11" s="47"/>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2">
        <f>+SUM(F11:AJ11)</f>
        <v>0</v>
      </c>
      <c r="AL11" s="13">
        <f>IF($AK$3="４週",AK11/4,AK11/(DAY(EOMONTH($F$9,0))/7))</f>
        <v>0</v>
      </c>
      <c r="AM11" s="110"/>
      <c r="AN11" s="110"/>
    </row>
    <row r="12" spans="1:40" ht="18" customHeight="1">
      <c r="A12" s="16">
        <v>2</v>
      </c>
      <c r="B12" s="45"/>
      <c r="C12" s="25"/>
      <c r="D12" s="46"/>
      <c r="E12" s="47"/>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2">
        <f t="shared" ref="AK12:AK31" si="0">+SUM(F12:AJ12)</f>
        <v>0</v>
      </c>
      <c r="AL12" s="13">
        <f t="shared" ref="AL12:AL30" si="1">IF($AK$3="４週",AK12/4,AK12/(DAY(EOMONTH($F$9,0))/7))</f>
        <v>0</v>
      </c>
      <c r="AM12" s="110"/>
      <c r="AN12" s="110"/>
    </row>
    <row r="13" spans="1:40" ht="16.5" customHeight="1">
      <c r="A13" s="16">
        <v>3</v>
      </c>
      <c r="B13" s="45"/>
      <c r="C13" s="25"/>
      <c r="D13" s="46"/>
      <c r="E13" s="47"/>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2">
        <f t="shared" si="0"/>
        <v>0</v>
      </c>
      <c r="AL13" s="13">
        <f t="shared" si="1"/>
        <v>0</v>
      </c>
      <c r="AM13" s="110"/>
      <c r="AN13" s="110"/>
    </row>
    <row r="14" spans="1:40" ht="18" customHeight="1">
      <c r="A14" s="16">
        <v>4</v>
      </c>
      <c r="B14" s="45"/>
      <c r="C14" s="25"/>
      <c r="D14" s="46"/>
      <c r="E14" s="47"/>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2">
        <f t="shared" si="0"/>
        <v>0</v>
      </c>
      <c r="AL14" s="13">
        <f t="shared" si="1"/>
        <v>0</v>
      </c>
      <c r="AM14" s="110"/>
      <c r="AN14" s="110"/>
    </row>
    <row r="15" spans="1:40" ht="18" customHeight="1">
      <c r="A15" s="16">
        <v>5</v>
      </c>
      <c r="B15" s="45"/>
      <c r="C15" s="25"/>
      <c r="D15" s="46"/>
      <c r="E15" s="47"/>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2">
        <f t="shared" si="0"/>
        <v>0</v>
      </c>
      <c r="AL15" s="13">
        <f t="shared" si="1"/>
        <v>0</v>
      </c>
      <c r="AM15" s="110"/>
      <c r="AN15" s="110"/>
    </row>
    <row r="16" spans="1:40" ht="18" customHeight="1">
      <c r="A16" s="16">
        <v>6</v>
      </c>
      <c r="B16" s="45"/>
      <c r="C16" s="25"/>
      <c r="D16" s="46"/>
      <c r="E16" s="47"/>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2">
        <f t="shared" si="0"/>
        <v>0</v>
      </c>
      <c r="AL16" s="13">
        <f t="shared" si="1"/>
        <v>0</v>
      </c>
      <c r="AM16" s="110"/>
      <c r="AN16" s="110"/>
    </row>
    <row r="17" spans="1:40" ht="18" customHeight="1">
      <c r="A17" s="16">
        <v>7</v>
      </c>
      <c r="B17" s="45"/>
      <c r="C17" s="25"/>
      <c r="D17" s="46"/>
      <c r="E17" s="47"/>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2">
        <f t="shared" si="0"/>
        <v>0</v>
      </c>
      <c r="AL17" s="13">
        <f t="shared" si="1"/>
        <v>0</v>
      </c>
      <c r="AM17" s="110"/>
      <c r="AN17" s="110"/>
    </row>
    <row r="18" spans="1:40" ht="18" customHeight="1">
      <c r="A18" s="16">
        <v>8</v>
      </c>
      <c r="B18" s="45"/>
      <c r="C18" s="25"/>
      <c r="D18" s="46"/>
      <c r="E18" s="47"/>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2">
        <f t="shared" si="0"/>
        <v>0</v>
      </c>
      <c r="AL18" s="13">
        <f t="shared" si="1"/>
        <v>0</v>
      </c>
      <c r="AM18" s="110"/>
      <c r="AN18" s="110"/>
    </row>
    <row r="19" spans="1:40" ht="18" customHeight="1">
      <c r="A19" s="16">
        <v>9</v>
      </c>
      <c r="B19" s="45"/>
      <c r="C19" s="25"/>
      <c r="D19" s="46"/>
      <c r="E19" s="47"/>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2">
        <f t="shared" si="0"/>
        <v>0</v>
      </c>
      <c r="AL19" s="13">
        <f t="shared" si="1"/>
        <v>0</v>
      </c>
      <c r="AM19" s="110"/>
      <c r="AN19" s="110"/>
    </row>
    <row r="20" spans="1:40" ht="18" customHeight="1">
      <c r="A20" s="16">
        <v>10</v>
      </c>
      <c r="B20" s="45"/>
      <c r="C20" s="25"/>
      <c r="D20" s="46"/>
      <c r="E20" s="47"/>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2">
        <f t="shared" si="0"/>
        <v>0</v>
      </c>
      <c r="AL20" s="13">
        <f t="shared" si="1"/>
        <v>0</v>
      </c>
      <c r="AM20" s="110"/>
      <c r="AN20" s="110"/>
    </row>
    <row r="21" spans="1:40" ht="18" customHeight="1">
      <c r="A21" s="16">
        <v>11</v>
      </c>
      <c r="B21" s="45"/>
      <c r="C21" s="25"/>
      <c r="D21" s="46"/>
      <c r="E21" s="47"/>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2">
        <f t="shared" si="0"/>
        <v>0</v>
      </c>
      <c r="AL21" s="13">
        <f t="shared" si="1"/>
        <v>0</v>
      </c>
      <c r="AM21" s="110"/>
      <c r="AN21" s="110"/>
    </row>
    <row r="22" spans="1:40" ht="18" customHeight="1">
      <c r="A22" s="16">
        <v>12</v>
      </c>
      <c r="B22" s="45"/>
      <c r="C22" s="25"/>
      <c r="D22" s="46"/>
      <c r="E22" s="47"/>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2">
        <f t="shared" si="0"/>
        <v>0</v>
      </c>
      <c r="AL22" s="13">
        <f t="shared" si="1"/>
        <v>0</v>
      </c>
      <c r="AM22" s="110"/>
      <c r="AN22" s="110"/>
    </row>
    <row r="23" spans="1:40" ht="18" customHeight="1">
      <c r="A23" s="16">
        <v>13</v>
      </c>
      <c r="B23" s="45"/>
      <c r="C23" s="25"/>
      <c r="D23" s="46"/>
      <c r="E23" s="47"/>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2">
        <f t="shared" si="0"/>
        <v>0</v>
      </c>
      <c r="AL23" s="13">
        <f t="shared" si="1"/>
        <v>0</v>
      </c>
      <c r="AM23" s="110"/>
      <c r="AN23" s="110"/>
    </row>
    <row r="24" spans="1:40" ht="18" customHeight="1">
      <c r="A24" s="16">
        <v>14</v>
      </c>
      <c r="B24" s="45"/>
      <c r="C24" s="25"/>
      <c r="D24" s="46"/>
      <c r="E24" s="47"/>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2">
        <f t="shared" si="0"/>
        <v>0</v>
      </c>
      <c r="AL24" s="13">
        <f t="shared" si="1"/>
        <v>0</v>
      </c>
      <c r="AM24" s="110"/>
      <c r="AN24" s="110"/>
    </row>
    <row r="25" spans="1:40" ht="18" customHeight="1">
      <c r="A25" s="16">
        <v>15</v>
      </c>
      <c r="B25" s="45"/>
      <c r="C25" s="25"/>
      <c r="D25" s="46"/>
      <c r="E25" s="47"/>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2">
        <f t="shared" si="0"/>
        <v>0</v>
      </c>
      <c r="AL25" s="13">
        <f t="shared" si="1"/>
        <v>0</v>
      </c>
      <c r="AM25" s="110"/>
      <c r="AN25" s="110"/>
    </row>
    <row r="26" spans="1:40" ht="18" customHeight="1">
      <c r="A26" s="16">
        <v>16</v>
      </c>
      <c r="B26" s="45"/>
      <c r="C26" s="25"/>
      <c r="D26" s="46"/>
      <c r="E26" s="47"/>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2">
        <f t="shared" si="0"/>
        <v>0</v>
      </c>
      <c r="AL26" s="13">
        <f t="shared" si="1"/>
        <v>0</v>
      </c>
      <c r="AM26" s="110"/>
      <c r="AN26" s="110"/>
    </row>
    <row r="27" spans="1:40" ht="18" customHeight="1">
      <c r="A27" s="16">
        <v>17</v>
      </c>
      <c r="B27" s="45"/>
      <c r="C27" s="25"/>
      <c r="D27" s="46"/>
      <c r="E27" s="47"/>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2">
        <f t="shared" si="0"/>
        <v>0</v>
      </c>
      <c r="AL27" s="13">
        <f t="shared" si="1"/>
        <v>0</v>
      </c>
      <c r="AM27" s="110"/>
      <c r="AN27" s="110"/>
    </row>
    <row r="28" spans="1:40" ht="18" customHeight="1">
      <c r="A28" s="16">
        <v>18</v>
      </c>
      <c r="B28" s="45"/>
      <c r="C28" s="25"/>
      <c r="D28" s="46"/>
      <c r="E28" s="47"/>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2">
        <f t="shared" si="0"/>
        <v>0</v>
      </c>
      <c r="AL28" s="13">
        <f t="shared" si="1"/>
        <v>0</v>
      </c>
      <c r="AM28" s="110"/>
      <c r="AN28" s="110"/>
    </row>
    <row r="29" spans="1:40" ht="18" customHeight="1">
      <c r="A29" s="16">
        <v>19</v>
      </c>
      <c r="B29" s="45"/>
      <c r="C29" s="25"/>
      <c r="D29" s="46"/>
      <c r="E29" s="47"/>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2">
        <f t="shared" si="0"/>
        <v>0</v>
      </c>
      <c r="AL29" s="13">
        <f t="shared" si="1"/>
        <v>0</v>
      </c>
      <c r="AM29" s="110"/>
      <c r="AN29" s="110"/>
    </row>
    <row r="30" spans="1:40" ht="18" customHeight="1">
      <c r="A30" s="16">
        <v>20</v>
      </c>
      <c r="B30" s="45"/>
      <c r="C30" s="25"/>
      <c r="D30" s="46"/>
      <c r="E30" s="47"/>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2">
        <f t="shared" si="0"/>
        <v>0</v>
      </c>
      <c r="AL30" s="13">
        <f t="shared" si="1"/>
        <v>0</v>
      </c>
      <c r="AM30" s="110"/>
      <c r="AN30" s="110"/>
    </row>
    <row r="31" spans="1:40" ht="18" customHeight="1">
      <c r="A31" s="111" t="s">
        <v>26</v>
      </c>
      <c r="B31" s="112"/>
      <c r="C31" s="112"/>
      <c r="D31" s="112"/>
      <c r="E31" s="112"/>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13"/>
      <c r="AN31" s="113"/>
    </row>
    <row r="32" spans="1:40" ht="18" customHeight="1">
      <c r="A32" s="112" t="s">
        <v>27</v>
      </c>
      <c r="B32" s="112"/>
      <c r="C32" s="112"/>
      <c r="D32" s="112"/>
      <c r="E32" s="114"/>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14"/>
      <c r="AL32" s="15"/>
      <c r="AM32" s="113"/>
      <c r="AN32" s="113"/>
    </row>
    <row r="33" spans="1:39" ht="15" customHeight="1">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39" ht="15" customHeight="1">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39" ht="15" customHeight="1">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39" ht="15" customHeight="1">
      <c r="A36" s="2" t="s">
        <v>28</v>
      </c>
      <c r="B36" s="33"/>
      <c r="C36" s="34"/>
      <c r="D36" s="34"/>
      <c r="E36" s="34"/>
      <c r="F36" s="35"/>
      <c r="G36" s="34"/>
      <c r="H36" s="20"/>
      <c r="I36" s="20"/>
      <c r="J36" s="20"/>
      <c r="K36" s="20"/>
      <c r="L36" s="20"/>
      <c r="M36" s="20"/>
      <c r="N36" s="20"/>
      <c r="O36" s="20"/>
      <c r="P36" s="20"/>
      <c r="Q36" s="20"/>
      <c r="R36" s="20">
        <v>6</v>
      </c>
      <c r="S36" s="20"/>
      <c r="T36" s="20"/>
      <c r="U36" s="20"/>
      <c r="V36" s="20"/>
      <c r="W36" s="20"/>
      <c r="X36" s="20">
        <v>7</v>
      </c>
      <c r="Y36" s="20"/>
      <c r="Z36" s="20"/>
      <c r="AA36" s="20"/>
      <c r="AB36" s="20"/>
      <c r="AC36" s="20"/>
      <c r="AD36" s="20">
        <v>8</v>
      </c>
      <c r="AE36" s="20"/>
      <c r="AF36" s="20"/>
      <c r="AG36" s="21"/>
      <c r="AH36" s="21"/>
      <c r="AI36" s="21"/>
      <c r="AJ36" s="21">
        <v>9</v>
      </c>
      <c r="AK36" s="19"/>
      <c r="AL36" s="19"/>
      <c r="AM36" s="4"/>
    </row>
    <row r="37" spans="1:39" s="2" customFormat="1" ht="15" customHeight="1">
      <c r="A37" s="2" t="s">
        <v>29</v>
      </c>
      <c r="B37" s="28"/>
      <c r="C37" s="28"/>
      <c r="D37" s="28"/>
      <c r="E37" s="28"/>
      <c r="F37" s="28"/>
      <c r="G37" s="28"/>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row>
    <row r="38" spans="1:39" s="2" customFormat="1" ht="15" customHeight="1">
      <c r="A38" s="2" t="s">
        <v>30</v>
      </c>
      <c r="B38" s="28"/>
      <c r="C38" s="28"/>
      <c r="D38" s="28"/>
      <c r="E38" s="28"/>
      <c r="F38" s="28"/>
      <c r="G38" s="28"/>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row>
    <row r="39" spans="1:39" s="2" customFormat="1" ht="15" customHeight="1">
      <c r="A39" s="2" t="s">
        <v>31</v>
      </c>
      <c r="B39" s="28"/>
      <c r="C39" s="28"/>
      <c r="D39" s="28"/>
      <c r="E39" s="28"/>
      <c r="F39" s="28"/>
      <c r="G39" s="28"/>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row>
    <row r="40" spans="1:39" s="2" customFormat="1" ht="15" customHeight="1">
      <c r="A40" s="2" t="s">
        <v>32</v>
      </c>
      <c r="B40" s="28"/>
      <c r="C40" s="28"/>
      <c r="D40" s="28"/>
      <c r="E40" s="28"/>
      <c r="F40" s="28"/>
      <c r="G40" s="28"/>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row>
    <row r="41" spans="1:39" ht="15" customHeight="1">
      <c r="A41" s="2" t="s">
        <v>33</v>
      </c>
      <c r="B41" s="36"/>
      <c r="C41" s="2"/>
      <c r="D41" s="2"/>
      <c r="E41" s="2"/>
      <c r="F41" s="2"/>
      <c r="G41" s="2"/>
    </row>
    <row r="42" spans="1:39" ht="15" customHeight="1">
      <c r="A42" s="2" t="s">
        <v>34</v>
      </c>
      <c r="B42" s="36"/>
      <c r="C42" s="2"/>
      <c r="D42" s="2"/>
      <c r="E42" s="2"/>
      <c r="F42" s="2"/>
      <c r="G42" s="2"/>
    </row>
    <row r="43" spans="1:39" ht="15" customHeight="1">
      <c r="A43" s="2"/>
      <c r="B43" s="17" t="s">
        <v>35</v>
      </c>
      <c r="C43" s="100" t="s">
        <v>36</v>
      </c>
      <c r="D43" s="100"/>
      <c r="E43" s="100"/>
      <c r="F43" s="2"/>
      <c r="G43" s="2"/>
    </row>
    <row r="44" spans="1:39" ht="15" customHeight="1">
      <c r="A44" s="2"/>
      <c r="B44" s="39" t="s">
        <v>37</v>
      </c>
      <c r="C44" s="91" t="s">
        <v>38</v>
      </c>
      <c r="D44" s="91"/>
      <c r="E44" s="91"/>
      <c r="F44" s="2"/>
      <c r="G44" s="2"/>
    </row>
    <row r="45" spans="1:39" ht="15" customHeight="1">
      <c r="A45" s="2"/>
      <c r="B45" s="39" t="s">
        <v>39</v>
      </c>
      <c r="C45" s="91" t="s">
        <v>40</v>
      </c>
      <c r="D45" s="91"/>
      <c r="E45" s="91"/>
      <c r="F45" s="2"/>
      <c r="G45" s="2"/>
    </row>
    <row r="46" spans="1:39" ht="15" customHeight="1">
      <c r="A46" s="2"/>
      <c r="B46" s="39" t="s">
        <v>41</v>
      </c>
      <c r="C46" s="91" t="s">
        <v>42</v>
      </c>
      <c r="D46" s="91"/>
      <c r="E46" s="91"/>
      <c r="F46" s="2"/>
      <c r="G46" s="2"/>
    </row>
    <row r="47" spans="1:39" ht="15" customHeight="1">
      <c r="A47" s="2"/>
      <c r="B47" s="39" t="s">
        <v>43</v>
      </c>
      <c r="C47" s="91" t="s">
        <v>44</v>
      </c>
      <c r="D47" s="91"/>
      <c r="E47" s="91"/>
      <c r="F47" s="2"/>
      <c r="G47" s="2"/>
    </row>
    <row r="48" spans="1:39" ht="15" customHeight="1">
      <c r="A48" s="2"/>
      <c r="B48" s="2" t="s">
        <v>45</v>
      </c>
      <c r="C48" s="2"/>
      <c r="D48" s="2"/>
      <c r="E48" s="2"/>
      <c r="F48" s="2"/>
      <c r="G48" s="2"/>
    </row>
    <row r="49" spans="1:7" ht="15" customHeight="1">
      <c r="A49" s="2"/>
      <c r="B49" s="2" t="s">
        <v>46</v>
      </c>
      <c r="C49" s="2"/>
      <c r="D49" s="2"/>
      <c r="E49" s="2"/>
      <c r="F49" s="2"/>
      <c r="G49" s="2"/>
    </row>
    <row r="50" spans="1:7" ht="15" customHeight="1">
      <c r="A50" s="2"/>
      <c r="B50" s="2" t="s">
        <v>47</v>
      </c>
      <c r="C50" s="2"/>
      <c r="D50" s="2"/>
      <c r="E50" s="2"/>
      <c r="F50" s="2"/>
      <c r="G50" s="2"/>
    </row>
    <row r="51" spans="1:7" ht="15" customHeight="1">
      <c r="A51" s="2" t="s">
        <v>48</v>
      </c>
      <c r="B51" s="36"/>
      <c r="C51" s="2"/>
      <c r="D51" s="2"/>
      <c r="E51" s="2"/>
      <c r="F51" s="2"/>
      <c r="G51" s="2"/>
    </row>
    <row r="52" spans="1:7" ht="15" customHeight="1">
      <c r="A52" s="2" t="s">
        <v>49</v>
      </c>
      <c r="B52" s="36"/>
      <c r="C52" s="2"/>
      <c r="D52" s="2"/>
      <c r="E52" s="2"/>
      <c r="F52" s="2"/>
      <c r="G52" s="2"/>
    </row>
    <row r="53" spans="1:7" ht="15" customHeight="1">
      <c r="A53" s="2" t="s">
        <v>50</v>
      </c>
      <c r="B53" s="36"/>
      <c r="C53" s="2"/>
      <c r="D53" s="2"/>
      <c r="E53" s="2"/>
      <c r="F53" s="2"/>
      <c r="G53" s="2"/>
    </row>
    <row r="54" spans="1:7" ht="15" customHeight="1">
      <c r="A54" s="2" t="s">
        <v>51</v>
      </c>
      <c r="B54" s="36"/>
      <c r="C54" s="2"/>
      <c r="D54" s="2"/>
      <c r="E54" s="2"/>
      <c r="F54" s="2"/>
      <c r="G54" s="2"/>
    </row>
    <row r="55" spans="1:7" ht="15" customHeight="1">
      <c r="A55" s="2" t="s">
        <v>52</v>
      </c>
      <c r="B55" s="36"/>
      <c r="C55" s="2"/>
      <c r="D55" s="2"/>
      <c r="E55" s="2"/>
      <c r="F55" s="2"/>
      <c r="G55" s="2"/>
    </row>
    <row r="56" spans="1:7" ht="15" customHeight="1">
      <c r="A56" s="2" t="s">
        <v>53</v>
      </c>
      <c r="B56" s="36"/>
      <c r="C56" s="2"/>
      <c r="D56" s="2"/>
      <c r="E56" s="2"/>
      <c r="F56" s="2"/>
      <c r="G56" s="2"/>
    </row>
    <row r="57" spans="1:7" ht="15" customHeight="1">
      <c r="A57" s="2"/>
      <c r="B57" s="2" t="s">
        <v>54</v>
      </c>
      <c r="C57" s="2"/>
      <c r="D57" s="2"/>
      <c r="E57" s="2"/>
      <c r="F57" s="2"/>
      <c r="G57" s="2"/>
    </row>
    <row r="58" spans="1:7" ht="15" customHeight="1">
      <c r="A58" s="2"/>
      <c r="B58" s="2" t="s">
        <v>55</v>
      </c>
      <c r="C58" s="2"/>
      <c r="D58" s="2"/>
      <c r="E58" s="2"/>
      <c r="F58" s="2"/>
      <c r="G58" s="2"/>
    </row>
    <row r="59" spans="1:7" ht="15" customHeight="1">
      <c r="A59" s="2" t="s">
        <v>56</v>
      </c>
      <c r="B59" s="36"/>
      <c r="C59" s="2"/>
      <c r="D59" s="2"/>
      <c r="E59" s="2"/>
      <c r="F59" s="2"/>
      <c r="G59" s="2"/>
    </row>
    <row r="60" spans="1:7" ht="15" customHeight="1">
      <c r="A60" s="2" t="s">
        <v>57</v>
      </c>
      <c r="B60" s="36"/>
      <c r="C60" s="2"/>
      <c r="D60" s="2"/>
      <c r="E60" s="2"/>
      <c r="F60" s="2"/>
      <c r="G60" s="2"/>
    </row>
    <row r="61" spans="1:7" ht="15" customHeight="1">
      <c r="A61" s="2" t="s">
        <v>58</v>
      </c>
      <c r="B61" s="36"/>
      <c r="C61" s="2"/>
      <c r="D61" s="2"/>
      <c r="E61" s="2"/>
      <c r="F61" s="2"/>
      <c r="G61" s="2"/>
    </row>
    <row r="62" spans="1:7" ht="15" customHeight="1">
      <c r="A62" s="2" t="s">
        <v>59</v>
      </c>
      <c r="B62" s="36"/>
      <c r="C62" s="2"/>
      <c r="D62" s="2"/>
      <c r="E62" s="2"/>
      <c r="F62" s="2"/>
      <c r="G62" s="2"/>
    </row>
    <row r="63" spans="1:7" ht="15" customHeight="1">
      <c r="A63" s="2" t="s">
        <v>60</v>
      </c>
      <c r="B63" s="36"/>
      <c r="C63" s="2"/>
      <c r="D63" s="2"/>
      <c r="E63" s="2"/>
      <c r="F63" s="2"/>
      <c r="G63" s="2"/>
    </row>
    <row r="64" spans="1:7" ht="15" customHeight="1">
      <c r="A64" s="2" t="s">
        <v>61</v>
      </c>
      <c r="B64" s="36"/>
      <c r="C64" s="2"/>
      <c r="D64" s="2"/>
      <c r="E64" s="2"/>
      <c r="F64" s="2"/>
      <c r="G64" s="2"/>
    </row>
    <row r="65" spans="1:7" ht="15" customHeight="1">
      <c r="A65" s="2" t="s">
        <v>62</v>
      </c>
      <c r="B65" s="36"/>
      <c r="C65" s="2"/>
      <c r="D65" s="2"/>
      <c r="E65" s="2"/>
      <c r="F65" s="2"/>
      <c r="G65" s="2"/>
    </row>
    <row r="66" spans="1:7" ht="15" customHeight="1">
      <c r="A66" s="2" t="s">
        <v>63</v>
      </c>
      <c r="B66" s="36"/>
      <c r="C66" s="2"/>
      <c r="D66" s="2"/>
      <c r="E66" s="2"/>
      <c r="F66" s="2"/>
      <c r="G66" s="2"/>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27"/>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2" zoomScaleNormal="100" zoomScaleSheetLayoutView="100" workbookViewId="0">
      <selection activeCell="AH6" sqref="AH6"/>
    </sheetView>
  </sheetViews>
  <sheetFormatPr defaultColWidth="8.25" defaultRowHeight="21" customHeight="1"/>
  <cols>
    <col min="1" max="1" width="2.58203125" style="1" customWidth="1"/>
    <col min="2" max="2" width="14.5" style="3" customWidth="1"/>
    <col min="3" max="3" width="6.58203125" style="1" customWidth="1"/>
    <col min="4" max="5" width="7.58203125" style="1" customWidth="1"/>
    <col min="6" max="36" width="2.58203125" style="1" customWidth="1"/>
    <col min="37" max="37" width="6.58203125" style="1" customWidth="1"/>
    <col min="38" max="39" width="7.58203125" style="1" customWidth="1"/>
    <col min="40" max="40" width="5.58203125" style="1" customWidth="1"/>
    <col min="41" max="16384" width="8.25" style="1"/>
  </cols>
  <sheetData>
    <row r="1" spans="1:40" ht="20.149999999999999" customHeight="1">
      <c r="A1" s="37" t="s">
        <v>1</v>
      </c>
      <c r="C1" s="22"/>
      <c r="D1" s="22"/>
      <c r="E1" s="22"/>
      <c r="F1" s="22"/>
      <c r="G1" s="22"/>
      <c r="H1" s="22"/>
      <c r="I1" s="22"/>
      <c r="J1" s="22"/>
      <c r="K1" s="22"/>
      <c r="L1" s="22"/>
      <c r="M1" s="22"/>
      <c r="N1" s="22"/>
      <c r="O1" s="22"/>
      <c r="P1" s="22"/>
      <c r="Q1" s="22"/>
      <c r="R1" s="22"/>
      <c r="S1" s="22"/>
      <c r="T1" s="22"/>
      <c r="U1" s="22"/>
      <c r="V1" s="22"/>
      <c r="W1" s="22"/>
      <c r="X1" s="10"/>
      <c r="Y1" s="10"/>
      <c r="Z1" s="4"/>
      <c r="AA1" s="4"/>
      <c r="AB1" s="4"/>
      <c r="AC1" s="4"/>
      <c r="AD1" s="29"/>
      <c r="AE1" s="29"/>
      <c r="AF1" s="29"/>
      <c r="AG1" s="29"/>
      <c r="AH1" s="29"/>
      <c r="AI1" s="23" t="s">
        <v>2</v>
      </c>
      <c r="AJ1" s="23"/>
      <c r="AK1" s="125" t="s">
        <v>140</v>
      </c>
      <c r="AL1" s="125"/>
      <c r="AM1" s="125"/>
      <c r="AN1" s="125"/>
    </row>
    <row r="2" spans="1:40" ht="18" customHeight="1">
      <c r="A2" s="4"/>
      <c r="B2" s="5"/>
      <c r="C2" s="5"/>
      <c r="D2" s="5"/>
      <c r="E2" s="5"/>
      <c r="F2" s="5"/>
      <c r="G2" s="5"/>
      <c r="H2" s="5"/>
      <c r="I2" s="5"/>
      <c r="J2" s="5"/>
      <c r="K2" s="5"/>
      <c r="L2" s="5"/>
      <c r="M2" s="126">
        <v>2026</v>
      </c>
      <c r="N2" s="126"/>
      <c r="O2" s="126"/>
      <c r="P2" s="126"/>
      <c r="Q2" s="127" t="s">
        <v>4</v>
      </c>
      <c r="R2" s="127"/>
      <c r="S2" s="126"/>
      <c r="T2" s="126"/>
      <c r="U2" s="127" t="s">
        <v>5</v>
      </c>
      <c r="V2" s="127"/>
      <c r="W2" s="5"/>
      <c r="X2" s="5"/>
      <c r="Y2" s="5"/>
      <c r="Z2" s="4"/>
      <c r="AA2" s="4"/>
      <c r="AC2" s="23"/>
      <c r="AD2" s="5"/>
      <c r="AE2" s="5"/>
      <c r="AF2" s="5"/>
      <c r="AG2" s="5"/>
      <c r="AH2" s="5"/>
      <c r="AI2" s="23" t="s">
        <v>6</v>
      </c>
      <c r="AJ2" s="23"/>
      <c r="AK2" s="128"/>
      <c r="AL2" s="128"/>
      <c r="AM2" s="128"/>
      <c r="AN2" s="128"/>
    </row>
    <row r="3" spans="1:40" ht="18" customHeight="1">
      <c r="A3" s="27"/>
      <c r="B3" s="27"/>
      <c r="C3" s="27"/>
      <c r="D3" s="27"/>
      <c r="E3" s="27"/>
      <c r="F3" s="27"/>
      <c r="G3" s="27"/>
      <c r="H3" s="27"/>
      <c r="I3" s="27"/>
      <c r="J3" s="27"/>
      <c r="K3" s="27"/>
      <c r="L3" s="27"/>
      <c r="M3" s="27"/>
      <c r="N3" s="27"/>
      <c r="O3" s="27"/>
      <c r="P3" s="27"/>
      <c r="Q3" s="27"/>
      <c r="R3" s="27"/>
      <c r="S3" s="27"/>
      <c r="T3" s="27"/>
      <c r="U3" s="27"/>
      <c r="V3" s="27"/>
      <c r="W3" s="27"/>
      <c r="Y3" s="30"/>
      <c r="Z3" s="30"/>
      <c r="AA3" s="30"/>
      <c r="AB3" s="4"/>
      <c r="AC3" s="30"/>
      <c r="AD3" s="30"/>
      <c r="AE3" s="30"/>
      <c r="AF3" s="30"/>
      <c r="AG3" s="30"/>
      <c r="AH3" s="30"/>
      <c r="AI3" s="31" t="s">
        <v>7</v>
      </c>
      <c r="AJ3" s="23"/>
      <c r="AK3" s="129" t="s">
        <v>65</v>
      </c>
      <c r="AL3" s="129"/>
      <c r="AM3" s="129"/>
      <c r="AN3" s="129"/>
    </row>
    <row r="4" spans="1:40" ht="18" customHeight="1">
      <c r="A4" s="27"/>
      <c r="B4" s="27"/>
      <c r="C4" s="27"/>
      <c r="D4" s="27"/>
      <c r="E4" s="27"/>
      <c r="F4" s="27"/>
      <c r="G4" s="27"/>
      <c r="H4" s="27"/>
      <c r="I4" s="27"/>
      <c r="J4" s="27"/>
      <c r="K4" s="27"/>
      <c r="L4" s="27"/>
      <c r="M4" s="27"/>
      <c r="N4" s="27"/>
      <c r="O4" s="27"/>
      <c r="P4" s="27"/>
      <c r="Q4" s="27"/>
      <c r="R4" s="27"/>
      <c r="S4" s="27"/>
      <c r="T4" s="27"/>
      <c r="U4" s="27"/>
      <c r="V4" s="27"/>
      <c r="W4" s="27"/>
      <c r="Y4" s="30"/>
      <c r="Z4" s="30"/>
      <c r="AA4" s="30"/>
      <c r="AB4" s="4"/>
      <c r="AC4" s="30"/>
      <c r="AD4" s="30"/>
      <c r="AE4" s="30"/>
      <c r="AF4" s="30"/>
      <c r="AG4" s="30"/>
      <c r="AH4" s="30"/>
      <c r="AI4" s="31" t="s">
        <v>8</v>
      </c>
      <c r="AJ4" s="23"/>
      <c r="AK4" s="129"/>
      <c r="AL4" s="129"/>
      <c r="AM4" s="129"/>
      <c r="AN4" s="129"/>
    </row>
    <row r="5" spans="1:40" ht="18" customHeight="1">
      <c r="A5" s="27"/>
      <c r="B5" s="27"/>
      <c r="C5" s="27"/>
      <c r="D5" s="27"/>
      <c r="E5" s="27"/>
      <c r="F5" s="27"/>
      <c r="G5" s="27"/>
      <c r="H5" s="27"/>
      <c r="I5" s="27"/>
      <c r="J5" s="27"/>
      <c r="K5" s="27"/>
      <c r="L5" s="27"/>
      <c r="M5" s="27"/>
      <c r="N5" s="27"/>
      <c r="O5" s="27"/>
      <c r="P5" s="27"/>
      <c r="Q5" s="27"/>
      <c r="R5" s="27"/>
      <c r="S5" s="27"/>
      <c r="U5" s="27"/>
      <c r="V5" s="27"/>
      <c r="W5" s="27"/>
      <c r="Y5" s="30"/>
      <c r="Z5" s="30"/>
      <c r="AA5" s="30"/>
      <c r="AB5" s="4"/>
      <c r="AC5" s="30"/>
      <c r="AD5" s="30"/>
      <c r="AE5" s="30"/>
      <c r="AF5" s="30"/>
      <c r="AG5" s="31" t="s">
        <v>9</v>
      </c>
      <c r="AH5" s="130"/>
      <c r="AI5" s="130"/>
      <c r="AJ5" s="130"/>
      <c r="AK5" s="30" t="s">
        <v>10</v>
      </c>
      <c r="AL5" s="41"/>
      <c r="AM5" s="30" t="s">
        <v>11</v>
      </c>
      <c r="AN5" s="4"/>
    </row>
    <row r="6" spans="1:40" ht="10" customHeight="1">
      <c r="A6" s="4"/>
      <c r="B6" s="9"/>
      <c r="C6" s="9"/>
      <c r="D6" s="9"/>
      <c r="E6" s="9"/>
      <c r="F6" s="9"/>
      <c r="G6" s="9"/>
      <c r="H6" s="9"/>
      <c r="I6" s="9"/>
      <c r="J6" s="9"/>
      <c r="K6" s="9"/>
      <c r="L6" s="9"/>
      <c r="M6" s="9"/>
      <c r="N6" s="9"/>
      <c r="O6" s="9"/>
      <c r="P6" s="9"/>
      <c r="Q6" s="9"/>
      <c r="R6" s="9"/>
      <c r="S6" s="9"/>
      <c r="T6" s="9"/>
      <c r="U6" s="9"/>
      <c r="V6" s="9"/>
      <c r="W6" s="9"/>
      <c r="X6" s="5"/>
      <c r="Y6" s="5"/>
      <c r="Z6" s="5"/>
      <c r="AA6" s="5"/>
      <c r="AB6" s="5"/>
      <c r="AC6" s="5"/>
      <c r="AD6" s="5"/>
      <c r="AE6" s="5"/>
      <c r="AF6" s="5"/>
      <c r="AG6" s="5"/>
      <c r="AH6" s="5"/>
      <c r="AI6" s="5"/>
      <c r="AJ6" s="5"/>
      <c r="AK6" s="5"/>
      <c r="AL6" s="5"/>
      <c r="AM6" s="4"/>
      <c r="AN6" s="4"/>
    </row>
    <row r="7" spans="1:40" ht="15" customHeight="1">
      <c r="A7" s="113" t="s">
        <v>12</v>
      </c>
      <c r="B7" s="121" t="s">
        <v>13</v>
      </c>
      <c r="C7" s="116" t="s">
        <v>14</v>
      </c>
      <c r="D7" s="100" t="s">
        <v>15</v>
      </c>
      <c r="E7" s="111" t="s">
        <v>16</v>
      </c>
      <c r="F7" s="119" t="s">
        <v>17</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0" t="s">
        <v>18</v>
      </c>
      <c r="AL7" s="101" t="s">
        <v>19</v>
      </c>
      <c r="AM7" s="115" t="s">
        <v>20</v>
      </c>
      <c r="AN7" s="115"/>
    </row>
    <row r="8" spans="1:40" ht="15" customHeight="1">
      <c r="A8" s="113"/>
      <c r="B8" s="122"/>
      <c r="C8" s="117"/>
      <c r="D8" s="100"/>
      <c r="E8" s="111"/>
      <c r="F8" s="100" t="s">
        <v>21</v>
      </c>
      <c r="G8" s="100"/>
      <c r="H8" s="100"/>
      <c r="I8" s="100"/>
      <c r="J8" s="100"/>
      <c r="K8" s="100"/>
      <c r="L8" s="100"/>
      <c r="M8" s="100" t="s">
        <v>22</v>
      </c>
      <c r="N8" s="100"/>
      <c r="O8" s="100"/>
      <c r="P8" s="100"/>
      <c r="Q8" s="100"/>
      <c r="R8" s="100"/>
      <c r="S8" s="100"/>
      <c r="T8" s="100" t="s">
        <v>23</v>
      </c>
      <c r="U8" s="100"/>
      <c r="V8" s="100"/>
      <c r="W8" s="100"/>
      <c r="X8" s="100"/>
      <c r="Y8" s="100"/>
      <c r="Z8" s="100"/>
      <c r="AA8" s="100" t="s">
        <v>24</v>
      </c>
      <c r="AB8" s="100"/>
      <c r="AC8" s="100"/>
      <c r="AD8" s="100"/>
      <c r="AE8" s="100"/>
      <c r="AF8" s="100"/>
      <c r="AG8" s="100"/>
      <c r="AH8" s="100" t="s">
        <v>25</v>
      </c>
      <c r="AI8" s="100"/>
      <c r="AJ8" s="100"/>
      <c r="AK8" s="120"/>
      <c r="AL8" s="101"/>
      <c r="AM8" s="115"/>
      <c r="AN8" s="115"/>
    </row>
    <row r="9" spans="1:40" ht="15" customHeight="1">
      <c r="A9" s="113"/>
      <c r="B9" s="123" t="s">
        <v>66</v>
      </c>
      <c r="C9" s="117"/>
      <c r="D9" s="100"/>
      <c r="E9" s="111"/>
      <c r="F9" s="6">
        <f>DATE($M$2,$S$2,1)</f>
        <v>45992</v>
      </c>
      <c r="G9" s="6">
        <f>DATE($M$2,$S$2,2)</f>
        <v>45993</v>
      </c>
      <c r="H9" s="6">
        <f>DATE($M$2,$S$2,3)</f>
        <v>45994</v>
      </c>
      <c r="I9" s="6">
        <f>DATE($M$2,$S$2,4)</f>
        <v>45995</v>
      </c>
      <c r="J9" s="6">
        <f>DATE($M$2,$S$2,5)</f>
        <v>45996</v>
      </c>
      <c r="K9" s="6">
        <f>DATE($M$2,$S$2,6)</f>
        <v>45997</v>
      </c>
      <c r="L9" s="6">
        <f>DATE($M$2,$S$2,7)</f>
        <v>45998</v>
      </c>
      <c r="M9" s="6">
        <f>DATE($M$2,$S$2,8)</f>
        <v>45999</v>
      </c>
      <c r="N9" s="6">
        <f>DATE($M$2,$S$2,9)</f>
        <v>46000</v>
      </c>
      <c r="O9" s="6">
        <f>DATE($M$2,$S$2,10)</f>
        <v>46001</v>
      </c>
      <c r="P9" s="6">
        <f>DATE($M$2,$S$2,11)</f>
        <v>46002</v>
      </c>
      <c r="Q9" s="6">
        <f>DATE($M$2,$S$2,12)</f>
        <v>46003</v>
      </c>
      <c r="R9" s="6">
        <f>DATE($M$2,$S$2,13)</f>
        <v>46004</v>
      </c>
      <c r="S9" s="6">
        <f>DATE($M$2,$S$2,14)</f>
        <v>46005</v>
      </c>
      <c r="T9" s="6">
        <f>DATE($M$2,$S$2,15)</f>
        <v>46006</v>
      </c>
      <c r="U9" s="6">
        <f>DATE($M$2,$S$2,16)</f>
        <v>46007</v>
      </c>
      <c r="V9" s="6">
        <f>DATE($M$2,$S$2,17)</f>
        <v>46008</v>
      </c>
      <c r="W9" s="6">
        <f>DATE($M$2,$S$2,18)</f>
        <v>46009</v>
      </c>
      <c r="X9" s="6">
        <f>DATE($M$2,$S$2,19)</f>
        <v>46010</v>
      </c>
      <c r="Y9" s="6">
        <f>DATE($M$2,$S$2,20)</f>
        <v>46011</v>
      </c>
      <c r="Z9" s="6">
        <f>DATE($M$2,$S$2,21)</f>
        <v>46012</v>
      </c>
      <c r="AA9" s="6">
        <f>DATE($M$2,$S$2,22)</f>
        <v>46013</v>
      </c>
      <c r="AB9" s="6">
        <f>DATE($M$2,$S$2,23)</f>
        <v>46014</v>
      </c>
      <c r="AC9" s="6">
        <f>DATE($M$2,$S$2,24)</f>
        <v>46015</v>
      </c>
      <c r="AD9" s="6">
        <f>DATE($M$2,$S$2,25)</f>
        <v>46016</v>
      </c>
      <c r="AE9" s="6">
        <f>DATE($M$2,$S$2,26)</f>
        <v>46017</v>
      </c>
      <c r="AF9" s="6">
        <f>DATE($M$2,$S$2,27)</f>
        <v>46018</v>
      </c>
      <c r="AG9" s="6">
        <f>DATE($M$2,$S$2,28)</f>
        <v>46019</v>
      </c>
      <c r="AH9" s="6">
        <f>IF(DAY(EOMONTH(F9,0))&lt;29,"",DATE($M$2,$S$2,29))</f>
        <v>46020</v>
      </c>
      <c r="AI9" s="6">
        <f>IF(DAY(EOMONTH(F9,0))&lt;30,"",DATE($M$2,$S$2,30))</f>
        <v>46021</v>
      </c>
      <c r="AJ9" s="6">
        <f>IF(DAY(EOMONTH(F9,0))&lt;31,"",DATE($M$2,$S$2,31))</f>
        <v>46022</v>
      </c>
      <c r="AK9" s="120"/>
      <c r="AL9" s="101"/>
      <c r="AM9" s="115"/>
      <c r="AN9" s="115"/>
    </row>
    <row r="10" spans="1:40" ht="15" customHeight="1">
      <c r="A10" s="113"/>
      <c r="B10" s="124"/>
      <c r="C10" s="118"/>
      <c r="D10" s="100"/>
      <c r="E10" s="111"/>
      <c r="F10" s="7">
        <f>DATE($M$2,$S$2,1)</f>
        <v>45992</v>
      </c>
      <c r="G10" s="7">
        <f>DATE($M$2,$S$2,2)</f>
        <v>45993</v>
      </c>
      <c r="H10" s="7">
        <f>DATE($M$2,$S$2,3)</f>
        <v>45994</v>
      </c>
      <c r="I10" s="7">
        <f>DATE($M$2,$S$2,4)</f>
        <v>45995</v>
      </c>
      <c r="J10" s="7">
        <f>DATE($M$2,$S$2,5)</f>
        <v>45996</v>
      </c>
      <c r="K10" s="7">
        <f>DATE($M$2,$S$2,6)</f>
        <v>45997</v>
      </c>
      <c r="L10" s="7">
        <f>DATE($M$2,$S$2,7)</f>
        <v>45998</v>
      </c>
      <c r="M10" s="7">
        <f>DATE($M$2,$S$2,8)</f>
        <v>45999</v>
      </c>
      <c r="N10" s="7">
        <f>DATE($M$2,$S$2,9)</f>
        <v>46000</v>
      </c>
      <c r="O10" s="7">
        <f>DATE($M$2,$S$2,10)</f>
        <v>46001</v>
      </c>
      <c r="P10" s="7">
        <f>DATE($M$2,$S$2,11)</f>
        <v>46002</v>
      </c>
      <c r="Q10" s="7">
        <f>DATE($M$2,$S$2,12)</f>
        <v>46003</v>
      </c>
      <c r="R10" s="7">
        <f>DATE($M$2,$S$2,13)</f>
        <v>46004</v>
      </c>
      <c r="S10" s="7">
        <f>DATE($M$2,$S$2,14)</f>
        <v>46005</v>
      </c>
      <c r="T10" s="7">
        <f>DATE($M$2,$S$2,15)</f>
        <v>46006</v>
      </c>
      <c r="U10" s="7">
        <f>DATE($M$2,$S$2,16)</f>
        <v>46007</v>
      </c>
      <c r="V10" s="7">
        <f>DATE($M$2,$S$2,17)</f>
        <v>46008</v>
      </c>
      <c r="W10" s="7">
        <f>DATE($M$2,$S$2,18)</f>
        <v>46009</v>
      </c>
      <c r="X10" s="7">
        <f>DATE($M$2,$S$2,19)</f>
        <v>46010</v>
      </c>
      <c r="Y10" s="7">
        <f>DATE($M$2,$S$2,20)</f>
        <v>46011</v>
      </c>
      <c r="Z10" s="7">
        <f>DATE($M$2,$S$2,21)</f>
        <v>46012</v>
      </c>
      <c r="AA10" s="7">
        <f>DATE($M$2,$S$2,22)</f>
        <v>46013</v>
      </c>
      <c r="AB10" s="7">
        <f>DATE($M$2,$S$2,23)</f>
        <v>46014</v>
      </c>
      <c r="AC10" s="7">
        <f>DATE($M$2,$S$2,24)</f>
        <v>46015</v>
      </c>
      <c r="AD10" s="7">
        <f>DATE($M$2,$S$2,25)</f>
        <v>46016</v>
      </c>
      <c r="AE10" s="7">
        <f>DATE($M$2,$S$2,26)</f>
        <v>46017</v>
      </c>
      <c r="AF10" s="7">
        <f>DATE($M$2,$S$2,27)</f>
        <v>46018</v>
      </c>
      <c r="AG10" s="7">
        <f>DATE($M$2,$S$2,28)</f>
        <v>46019</v>
      </c>
      <c r="AH10" s="7">
        <f>IF(DAY(EOMONTH(F10,0))&lt;29,"",DATE($M$2,$S$2,29))</f>
        <v>46020</v>
      </c>
      <c r="AI10" s="7">
        <f>IF(DAY(EOMONTH(F10,0))&lt;30,"",DATE($M$2,$S$2,30))</f>
        <v>46021</v>
      </c>
      <c r="AJ10" s="7">
        <f>IF(DAY(EOMONTH(F10,0))&lt;31,"",DATE($M$2,$S$2,31))</f>
        <v>46022</v>
      </c>
      <c r="AK10" s="120"/>
      <c r="AL10" s="101"/>
      <c r="AM10" s="115"/>
      <c r="AN10" s="115"/>
    </row>
    <row r="11" spans="1:40" ht="18" customHeight="1">
      <c r="A11" s="16">
        <v>1</v>
      </c>
      <c r="B11" s="45" t="s">
        <v>67</v>
      </c>
      <c r="C11" s="25"/>
      <c r="D11" s="46"/>
      <c r="E11" s="47"/>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2">
        <f>+SUM(F11:AJ11)</f>
        <v>0</v>
      </c>
      <c r="AL11" s="13">
        <f>IF($AK$3="４週",AK11/4,AK11/(DAY(EOMONTH($F$9,0))/7))</f>
        <v>0</v>
      </c>
      <c r="AM11" s="110"/>
      <c r="AN11" s="110"/>
    </row>
    <row r="12" spans="1:40" ht="18" customHeight="1">
      <c r="A12" s="16">
        <v>2</v>
      </c>
      <c r="B12" s="45"/>
      <c r="C12" s="25"/>
      <c r="D12" s="46"/>
      <c r="E12" s="47"/>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2">
        <f t="shared" ref="AK12:AK31" si="0">+SUM(F12:AJ12)</f>
        <v>0</v>
      </c>
      <c r="AL12" s="13">
        <f t="shared" ref="AL12:AL30" si="1">IF($AK$3="４週",AK12/4,AK12/(DAY(EOMONTH($F$9,0))/7))</f>
        <v>0</v>
      </c>
      <c r="AM12" s="110"/>
      <c r="AN12" s="110"/>
    </row>
    <row r="13" spans="1:40" ht="16.5" customHeight="1">
      <c r="A13" s="16">
        <v>3</v>
      </c>
      <c r="B13" s="45"/>
      <c r="C13" s="25"/>
      <c r="D13" s="46"/>
      <c r="E13" s="47"/>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2">
        <f t="shared" si="0"/>
        <v>0</v>
      </c>
      <c r="AL13" s="13">
        <f t="shared" si="1"/>
        <v>0</v>
      </c>
      <c r="AM13" s="110"/>
      <c r="AN13" s="110"/>
    </row>
    <row r="14" spans="1:40" ht="18" customHeight="1">
      <c r="A14" s="16">
        <v>4</v>
      </c>
      <c r="B14" s="45"/>
      <c r="C14" s="25"/>
      <c r="D14" s="46"/>
      <c r="E14" s="47"/>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2">
        <f t="shared" si="0"/>
        <v>0</v>
      </c>
      <c r="AL14" s="13">
        <f t="shared" si="1"/>
        <v>0</v>
      </c>
      <c r="AM14" s="110"/>
      <c r="AN14" s="110"/>
    </row>
    <row r="15" spans="1:40" ht="18" customHeight="1">
      <c r="A15" s="16">
        <v>5</v>
      </c>
      <c r="B15" s="45"/>
      <c r="C15" s="25"/>
      <c r="D15" s="46"/>
      <c r="E15" s="47"/>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2">
        <f t="shared" si="0"/>
        <v>0</v>
      </c>
      <c r="AL15" s="13">
        <f t="shared" si="1"/>
        <v>0</v>
      </c>
      <c r="AM15" s="110"/>
      <c r="AN15" s="110"/>
    </row>
    <row r="16" spans="1:40" ht="18" customHeight="1">
      <c r="A16" s="16">
        <v>6</v>
      </c>
      <c r="B16" s="45"/>
      <c r="C16" s="25"/>
      <c r="D16" s="46"/>
      <c r="E16" s="47"/>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2">
        <f t="shared" si="0"/>
        <v>0</v>
      </c>
      <c r="AL16" s="13">
        <f t="shared" si="1"/>
        <v>0</v>
      </c>
      <c r="AM16" s="110"/>
      <c r="AN16" s="110"/>
    </row>
    <row r="17" spans="1:40" ht="18" customHeight="1">
      <c r="A17" s="16">
        <v>7</v>
      </c>
      <c r="B17" s="45"/>
      <c r="C17" s="25"/>
      <c r="D17" s="46"/>
      <c r="E17" s="47"/>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2">
        <f t="shared" si="0"/>
        <v>0</v>
      </c>
      <c r="AL17" s="13">
        <f t="shared" si="1"/>
        <v>0</v>
      </c>
      <c r="AM17" s="110"/>
      <c r="AN17" s="110"/>
    </row>
    <row r="18" spans="1:40" ht="18" customHeight="1">
      <c r="A18" s="16">
        <v>8</v>
      </c>
      <c r="B18" s="45"/>
      <c r="C18" s="25"/>
      <c r="D18" s="46"/>
      <c r="E18" s="47"/>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2">
        <f t="shared" si="0"/>
        <v>0</v>
      </c>
      <c r="AL18" s="13">
        <f t="shared" si="1"/>
        <v>0</v>
      </c>
      <c r="AM18" s="110"/>
      <c r="AN18" s="110"/>
    </row>
    <row r="19" spans="1:40" ht="18" customHeight="1">
      <c r="A19" s="16">
        <v>9</v>
      </c>
      <c r="B19" s="45"/>
      <c r="C19" s="25"/>
      <c r="D19" s="46"/>
      <c r="E19" s="47"/>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2">
        <f t="shared" si="0"/>
        <v>0</v>
      </c>
      <c r="AL19" s="13">
        <f t="shared" si="1"/>
        <v>0</v>
      </c>
      <c r="AM19" s="110"/>
      <c r="AN19" s="110"/>
    </row>
    <row r="20" spans="1:40" ht="18" customHeight="1">
      <c r="A20" s="16">
        <v>10</v>
      </c>
      <c r="B20" s="45"/>
      <c r="C20" s="25"/>
      <c r="D20" s="46"/>
      <c r="E20" s="47"/>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2">
        <f t="shared" si="0"/>
        <v>0</v>
      </c>
      <c r="AL20" s="13">
        <f t="shared" si="1"/>
        <v>0</v>
      </c>
      <c r="AM20" s="110"/>
      <c r="AN20" s="110"/>
    </row>
    <row r="21" spans="1:40" ht="18" customHeight="1">
      <c r="A21" s="16">
        <v>11</v>
      </c>
      <c r="B21" s="45"/>
      <c r="C21" s="25"/>
      <c r="D21" s="46"/>
      <c r="E21" s="47"/>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2">
        <f t="shared" si="0"/>
        <v>0</v>
      </c>
      <c r="AL21" s="13">
        <f t="shared" si="1"/>
        <v>0</v>
      </c>
      <c r="AM21" s="110"/>
      <c r="AN21" s="110"/>
    </row>
    <row r="22" spans="1:40" ht="18" customHeight="1">
      <c r="A22" s="16">
        <v>12</v>
      </c>
      <c r="B22" s="45"/>
      <c r="C22" s="25"/>
      <c r="D22" s="46"/>
      <c r="E22" s="47"/>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2">
        <f t="shared" si="0"/>
        <v>0</v>
      </c>
      <c r="AL22" s="13">
        <f t="shared" si="1"/>
        <v>0</v>
      </c>
      <c r="AM22" s="110"/>
      <c r="AN22" s="110"/>
    </row>
    <row r="23" spans="1:40" ht="18" customHeight="1">
      <c r="A23" s="16">
        <v>13</v>
      </c>
      <c r="B23" s="45"/>
      <c r="C23" s="25"/>
      <c r="D23" s="46"/>
      <c r="E23" s="47"/>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2">
        <f t="shared" si="0"/>
        <v>0</v>
      </c>
      <c r="AL23" s="13">
        <f t="shared" si="1"/>
        <v>0</v>
      </c>
      <c r="AM23" s="110"/>
      <c r="AN23" s="110"/>
    </row>
    <row r="24" spans="1:40" ht="18" customHeight="1">
      <c r="A24" s="16">
        <v>14</v>
      </c>
      <c r="B24" s="45"/>
      <c r="C24" s="25"/>
      <c r="D24" s="46"/>
      <c r="E24" s="47"/>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2">
        <f t="shared" si="0"/>
        <v>0</v>
      </c>
      <c r="AL24" s="13">
        <f t="shared" si="1"/>
        <v>0</v>
      </c>
      <c r="AM24" s="110"/>
      <c r="AN24" s="110"/>
    </row>
    <row r="25" spans="1:40" ht="18" customHeight="1">
      <c r="A25" s="16">
        <v>15</v>
      </c>
      <c r="B25" s="45"/>
      <c r="C25" s="25"/>
      <c r="D25" s="46"/>
      <c r="E25" s="47"/>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2">
        <f t="shared" si="0"/>
        <v>0</v>
      </c>
      <c r="AL25" s="13">
        <f t="shared" si="1"/>
        <v>0</v>
      </c>
      <c r="AM25" s="110"/>
      <c r="AN25" s="110"/>
    </row>
    <row r="26" spans="1:40" ht="18" customHeight="1">
      <c r="A26" s="16">
        <v>16</v>
      </c>
      <c r="B26" s="45"/>
      <c r="C26" s="25"/>
      <c r="D26" s="46"/>
      <c r="E26" s="47"/>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2">
        <f t="shared" si="0"/>
        <v>0</v>
      </c>
      <c r="AL26" s="13">
        <f t="shared" si="1"/>
        <v>0</v>
      </c>
      <c r="AM26" s="110"/>
      <c r="AN26" s="110"/>
    </row>
    <row r="27" spans="1:40" ht="18" customHeight="1">
      <c r="A27" s="16">
        <v>17</v>
      </c>
      <c r="B27" s="45"/>
      <c r="C27" s="25"/>
      <c r="D27" s="46"/>
      <c r="E27" s="47"/>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2">
        <f t="shared" si="0"/>
        <v>0</v>
      </c>
      <c r="AL27" s="13">
        <f t="shared" si="1"/>
        <v>0</v>
      </c>
      <c r="AM27" s="110"/>
      <c r="AN27" s="110"/>
    </row>
    <row r="28" spans="1:40" ht="18" customHeight="1">
      <c r="A28" s="16">
        <v>18</v>
      </c>
      <c r="B28" s="45"/>
      <c r="C28" s="25"/>
      <c r="D28" s="46"/>
      <c r="E28" s="47"/>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2">
        <f t="shared" si="0"/>
        <v>0</v>
      </c>
      <c r="AL28" s="13">
        <f t="shared" si="1"/>
        <v>0</v>
      </c>
      <c r="AM28" s="110"/>
      <c r="AN28" s="110"/>
    </row>
    <row r="29" spans="1:40" ht="18" customHeight="1">
      <c r="A29" s="16">
        <v>19</v>
      </c>
      <c r="B29" s="45"/>
      <c r="C29" s="25"/>
      <c r="D29" s="46"/>
      <c r="E29" s="47"/>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2">
        <f t="shared" si="0"/>
        <v>0</v>
      </c>
      <c r="AL29" s="13">
        <f t="shared" si="1"/>
        <v>0</v>
      </c>
      <c r="AM29" s="110"/>
      <c r="AN29" s="110"/>
    </row>
    <row r="30" spans="1:40" ht="18" customHeight="1">
      <c r="A30" s="16">
        <v>20</v>
      </c>
      <c r="B30" s="45"/>
      <c r="C30" s="25"/>
      <c r="D30" s="46"/>
      <c r="E30" s="47"/>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2">
        <f t="shared" si="0"/>
        <v>0</v>
      </c>
      <c r="AL30" s="13">
        <f t="shared" si="1"/>
        <v>0</v>
      </c>
      <c r="AM30" s="110"/>
      <c r="AN30" s="110"/>
    </row>
    <row r="31" spans="1:40" ht="18" customHeight="1">
      <c r="A31" s="111" t="s">
        <v>26</v>
      </c>
      <c r="B31" s="112"/>
      <c r="C31" s="112"/>
      <c r="D31" s="112"/>
      <c r="E31" s="112"/>
      <c r="F31" s="14">
        <f>+SUM(F11:F30)</f>
        <v>0</v>
      </c>
      <c r="G31" s="14">
        <f t="shared" ref="G31:AJ31" si="2">+SUM(G11:G30)</f>
        <v>0</v>
      </c>
      <c r="H31" s="14">
        <f t="shared" si="2"/>
        <v>0</v>
      </c>
      <c r="I31" s="14">
        <f t="shared" si="2"/>
        <v>0</v>
      </c>
      <c r="J31" s="14">
        <f t="shared" si="2"/>
        <v>0</v>
      </c>
      <c r="K31" s="14">
        <f t="shared" si="2"/>
        <v>0</v>
      </c>
      <c r="L31" s="14">
        <f t="shared" si="2"/>
        <v>0</v>
      </c>
      <c r="M31" s="14">
        <f t="shared" si="2"/>
        <v>0</v>
      </c>
      <c r="N31" s="14">
        <f t="shared" si="2"/>
        <v>0</v>
      </c>
      <c r="O31" s="14">
        <f t="shared" si="2"/>
        <v>0</v>
      </c>
      <c r="P31" s="14">
        <f t="shared" si="2"/>
        <v>0</v>
      </c>
      <c r="Q31" s="14">
        <f t="shared" si="2"/>
        <v>0</v>
      </c>
      <c r="R31" s="14">
        <f t="shared" si="2"/>
        <v>0</v>
      </c>
      <c r="S31" s="14">
        <f t="shared" si="2"/>
        <v>0</v>
      </c>
      <c r="T31" s="14">
        <f t="shared" si="2"/>
        <v>0</v>
      </c>
      <c r="U31" s="14">
        <f t="shared" si="2"/>
        <v>0</v>
      </c>
      <c r="V31" s="14">
        <f t="shared" si="2"/>
        <v>0</v>
      </c>
      <c r="W31" s="14">
        <f t="shared" si="2"/>
        <v>0</v>
      </c>
      <c r="X31" s="14">
        <f t="shared" si="2"/>
        <v>0</v>
      </c>
      <c r="Y31" s="14">
        <f t="shared" si="2"/>
        <v>0</v>
      </c>
      <c r="Z31" s="14">
        <f t="shared" si="2"/>
        <v>0</v>
      </c>
      <c r="AA31" s="14">
        <f t="shared" si="2"/>
        <v>0</v>
      </c>
      <c r="AB31" s="14">
        <f t="shared" si="2"/>
        <v>0</v>
      </c>
      <c r="AC31" s="14">
        <f t="shared" si="2"/>
        <v>0</v>
      </c>
      <c r="AD31" s="14">
        <f t="shared" si="2"/>
        <v>0</v>
      </c>
      <c r="AE31" s="14">
        <f t="shared" si="2"/>
        <v>0</v>
      </c>
      <c r="AF31" s="14">
        <f t="shared" si="2"/>
        <v>0</v>
      </c>
      <c r="AG31" s="14">
        <f t="shared" si="2"/>
        <v>0</v>
      </c>
      <c r="AH31" s="14">
        <f t="shared" si="2"/>
        <v>0</v>
      </c>
      <c r="AI31" s="14">
        <f t="shared" si="2"/>
        <v>0</v>
      </c>
      <c r="AJ31" s="14">
        <f t="shared" si="2"/>
        <v>0</v>
      </c>
      <c r="AK31" s="12">
        <f t="shared" si="0"/>
        <v>0</v>
      </c>
      <c r="AL31" s="13">
        <f>IF($AK$3="４週",AK31/4,AK31/(DAY(EOMONTH($F$9,0))/7))</f>
        <v>0</v>
      </c>
      <c r="AM31" s="113"/>
      <c r="AN31" s="113"/>
    </row>
    <row r="32" spans="1:40" ht="18" customHeight="1">
      <c r="A32" s="112" t="s">
        <v>27</v>
      </c>
      <c r="B32" s="112"/>
      <c r="C32" s="112"/>
      <c r="D32" s="112"/>
      <c r="E32" s="114"/>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38"/>
      <c r="AK32" s="14"/>
      <c r="AL32" s="15"/>
      <c r="AM32" s="113"/>
      <c r="AN32" s="113"/>
    </row>
    <row r="33" spans="1:39" ht="15" customHeight="1">
      <c r="A33" s="9"/>
      <c r="B33" s="9"/>
      <c r="C33" s="9"/>
      <c r="D33" s="9"/>
      <c r="E33" s="9"/>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9"/>
      <c r="AL33" s="9"/>
      <c r="AM33" s="4"/>
    </row>
    <row r="34" spans="1:39" ht="15" customHeight="1">
      <c r="A34" s="9"/>
      <c r="B34" s="9"/>
      <c r="C34" s="9"/>
      <c r="D34" s="9"/>
      <c r="E34" s="9"/>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9"/>
      <c r="AL34" s="9"/>
      <c r="AM34" s="4"/>
    </row>
    <row r="35" spans="1:39" ht="15" customHeight="1">
      <c r="A35" s="9"/>
      <c r="B35" s="9"/>
      <c r="C35" s="9"/>
      <c r="D35" s="9"/>
      <c r="E35" s="9"/>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9"/>
      <c r="AL35" s="9"/>
      <c r="AM35" s="4"/>
    </row>
    <row r="36" spans="1:39" ht="15" customHeight="1">
      <c r="A36" s="2" t="s">
        <v>28</v>
      </c>
      <c r="B36" s="33"/>
      <c r="C36" s="34"/>
      <c r="D36" s="34"/>
      <c r="E36" s="34"/>
      <c r="F36" s="35"/>
      <c r="G36" s="34"/>
      <c r="H36" s="20"/>
      <c r="I36" s="20"/>
      <c r="J36" s="20"/>
      <c r="K36" s="20"/>
      <c r="L36" s="20"/>
      <c r="M36" s="20"/>
      <c r="N36" s="20"/>
      <c r="O36" s="20"/>
      <c r="P36" s="20"/>
      <c r="Q36" s="20"/>
      <c r="R36" s="20">
        <v>6</v>
      </c>
      <c r="S36" s="20"/>
      <c r="T36" s="20"/>
      <c r="U36" s="20"/>
      <c r="V36" s="20"/>
      <c r="W36" s="20"/>
      <c r="X36" s="20">
        <v>7</v>
      </c>
      <c r="Y36" s="20"/>
      <c r="Z36" s="20"/>
      <c r="AA36" s="20"/>
      <c r="AB36" s="20"/>
      <c r="AC36" s="20"/>
      <c r="AD36" s="20">
        <v>8</v>
      </c>
      <c r="AE36" s="20"/>
      <c r="AF36" s="20"/>
      <c r="AG36" s="21"/>
      <c r="AH36" s="21"/>
      <c r="AI36" s="21"/>
      <c r="AJ36" s="21">
        <v>9</v>
      </c>
      <c r="AK36" s="19"/>
      <c r="AL36" s="19"/>
      <c r="AM36" s="4"/>
    </row>
    <row r="37" spans="1:39" s="2" customFormat="1" ht="15" customHeight="1">
      <c r="A37" s="2" t="s">
        <v>29</v>
      </c>
      <c r="B37" s="28"/>
      <c r="C37" s="28"/>
      <c r="D37" s="28"/>
      <c r="E37" s="28"/>
      <c r="F37" s="28"/>
      <c r="G37" s="28"/>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row>
    <row r="38" spans="1:39" s="2" customFormat="1" ht="15" customHeight="1">
      <c r="A38" s="2" t="s">
        <v>30</v>
      </c>
      <c r="B38" s="28"/>
      <c r="C38" s="28"/>
      <c r="D38" s="28"/>
      <c r="E38" s="28"/>
      <c r="F38" s="28"/>
      <c r="G38" s="28"/>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row>
    <row r="39" spans="1:39" s="2" customFormat="1" ht="15" customHeight="1">
      <c r="A39" s="2" t="s">
        <v>31</v>
      </c>
      <c r="B39" s="28"/>
      <c r="C39" s="28"/>
      <c r="D39" s="28"/>
      <c r="E39" s="28"/>
      <c r="F39" s="28"/>
      <c r="G39" s="28"/>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row>
    <row r="40" spans="1:39" s="2" customFormat="1" ht="15" customHeight="1">
      <c r="A40" s="2" t="s">
        <v>32</v>
      </c>
      <c r="B40" s="28"/>
      <c r="C40" s="28"/>
      <c r="D40" s="28"/>
      <c r="E40" s="28"/>
      <c r="F40" s="28"/>
      <c r="G40" s="28"/>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row>
    <row r="41" spans="1:39" ht="15" customHeight="1">
      <c r="A41" s="2" t="s">
        <v>33</v>
      </c>
      <c r="B41" s="36"/>
      <c r="C41" s="2"/>
      <c r="D41" s="2"/>
      <c r="E41" s="2"/>
      <c r="F41" s="2"/>
      <c r="G41" s="2"/>
    </row>
    <row r="42" spans="1:39" ht="15" customHeight="1">
      <c r="A42" s="2" t="s">
        <v>34</v>
      </c>
      <c r="B42" s="36"/>
      <c r="C42" s="2"/>
      <c r="D42" s="2"/>
      <c r="E42" s="2"/>
      <c r="F42" s="2"/>
      <c r="G42" s="2"/>
    </row>
    <row r="43" spans="1:39" ht="15" customHeight="1">
      <c r="A43" s="2"/>
      <c r="B43" s="17" t="s">
        <v>35</v>
      </c>
      <c r="C43" s="100" t="s">
        <v>36</v>
      </c>
      <c r="D43" s="100"/>
      <c r="E43" s="100"/>
      <c r="F43" s="2"/>
      <c r="G43" s="2"/>
    </row>
    <row r="44" spans="1:39" ht="15" customHeight="1">
      <c r="A44" s="2"/>
      <c r="B44" s="39" t="s">
        <v>37</v>
      </c>
      <c r="C44" s="91" t="s">
        <v>38</v>
      </c>
      <c r="D44" s="91"/>
      <c r="E44" s="91"/>
      <c r="F44" s="2"/>
      <c r="G44" s="2"/>
    </row>
    <row r="45" spans="1:39" ht="15" customHeight="1">
      <c r="A45" s="2"/>
      <c r="B45" s="39" t="s">
        <v>39</v>
      </c>
      <c r="C45" s="91" t="s">
        <v>40</v>
      </c>
      <c r="D45" s="91"/>
      <c r="E45" s="91"/>
      <c r="F45" s="2"/>
      <c r="G45" s="2"/>
    </row>
    <row r="46" spans="1:39" ht="15" customHeight="1">
      <c r="A46" s="2"/>
      <c r="B46" s="39" t="s">
        <v>41</v>
      </c>
      <c r="C46" s="91" t="s">
        <v>42</v>
      </c>
      <c r="D46" s="91"/>
      <c r="E46" s="91"/>
      <c r="F46" s="2"/>
      <c r="G46" s="2"/>
    </row>
    <row r="47" spans="1:39" ht="15" customHeight="1">
      <c r="A47" s="2"/>
      <c r="B47" s="39" t="s">
        <v>43</v>
      </c>
      <c r="C47" s="91" t="s">
        <v>44</v>
      </c>
      <c r="D47" s="91"/>
      <c r="E47" s="91"/>
      <c r="F47" s="2"/>
      <c r="G47" s="2"/>
    </row>
    <row r="48" spans="1:39" ht="15" customHeight="1">
      <c r="A48" s="2"/>
      <c r="B48" s="2" t="s">
        <v>45</v>
      </c>
      <c r="C48" s="2"/>
      <c r="D48" s="2"/>
      <c r="E48" s="2"/>
      <c r="F48" s="2"/>
      <c r="G48" s="2"/>
    </row>
    <row r="49" spans="1:7" ht="15" customHeight="1">
      <c r="A49" s="2"/>
      <c r="B49" s="2" t="s">
        <v>46</v>
      </c>
      <c r="C49" s="2"/>
      <c r="D49" s="2"/>
      <c r="E49" s="2"/>
      <c r="F49" s="2"/>
      <c r="G49" s="2"/>
    </row>
    <row r="50" spans="1:7" ht="15" customHeight="1">
      <c r="A50" s="2"/>
      <c r="B50" s="2" t="s">
        <v>47</v>
      </c>
      <c r="C50" s="2"/>
      <c r="D50" s="2"/>
      <c r="E50" s="2"/>
      <c r="F50" s="2"/>
      <c r="G50" s="2"/>
    </row>
    <row r="51" spans="1:7" ht="15" customHeight="1">
      <c r="A51" s="2" t="s">
        <v>48</v>
      </c>
      <c r="B51" s="36"/>
      <c r="C51" s="2"/>
      <c r="D51" s="2"/>
      <c r="E51" s="2"/>
      <c r="F51" s="2"/>
      <c r="G51" s="2"/>
    </row>
    <row r="52" spans="1:7" ht="15" customHeight="1">
      <c r="A52" s="2" t="s">
        <v>49</v>
      </c>
      <c r="B52" s="36"/>
      <c r="C52" s="2"/>
      <c r="D52" s="2"/>
      <c r="E52" s="2"/>
      <c r="F52" s="2"/>
      <c r="G52" s="2"/>
    </row>
    <row r="53" spans="1:7" ht="15" customHeight="1">
      <c r="A53" s="2" t="s">
        <v>50</v>
      </c>
      <c r="B53" s="36"/>
      <c r="C53" s="2"/>
      <c r="D53" s="2"/>
      <c r="E53" s="2"/>
      <c r="F53" s="2"/>
      <c r="G53" s="2"/>
    </row>
    <row r="54" spans="1:7" ht="15" customHeight="1">
      <c r="A54" s="2" t="s">
        <v>51</v>
      </c>
      <c r="B54" s="36"/>
      <c r="C54" s="2"/>
      <c r="D54" s="2"/>
      <c r="E54" s="2"/>
      <c r="F54" s="2"/>
      <c r="G54" s="2"/>
    </row>
    <row r="55" spans="1:7" ht="15" customHeight="1">
      <c r="A55" s="2" t="s">
        <v>52</v>
      </c>
      <c r="B55" s="36"/>
      <c r="C55" s="2"/>
      <c r="D55" s="2"/>
      <c r="E55" s="2"/>
      <c r="F55" s="2"/>
      <c r="G55" s="2"/>
    </row>
    <row r="56" spans="1:7" ht="15" customHeight="1">
      <c r="A56" s="2" t="s">
        <v>53</v>
      </c>
      <c r="B56" s="36"/>
      <c r="C56" s="2"/>
      <c r="D56" s="2"/>
      <c r="E56" s="2"/>
      <c r="F56" s="2"/>
      <c r="G56" s="2"/>
    </row>
    <row r="57" spans="1:7" ht="15" customHeight="1">
      <c r="A57" s="2"/>
      <c r="B57" s="2" t="s">
        <v>54</v>
      </c>
      <c r="C57" s="2"/>
      <c r="D57" s="2"/>
      <c r="E57" s="2"/>
      <c r="F57" s="2"/>
      <c r="G57" s="2"/>
    </row>
    <row r="58" spans="1:7" ht="15" customHeight="1">
      <c r="A58" s="2"/>
      <c r="B58" s="2" t="s">
        <v>55</v>
      </c>
      <c r="C58" s="2"/>
      <c r="D58" s="2"/>
      <c r="E58" s="2"/>
      <c r="F58" s="2"/>
      <c r="G58" s="2"/>
    </row>
    <row r="59" spans="1:7" ht="15" customHeight="1">
      <c r="A59" s="2" t="s">
        <v>56</v>
      </c>
      <c r="B59" s="36"/>
      <c r="C59" s="2"/>
      <c r="D59" s="2"/>
      <c r="E59" s="2"/>
      <c r="F59" s="2"/>
      <c r="G59" s="2"/>
    </row>
    <row r="60" spans="1:7" ht="15" customHeight="1">
      <c r="A60" s="2" t="s">
        <v>57</v>
      </c>
      <c r="B60" s="36"/>
      <c r="C60" s="2"/>
      <c r="D60" s="2"/>
      <c r="E60" s="2"/>
      <c r="F60" s="2"/>
      <c r="G60" s="2"/>
    </row>
    <row r="61" spans="1:7" ht="15" customHeight="1">
      <c r="A61" s="2" t="s">
        <v>58</v>
      </c>
      <c r="B61" s="36"/>
      <c r="C61" s="2"/>
      <c r="D61" s="2"/>
      <c r="E61" s="2"/>
      <c r="F61" s="2"/>
      <c r="G61" s="2"/>
    </row>
    <row r="62" spans="1:7" ht="15" customHeight="1">
      <c r="A62" s="2" t="s">
        <v>59</v>
      </c>
      <c r="B62" s="36"/>
      <c r="C62" s="2"/>
      <c r="D62" s="2"/>
      <c r="E62" s="2"/>
      <c r="F62" s="2"/>
      <c r="G62" s="2"/>
    </row>
    <row r="63" spans="1:7" ht="15" customHeight="1">
      <c r="A63" s="2" t="s">
        <v>60</v>
      </c>
      <c r="B63" s="36"/>
      <c r="C63" s="2"/>
      <c r="D63" s="2"/>
      <c r="E63" s="2"/>
      <c r="F63" s="2"/>
      <c r="G63" s="2"/>
    </row>
    <row r="64" spans="1:7" ht="15" customHeight="1">
      <c r="A64" s="2" t="s">
        <v>61</v>
      </c>
      <c r="B64" s="36"/>
      <c r="C64" s="2"/>
      <c r="D64" s="2"/>
      <c r="E64" s="2"/>
      <c r="F64" s="2"/>
      <c r="G64" s="2"/>
    </row>
    <row r="65" spans="1:7" ht="15" customHeight="1">
      <c r="A65" s="2" t="s">
        <v>62</v>
      </c>
      <c r="B65" s="36"/>
      <c r="C65" s="2"/>
      <c r="D65" s="2"/>
      <c r="E65" s="2"/>
      <c r="F65" s="2"/>
      <c r="G65" s="2"/>
    </row>
    <row r="66" spans="1:7" ht="15" customHeight="1">
      <c r="A66" s="2" t="s">
        <v>63</v>
      </c>
      <c r="B66" s="36"/>
      <c r="C66" s="2"/>
      <c r="D66" s="2"/>
      <c r="E66" s="2"/>
      <c r="F66" s="2"/>
      <c r="G66" s="2"/>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27"/>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58</vt:i4>
      </vt:variant>
    </vt:vector>
  </HeadingPairs>
  <TitlesOfParts>
    <vt:vector size="82" baseType="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変更禁止</vt:lpstr>
      <vt:lpstr>勤務形態一覧表（汎用）</vt:lpstr>
      <vt:lpstr>'勤務形態一覧表（機能訓練）'!Print_Area</vt:lpstr>
      <vt:lpstr>'勤務形態一覧表（居宅介護）'!Print_Area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2026-03-18T01:40:44Z</dcterms:created>
  <dcterms:modified xsi:type="dcterms:W3CDTF">2026-04-09T09:41:34Z</dcterms:modified>
</cp:coreProperties>
</file>