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記載例\"/>
    </mc:Choice>
  </mc:AlternateContent>
  <xr:revisionPtr revIDLastSave="0" documentId="13_ncr:1_{A4D4F347-6ACA-4406-B7A1-C97E4DCDAEDE}" xr6:coauthVersionLast="47"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<sst xmlns="http://schemas.openxmlformats.org/spreadsheetml/2006/main" count="6514" uniqueCount="2397">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</sst>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74" fillId="0" borderId="139" xfId="0" applyFont="1" applyBorder="1" applyAlignment="1">
      <alignment horizontal="center" vertical="center"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6"/>
              <a:chExt cx="301792" cy="780087"/>
            </a:xfrm>
          </xdr:grpSpPr>
          <xdr:sp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1"/>
              <a:chExt cx="308373" cy="759872"/>
            </a:xfrm>
          </xdr:grpSpPr>
          <xdr:sp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2"/>
              <a:chExt cx="301792" cy="494757"/>
            </a:xfrm>
          </xdr:grpSpPr>
          <xdr:sp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5"/>
              <a:chExt cx="308373" cy="779249"/>
            </a:xfrm>
          </xdr:grpSpPr>
          <xdr:sp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0" y="8167924"/>
              <a:chExt cx="225534" cy="793293"/>
            </a:xfrm>
          </xdr:grpSpPr>
          <xdr:sp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9" y="8163153"/>
              <a:chExt cx="208417" cy="747989"/>
            </a:xfrm>
          </xdr:grpSpPr>
          <xdr:sp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0" y="7286480"/>
              <a:chExt cx="301599" cy="710874"/>
            </a:xfrm>
          </xdr:grpSpPr>
          <xdr:sp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6"/>
              <a:chExt cx="301792" cy="780087"/>
            </a:xfrm>
          </xdr:grpSpPr>
          <xdr:sp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1"/>
              <a:chExt cx="308373" cy="759872"/>
            </a:xfrm>
          </xdr:grpSpPr>
          <xdr:sp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2"/>
              <a:chExt cx="301792" cy="494757"/>
            </a:xfrm>
          </xdr:grpSpPr>
          <xdr:sp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5"/>
              <a:chExt cx="308373" cy="779249"/>
            </a:xfrm>
          </xdr:grpSpPr>
          <xdr:sp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0" y="8167924"/>
              <a:chExt cx="225534" cy="793293"/>
            </a:xfrm>
          </xdr:grpSpPr>
          <xdr:sp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9" y="8163153"/>
              <a:chExt cx="208417" cy="747989"/>
            </a:xfrm>
          </xdr:grpSpPr>
          <xdr:sp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0" y="7286480"/>
              <a:chExt cx="301599" cy="710874"/>
            </a:xfrm>
          </xdr:grpSpPr>
          <xdr:sp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4"/>
              <a:chExt cx="303832" cy="486920"/>
            </a:xfrm>
          </xdr:grpSpPr>
          <xdr:sp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0"/>
              <a:chExt cx="301792" cy="780101"/>
            </a:xfrm>
          </xdr:grpSpPr>
          <xdr:sp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6"/>
              <a:chExt cx="308371" cy="762873"/>
            </a:xfrm>
          </xdr:grpSpPr>
          <xdr:sp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8"/>
              <a:chExt cx="301792" cy="494780"/>
            </a:xfrm>
          </xdr:grpSpPr>
          <xdr:sp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2"/>
            </a:xfrm>
          </xdr:grpSpPr>
          <xdr:sp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6" y="8168756"/>
              <a:chExt cx="217599" cy="792431"/>
            </a:xfrm>
          </xdr:grpSpPr>
          <xdr:sp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2" y="8166026"/>
              <a:chExt cx="208649" cy="749788"/>
            </a:xfrm>
          </xdr:grpSpPr>
          <xdr:sp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0"/>
              <a:chExt cx="301595" cy="707491"/>
            </a:xfrm>
          </xdr:grpSpPr>
          <xdr:sp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6"/>
              <a:chExt cx="301792" cy="780087"/>
            </a:xfrm>
          </xdr:grpSpPr>
          <xdr:sp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1"/>
              <a:chExt cx="308373" cy="759872"/>
            </a:xfrm>
          </xdr:grpSpPr>
          <xdr:sp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2"/>
              <a:chExt cx="301792" cy="494757"/>
            </a:xfrm>
          </xdr:grpSpPr>
          <xdr:sp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5"/>
              <a:chExt cx="308373" cy="779249"/>
            </a:xfrm>
          </xdr:grpSpPr>
          <xdr:sp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0" y="8167924"/>
              <a:chExt cx="225534" cy="793293"/>
            </a:xfrm>
          </xdr:grpSpPr>
          <xdr:sp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9" y="8163153"/>
              <a:chExt cx="208417" cy="747989"/>
            </a:xfrm>
          </xdr:grpSpPr>
          <xdr:sp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0" y="7286480"/>
              <a:chExt cx="301599" cy="710874"/>
            </a:xfrm>
          </xdr:grpSpPr>
          <xdr:sp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6"/>
              <a:chExt cx="301792" cy="780087"/>
            </a:xfrm>
          </xdr:grpSpPr>
          <xdr:sp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1"/>
              <a:chExt cx="308373" cy="759872"/>
            </a:xfrm>
          </xdr:grpSpPr>
          <xdr:sp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2"/>
              <a:chExt cx="301792" cy="494757"/>
            </a:xfrm>
          </xdr:grpSpPr>
          <xdr:sp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5"/>
              <a:chExt cx="308373" cy="779249"/>
            </a:xfrm>
          </xdr:grpSpPr>
          <xdr:sp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0" y="8167924"/>
              <a:chExt cx="225534" cy="793293"/>
            </a:xfrm>
          </xdr:grpSpPr>
          <xdr:sp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9" y="8163153"/>
              <a:chExt cx="208417" cy="747989"/>
            </a:xfrm>
          </xdr:grpSpPr>
          <xdr:sp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0" y="7286480"/>
              <a:chExt cx="301599" cy="710874"/>
            </a:xfrm>
          </xdr:grpSpPr>
          <xdr:sp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6"/>
              <a:chExt cx="301792" cy="780087"/>
            </a:xfrm>
          </xdr:grpSpPr>
          <xdr:sp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1"/>
              <a:chExt cx="308373" cy="759872"/>
            </a:xfrm>
          </xdr:grpSpPr>
          <xdr:sp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2"/>
              <a:chExt cx="301792" cy="494757"/>
            </a:xfrm>
          </xdr:grpSpPr>
          <xdr:sp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5"/>
              <a:chExt cx="308373" cy="779249"/>
            </a:xfrm>
          </xdr:grpSpPr>
          <xdr:sp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0" y="8167924"/>
              <a:chExt cx="225534" cy="793293"/>
            </a:xfrm>
          </xdr:grpSpPr>
          <xdr:sp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9" y="8163153"/>
              <a:chExt cx="208417" cy="747989"/>
            </a:xfrm>
          </xdr:grpSpPr>
          <xdr:sp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0" y="7286480"/>
              <a:chExt cx="301599" cy="710874"/>
            </a:xfrm>
          </xdr:grpSpPr>
          <xdr:sp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2.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50" Type="http://schemas.openxmlformats.org/officeDocument/2006/relationships/ctrlProp" Target="../ctrlProps/ctrlProp46.xml" /><Relationship Id="rId55" Type="http://schemas.openxmlformats.org/officeDocument/2006/relationships/ctrlProp" Target="../ctrlProps/ctrlProp51.xml" /><Relationship Id="rId63" Type="http://schemas.openxmlformats.org/officeDocument/2006/relationships/ctrlProp" Target="../ctrlProps/ctrlProp59.xml" /><Relationship Id="rId7" Type="http://schemas.openxmlformats.org/officeDocument/2006/relationships/ctrlProp" Target="../ctrlProps/ctrlProp3.xml" /><Relationship Id="rId16" Type="http://schemas.openxmlformats.org/officeDocument/2006/relationships/ctrlProp" Target="../ctrlProps/ctrlProp12.xml" /><Relationship Id="rId29" Type="http://schemas.openxmlformats.org/officeDocument/2006/relationships/ctrlProp" Target="../ctrlProps/ctrlProp25.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3" Type="http://schemas.openxmlformats.org/officeDocument/2006/relationships/ctrlProp" Target="../ctrlProps/ctrlProp49.xml" /><Relationship Id="rId58" Type="http://schemas.openxmlformats.org/officeDocument/2006/relationships/ctrlProp" Target="../ctrlProps/ctrlProp54.xml" /><Relationship Id="rId66" Type="http://schemas.openxmlformats.org/officeDocument/2006/relationships/ctrlProp" Target="../ctrlProps/ctrlProp62.xml" /><Relationship Id="rId5" Type="http://schemas.openxmlformats.org/officeDocument/2006/relationships/ctrlProp" Target="../ctrlProps/ctrlProp1.xml" /><Relationship Id="rId61" Type="http://schemas.openxmlformats.org/officeDocument/2006/relationships/ctrlProp" Target="../ctrlProps/ctrlProp57.xml" /><Relationship Id="rId19" Type="http://schemas.openxmlformats.org/officeDocument/2006/relationships/ctrlProp" Target="../ctrlProps/ctrlProp1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56" Type="http://schemas.openxmlformats.org/officeDocument/2006/relationships/ctrlProp" Target="../ctrlProps/ctrlProp52.xml" /><Relationship Id="rId64" Type="http://schemas.openxmlformats.org/officeDocument/2006/relationships/ctrlProp" Target="../ctrlProps/ctrlProp60.xml" /><Relationship Id="rId8" Type="http://schemas.openxmlformats.org/officeDocument/2006/relationships/ctrlProp" Target="../ctrlProps/ctrlProp4.xml" /><Relationship Id="rId51" Type="http://schemas.openxmlformats.org/officeDocument/2006/relationships/ctrlProp" Target="../ctrlProps/ctrlProp47.xml" /><Relationship Id="rId3" Type="http://schemas.openxmlformats.org/officeDocument/2006/relationships/drawing" Target="../drawings/drawing1.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59" Type="http://schemas.openxmlformats.org/officeDocument/2006/relationships/ctrlProp" Target="../ctrlProps/ctrlProp55.xml" /><Relationship Id="rId67" Type="http://schemas.openxmlformats.org/officeDocument/2006/relationships/comments" Target="../comments1.xml" /><Relationship Id="rId20" Type="http://schemas.openxmlformats.org/officeDocument/2006/relationships/ctrlProp" Target="../ctrlProps/ctrlProp16.xml" /><Relationship Id="rId41" Type="http://schemas.openxmlformats.org/officeDocument/2006/relationships/ctrlProp" Target="../ctrlProps/ctrlProp37.xml" /><Relationship Id="rId54" Type="http://schemas.openxmlformats.org/officeDocument/2006/relationships/ctrlProp" Target="../ctrlProps/ctrlProp50.xml" /><Relationship Id="rId62" Type="http://schemas.openxmlformats.org/officeDocument/2006/relationships/ctrlProp" Target="../ctrlProps/ctrlProp58.xml" /><Relationship Id="rId1" Type="http://schemas.openxmlformats.org/officeDocument/2006/relationships/hyperlink" Target="#" TargetMode="External" /><Relationship Id="rId6" Type="http://schemas.openxmlformats.org/officeDocument/2006/relationships/ctrlProp" Target="../ctrlProps/ctrlProp2.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49" Type="http://schemas.openxmlformats.org/officeDocument/2006/relationships/ctrlProp" Target="../ctrlProps/ctrlProp45.xml" /><Relationship Id="rId57" Type="http://schemas.openxmlformats.org/officeDocument/2006/relationships/ctrlProp" Target="../ctrlProps/ctrlProp53.xml" /><Relationship Id="rId10" Type="http://schemas.openxmlformats.org/officeDocument/2006/relationships/ctrlProp" Target="../ctrlProps/ctrlProp6.xml" /><Relationship Id="rId31" Type="http://schemas.openxmlformats.org/officeDocument/2006/relationships/ctrlProp" Target="../ctrlProps/ctrlProp27.xml" /><Relationship Id="rId44" Type="http://schemas.openxmlformats.org/officeDocument/2006/relationships/ctrlProp" Target="../ctrlProps/ctrlProp40.xml" /><Relationship Id="rId52" Type="http://schemas.openxmlformats.org/officeDocument/2006/relationships/ctrlProp" Target="../ctrlProps/ctrlProp48.xml" /><Relationship Id="rId60" Type="http://schemas.openxmlformats.org/officeDocument/2006/relationships/ctrlProp" Target="../ctrlProps/ctrlProp56.xml" /><Relationship Id="rId65" Type="http://schemas.openxmlformats.org/officeDocument/2006/relationships/ctrlProp" Target="../ctrlProps/ctrlProp61.xml" /><Relationship Id="rId4" Type="http://schemas.openxmlformats.org/officeDocument/2006/relationships/vmlDrawing" Target="../drawings/vmlDrawing1.vml" /><Relationship Id="rId9" Type="http://schemas.openxmlformats.org/officeDocument/2006/relationships/ctrlProp" Target="../ctrlProps/ctrlProp5.xml" /><Relationship Id="rId13" Type="http://schemas.openxmlformats.org/officeDocument/2006/relationships/ctrlProp" Target="../ctrlProps/ctrlProp9.xml" /><Relationship Id="rId18" Type="http://schemas.openxmlformats.org/officeDocument/2006/relationships/ctrlProp" Target="../ctrlProps/ctrlProp14.xml" /><Relationship Id="rId39" Type="http://schemas.openxmlformats.org/officeDocument/2006/relationships/ctrlProp" Target="../ctrlProps/ctrlProp35.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3" Type="http://schemas.openxmlformats.org/officeDocument/2006/relationships/comments" Target="../comments10.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3" Type="http://schemas.openxmlformats.org/officeDocument/2006/relationships/comments" Target="../comments11.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3" Type="http://schemas.openxmlformats.org/officeDocument/2006/relationships/comments" Target="../comments2.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3" Type="http://schemas.openxmlformats.org/officeDocument/2006/relationships/comments" Target="../comments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3" Type="http://schemas.openxmlformats.org/officeDocument/2006/relationships/comments" Target="../comments4.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3" Type="http://schemas.openxmlformats.org/officeDocument/2006/relationships/comments" Target="../comments5.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3" Type="http://schemas.openxmlformats.org/officeDocument/2006/relationships/comments" Target="../comments6.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3" Type="http://schemas.openxmlformats.org/officeDocument/2006/relationships/comments" Target="../comments7.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3" Type="http://schemas.openxmlformats.org/officeDocument/2006/relationships/comments" Target="../comments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3" Type="http://schemas.openxmlformats.org/officeDocument/2006/relationships/comments" Target="../comments9.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9"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4" t="s">
        <v>224</v>
      </c>
      <c r="B2" s="1216" t="s">
        <v>2239</v>
      </c>
      <c r="C2" s="1217"/>
      <c r="D2" s="1217"/>
      <c r="E2" s="1218"/>
      <c r="F2" s="1219" t="s">
        <v>2240</v>
      </c>
      <c r="G2" s="1220"/>
      <c r="H2" s="1220"/>
      <c r="I2" s="1214" t="s">
        <v>2241</v>
      </c>
      <c r="J2" s="1221"/>
      <c r="K2" s="1224" t="s">
        <v>2242</v>
      </c>
      <c r="L2" s="1225"/>
      <c r="M2" s="1225"/>
      <c r="N2" s="1225"/>
      <c r="O2" s="1225"/>
      <c r="P2" s="1225"/>
      <c r="Q2" s="1225"/>
      <c r="R2" s="1225"/>
      <c r="S2" s="1225"/>
      <c r="T2" s="1225"/>
      <c r="U2" s="1225"/>
      <c r="V2" s="1225"/>
      <c r="W2" s="1225"/>
      <c r="X2" s="1225"/>
      <c r="Y2" s="1225"/>
      <c r="Z2" s="1225"/>
      <c r="AA2" s="1225"/>
      <c r="AB2" s="1226"/>
      <c r="AC2" s="1244" t="s">
        <v>2243</v>
      </c>
      <c r="AD2" s="449"/>
      <c r="AE2" s="1240" t="s">
        <v>224</v>
      </c>
      <c r="AF2" s="1242" t="s">
        <v>2277</v>
      </c>
      <c r="AH2" s="444" t="s">
        <v>2244</v>
      </c>
      <c r="AI2" s="445" t="s">
        <v>2244</v>
      </c>
      <c r="AK2" s="451" t="s">
        <v>181</v>
      </c>
      <c r="AM2" s="451" t="s">
        <v>16</v>
      </c>
      <c r="AO2" s="452" t="s">
        <v>226</v>
      </c>
      <c r="AQ2" s="1234" t="s">
        <v>2008</v>
      </c>
      <c r="AR2" s="1237" t="s">
        <v>225</v>
      </c>
    </row>
    <row r="3" spans="1:44" ht="51.75" customHeight="1" thickBot="1">
      <c r="A3" s="1215"/>
      <c r="B3" s="1227" t="s">
        <v>228</v>
      </c>
      <c r="C3" s="1228"/>
      <c r="D3" s="1228"/>
      <c r="E3" s="1229"/>
      <c r="F3" s="1230" t="s">
        <v>229</v>
      </c>
      <c r="G3" s="1230"/>
      <c r="H3" s="1230"/>
      <c r="I3" s="1222"/>
      <c r="J3" s="1223"/>
      <c r="K3" s="1231" t="s">
        <v>230</v>
      </c>
      <c r="L3" s="1232"/>
      <c r="M3" s="1232"/>
      <c r="N3" s="1232"/>
      <c r="O3" s="1232"/>
      <c r="P3" s="1232"/>
      <c r="Q3" s="1232"/>
      <c r="R3" s="1232"/>
      <c r="S3" s="1232"/>
      <c r="T3" s="1232"/>
      <c r="U3" s="1232"/>
      <c r="V3" s="1232"/>
      <c r="W3" s="1232"/>
      <c r="X3" s="1232"/>
      <c r="Y3" s="1232"/>
      <c r="Z3" s="1232"/>
      <c r="AA3" s="1232"/>
      <c r="AB3" s="1233"/>
      <c r="AC3" s="1245"/>
      <c r="AD3" s="449"/>
      <c r="AE3" s="1241"/>
      <c r="AF3" s="1243"/>
      <c r="AH3" s="443" t="s">
        <v>2245</v>
      </c>
      <c r="AI3" s="446" t="s">
        <v>2245</v>
      </c>
      <c r="AK3" s="453"/>
      <c r="AM3" s="453"/>
      <c r="AO3" s="454" t="s">
        <v>18</v>
      </c>
      <c r="AQ3" s="1235"/>
      <c r="AR3" s="1238"/>
    </row>
    <row r="4" spans="1:44" ht="41.25" customHeight="1" thickBot="1">
      <c r="A4" s="1215"/>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6"/>
      <c r="AD4" s="449"/>
      <c r="AE4" s="1241"/>
      <c r="AF4" s="1243"/>
      <c r="AH4" s="443" t="s">
        <v>2280</v>
      </c>
      <c r="AI4" s="446" t="s">
        <v>2280</v>
      </c>
      <c r="AO4" s="454" t="s">
        <v>237</v>
      </c>
      <c r="AQ4" s="1236"/>
      <c r="AR4" s="1239"/>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48" t="s">
        <v>2239</v>
      </c>
      <c r="C3" s="1247" t="s">
        <v>2240</v>
      </c>
      <c r="D3" s="1247" t="s">
        <v>2241</v>
      </c>
      <c r="E3" s="1247" t="s">
        <v>227</v>
      </c>
      <c r="F3" s="1249" t="s">
        <v>2067</v>
      </c>
      <c r="G3" s="1247" t="s">
        <v>2103</v>
      </c>
      <c r="H3" s="1247"/>
      <c r="I3" s="1247" t="s">
        <v>2104</v>
      </c>
      <c r="J3" s="1247"/>
      <c r="K3" s="1247" t="s">
        <v>2105</v>
      </c>
      <c r="L3" s="1247"/>
      <c r="M3" s="1252" t="s">
        <v>2037</v>
      </c>
      <c r="N3" s="1252" t="s">
        <v>2038</v>
      </c>
      <c r="O3" s="1252" t="s">
        <v>2039</v>
      </c>
      <c r="P3" s="1252" t="s">
        <v>2040</v>
      </c>
      <c r="Q3" s="1252" t="s">
        <v>2041</v>
      </c>
      <c r="R3" s="1252" t="s">
        <v>2042</v>
      </c>
      <c r="S3" s="1252" t="s">
        <v>2043</v>
      </c>
    </row>
    <row r="4" spans="2:19">
      <c r="B4" s="1248"/>
      <c r="C4" s="1247"/>
      <c r="D4" s="1247"/>
      <c r="E4" s="1247"/>
      <c r="F4" s="1250"/>
      <c r="G4" s="1247"/>
      <c r="H4" s="1247"/>
      <c r="I4" s="1247"/>
      <c r="J4" s="1247"/>
      <c r="K4" s="1247"/>
      <c r="L4" s="1247"/>
      <c r="M4" s="1252"/>
      <c r="N4" s="1252"/>
      <c r="O4" s="1252"/>
      <c r="P4" s="1252"/>
      <c r="Q4" s="1252"/>
      <c r="R4" s="1252"/>
      <c r="S4" s="1252"/>
    </row>
    <row r="5" spans="2:19">
      <c r="B5" s="1248"/>
      <c r="C5" s="1247"/>
      <c r="D5" s="1247"/>
      <c r="E5" s="1247"/>
      <c r="F5" s="1251"/>
      <c r="G5" s="1247"/>
      <c r="H5" s="1247"/>
      <c r="I5" s="1247"/>
      <c r="J5" s="1247"/>
      <c r="K5" s="1247"/>
      <c r="L5" s="1247"/>
      <c r="M5" s="1252"/>
      <c r="N5" s="1252"/>
      <c r="O5" s="1252"/>
      <c r="P5" s="1252"/>
      <c r="Q5" s="1252"/>
      <c r="R5" s="1252"/>
      <c r="S5" s="1252"/>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処遇加算Ⅰ特定加算Ⅰベア加算なし</v>
      </c>
      <c r="AT1" s="1035"/>
      <c r="AU1" s="1035"/>
      <c r="AV1" s="1035"/>
      <c r="AW1" s="1035"/>
      <c r="AX1" s="1035"/>
      <c r="AY1" s="1035"/>
      <c r="AZ1" s="1035"/>
      <c r="BA1" s="1035"/>
      <c r="BB1" s="1035"/>
      <c r="BC1" s="1035"/>
      <c r="BD1" s="1035"/>
      <c r="BE1" s="1036"/>
      <c r="BF1" s="1033" t="str">
        <f>IFERROR(VLOOKUP(Y5,【参考】数式用!$AH$2:$AI$34,2,FALSE),"")</f>
        <v>施設入所支援</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v>
      </c>
      <c r="AY8" s="1202" t="str">
        <f>IF(OR(V8="新加算Ⅰ",V8="新加算Ⅴ(１)",V8="新加算Ⅴ(２)",V8="新加算Ⅴ(５)",V8="新加算Ⅴ(７)",V8="新加算Ⅴ(10)"),"○","")</f>
        <v>○</v>
      </c>
      <c r="AZ8" s="1202" t="str">
        <f>IF(OR(V8="新加算Ⅰ",V8="新加算Ⅱ",V8="新加算Ⅴ(１)",V8="新加算Ⅴ(２)",V8="新加算Ⅴ(３)",V8="新加算Ⅴ(４)",V8="新加算Ⅴ(５)",V8="新加算Ⅴ(６)",V8="新加算Ⅴ(７)",V8="新加算Ⅴ(９)",V8="新加算Ⅴ(10)",V8="新加算Ⅴ(12)"),"○","")</f>
        <v>○</v>
      </c>
      <c r="BA8" s="84"/>
      <c r="CE8" s="1209" t="s">
        <v>2188</v>
      </c>
      <c r="CF8" s="1209"/>
      <c r="CG8" s="1209"/>
      <c r="CH8" s="1209"/>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v>
      </c>
      <c r="AX11" s="1202" t="str">
        <f>IF(OR(V11="新加算Ⅰ",V11="新加算Ⅱ",V11="新加算Ⅴ(１)",V11="新加算Ⅴ(２)",V11="新加算Ⅴ(３)",V11="新加算Ⅴ(４)",V11="新加算Ⅴ(５)",V11="新加算Ⅴ(６)",V11="新加算Ⅴ(７)",V11="新加算Ⅴ(９)",V11="新加算Ⅴ(10)",V11="新加算Ⅴ(12)"),"○","")</f>
        <v>○</v>
      </c>
      <c r="AY11" s="1202" t="str">
        <f>IF(OR(V11="新加算Ⅰ",V11="新加算Ⅴ(１)",V11="新加算Ⅴ(２)",V11="新加算Ⅴ(５)",V11="新加算Ⅴ(７)",V11="新加算Ⅴ(10)"),"○","")</f>
        <v>○</v>
      </c>
      <c r="AZ11" s="1202"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特定加算Ⅰ</v>
      </c>
      <c r="AX48" s="1253"/>
      <c r="AY48" s="1253"/>
      <c r="AZ48" s="1253"/>
      <c r="BA48" s="1040" t="str">
        <f>IFERROR(IF(OR(L9="ベア加算",AP57=1),"ベア加算",IF(AP57=2,"ベア加算なし","")),"")</f>
        <v>ベア加算</v>
      </c>
      <c r="BB48" s="1040"/>
      <c r="BC48" s="1040"/>
      <c r="BD48" s="1040"/>
      <c r="BE48" s="1041" t="str">
        <f>AS48&amp;AW48&amp;BA48</f>
        <v>処遇加算Ⅰ特定加算Ⅰベア加算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特定加算Ⅰ</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47"/>
      <c r="AB50" s="1047"/>
      <c r="AC50" s="1184">
        <f>IFERROR(VLOOKUP(Y5,【参考】数式用!$A$5:$AB$37,MATCH(AC49,【参考】数式用!$B$4:$AB$4,0)+1,FALSE),"")</f>
        <v>0.159</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2">
        <f>IFERROR(ROUNDDOWN(ROUND(AM5*(G50-B10),0),0)*H53,"")</f>
        <v>0</v>
      </c>
      <c r="AT51" s="1042"/>
      <c r="AU51" s="1042"/>
      <c r="AV51" s="1042"/>
      <c r="AW51" s="1042">
        <f>IFERROR(ROUNDDOWN(ROUND(AM5*(L50-G10),0),0)*H53,"")</f>
        <v>0</v>
      </c>
      <c r="AX51" s="1042"/>
      <c r="AY51" s="1042"/>
      <c r="AZ51" s="1042"/>
      <c r="BA51" s="1042">
        <f>IFERROR(ROUNDDOWN(ROUND(AM5*(Q50-L10),0),0)*H53,"")</f>
        <v>103600</v>
      </c>
      <c r="BB51" s="1042"/>
      <c r="BC51" s="1042"/>
      <c r="BD51" s="1042"/>
      <c r="BE51" s="1042">
        <f>IFERROR(ROUNDDOWN(ROUND(AM5*(AC50-Q10),0),0)*AD53,"")</f>
        <v>962000</v>
      </c>
      <c r="BF51" s="1042"/>
      <c r="BG51" s="1042"/>
      <c r="BH51" s="1042"/>
      <c r="BI51" s="1042">
        <f>SUM(AS51:BH51)</f>
        <v>1065600</v>
      </c>
      <c r="BJ51" s="1042"/>
      <c r="BK51" s="1042"/>
      <c r="BL51" s="1042"/>
      <c r="BM51" s="141"/>
      <c r="BN51" s="1042">
        <f>IFERROR(ROUNDDOWN(ROUNDDOWN(ROUND(AM5*(VLOOKUP(Y5,【参考】数式用!$A$5:$AB$37,14,FALSE)),0),0)*AD53*0.5,0),"")</f>
        <v>1063750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216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2055</v>
      </c>
      <c r="V57" s="1038"/>
      <c r="W57" s="1038"/>
      <c r="X57" s="1038"/>
      <c r="Y57" s="1038"/>
      <c r="Z57" s="152">
        <f>IF(AND(B9&lt;&gt;"処遇加算なし",F15=4),IF(V21="✓",1,IF(V22="✓",2,"")),"")</f>
        <v>2</v>
      </c>
      <c r="AA57" s="145"/>
      <c r="AB57" s="149"/>
      <c r="AC57" s="1038" t="s">
        <v>2055</v>
      </c>
      <c r="AD57" s="1038"/>
      <c r="AE57" s="1038"/>
      <c r="AF57" s="1038"/>
      <c r="AG57" s="1038"/>
      <c r="AH57" s="425">
        <f>IF(AND(F15&lt;&gt;4,F15&lt;&gt;5),0,IF(AT8="○",1,0))</f>
        <v>1</v>
      </c>
      <c r="AI57" s="153"/>
      <c r="AJ57" s="149"/>
      <c r="AK57" s="1038" t="s">
        <v>2055</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2061</v>
      </c>
      <c r="V63" s="1038"/>
      <c r="W63" s="1038"/>
      <c r="X63" s="1038"/>
      <c r="Y63" s="1038"/>
      <c r="Z63" s="152">
        <f>IF(AND(B9&lt;&gt;"処遇加算なし",F15=4),IF(V44="✓",1,IF(V45="✓",2,"")),"")</f>
        <v>1</v>
      </c>
      <c r="AA63" s="145"/>
      <c r="AB63" s="149"/>
      <c r="AC63" s="1038" t="s">
        <v>2061</v>
      </c>
      <c r="AD63" s="1038"/>
      <c r="AE63" s="1038"/>
      <c r="AF63" s="1038"/>
      <c r="AG63" s="1038"/>
      <c r="AH63" s="425">
        <f>IF(AND(F15&lt;&gt;4,F15&lt;&gt;5),0,IF(AZ8="○",1,2))</f>
        <v>1</v>
      </c>
      <c r="AI63" s="153"/>
      <c r="AJ63" s="149"/>
      <c r="AK63" s="1038" t="s">
        <v>2061</v>
      </c>
      <c r="AL63" s="1038"/>
      <c r="AM63" s="1038"/>
      <c r="AN63" s="1038"/>
      <c r="AO63" s="1038"/>
      <c r="AP63" s="425">
        <f>IF(AZ8="○",1,2)</f>
        <v>1</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v>
      </c>
      <c r="AT1" s="1035"/>
      <c r="AU1" s="1035"/>
      <c r="AV1" s="1035"/>
      <c r="AW1" s="1035"/>
      <c r="AX1" s="1035"/>
      <c r="AY1" s="1035"/>
      <c r="AZ1" s="1035"/>
      <c r="BA1" s="1035"/>
      <c r="BB1" s="1035"/>
      <c r="BC1" s="1035"/>
      <c r="BD1" s="1035"/>
      <c r="BE1" s="1036"/>
      <c r="BF1" s="1033" t="str">
        <f>IFERROR(VLOOKUP(Y5,【参考】数式用!$AH$2:$AI$34,2,FALSE),"")</f>
        <v>生活介護</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f>IF(AND(L9="ベア加算",Q49="ベア加算"),1,"")</f>
        <v>1</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処遇加算Ⅰ特定加算なしベア加算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47"/>
      <c r="AB50" s="1047"/>
      <c r="AC50" s="1184">
        <f>IFERROR(VLOOKUP(Y5,【参考】数式用!$A$5:$AB$37,MATCH(AC49,【参考】数式用!$B$4:$AB$4,0)+1,FALSE),"")</f>
        <v>6.699999999999999E-2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2">
        <f>IFERROR(ROUNDDOWN(ROUND(AM5*(G50-B10),0),0)*H53,"")</f>
        <v>158600</v>
      </c>
      <c r="AT51" s="1042"/>
      <c r="AU51" s="1042"/>
      <c r="AV51" s="1042"/>
      <c r="AW51" s="1042">
        <f>IFERROR(ROUNDDOWN(ROUND(AM5*(L50-G10),0),0)*H53,"")</f>
        <v>0</v>
      </c>
      <c r="AX51" s="1042"/>
      <c r="AY51" s="1042"/>
      <c r="AZ51" s="1042"/>
      <c r="BA51" s="1042">
        <f>IFERROR(ROUNDDOWN(ROUND(AM5*(Q50-L10),0),0)*H53,"")</f>
        <v>0</v>
      </c>
      <c r="BB51" s="1042"/>
      <c r="BC51" s="1042"/>
      <c r="BD51" s="1042"/>
      <c r="BE51" s="1042">
        <f>IFERROR(ROUNDDOWN(ROUND(AM5*(AC50-Q10),0),0)*AD53,"")</f>
        <v>1159000</v>
      </c>
      <c r="BF51" s="1042"/>
      <c r="BG51" s="1042"/>
      <c r="BH51" s="1042"/>
      <c r="BI51" s="1042">
        <f>SUM(AS51:BH51)</f>
        <v>1317600</v>
      </c>
      <c r="BJ51" s="1042"/>
      <c r="BK51" s="1042"/>
      <c r="BL51" s="1042"/>
      <c r="BM51" s="141"/>
      <c r="BN51" s="1042">
        <f>IFERROR(ROUNDDOWN(ROUNDDOWN(ROUND(AM5*(VLOOKUP(Y5,【参考】数式用!$A$5:$AB$37,14,FALSE)),0),0)*AD53*0.5,0),"")</f>
        <v>838750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36">
        <f>IF(AND(B9&lt;&gt;"処遇加算なし",F15=4),IF(V21="✓",1,IF(V22="✓",2,"")),"")</f>
        <v>1</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3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処遇加算Ⅲ特定加算なしベア加算なし</v>
      </c>
      <c r="AT1" s="1035"/>
      <c r="AU1" s="1035"/>
      <c r="AV1" s="1035"/>
      <c r="AW1" s="1035"/>
      <c r="AX1" s="1035"/>
      <c r="AY1" s="1035"/>
      <c r="AZ1" s="1035"/>
      <c r="BA1" s="1035"/>
      <c r="BB1" s="1035"/>
      <c r="BC1" s="1035"/>
      <c r="BD1" s="1035"/>
      <c r="BE1" s="1036"/>
      <c r="BF1" s="1033" t="str">
        <f>IFERROR(VLOOKUP(Y5,【参考】数式用!$AH$2:$AI$34,2,FALSE),"")</f>
        <v>就労継続支援Ａ型</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210">
        <f>IFERROR(VLOOKUP(Y5,【参考】数式用!$A$5:$AB$37,MATCH(V11,【参考】数式用!$B$4:$AB$4,0)+1,FALSE),"")</f>
        <v>0.05</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処遇加算Ⅱ</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処遇加算Ⅱ特定加算なしベア加算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47"/>
      <c r="AB50" s="1047"/>
      <c r="AC50" s="1184">
        <f>IFERROR(VLOOKUP(Y5,【参考】数式用!$A$5:$AB$37,MATCH(AC49,【参考】数式用!$B$4:$AB$4,0)+1,FALSE),"")</f>
        <v>6.3E-2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2">
        <f>IFERROR(ROUNDDOWN(ROUND(AM5*(G50-B10),0),0)*H53,"")</f>
        <v>124200</v>
      </c>
      <c r="AT51" s="1042"/>
      <c r="AU51" s="1042"/>
      <c r="AV51" s="1042"/>
      <c r="AW51" s="1042">
        <f>IFERROR(ROUNDDOWN(ROUND(AM5*(L50-G10),0),0)*H53,"")</f>
        <v>0</v>
      </c>
      <c r="AX51" s="1042"/>
      <c r="AY51" s="1042"/>
      <c r="AZ51" s="1042"/>
      <c r="BA51" s="1042">
        <f>IFERROR(ROUNDDOWN(ROUND(AM5*(Q50-L10),0),0)*H53,"")</f>
        <v>89700</v>
      </c>
      <c r="BB51" s="1042"/>
      <c r="BC51" s="1042"/>
      <c r="BD51" s="1042"/>
      <c r="BE51" s="1042">
        <f>IFERROR(ROUNDDOWN(ROUND(AM5*(AC50-Q10),0),0)*AD53,"")</f>
        <v>1380000</v>
      </c>
      <c r="BF51" s="1042"/>
      <c r="BG51" s="1042"/>
      <c r="BH51" s="1042"/>
      <c r="BI51" s="1042">
        <f>SUM(AS51:BH51)</f>
        <v>1593900</v>
      </c>
      <c r="BJ51" s="1042"/>
      <c r="BK51" s="1042"/>
      <c r="BL51" s="1042"/>
      <c r="BM51" s="141"/>
      <c r="BN51" s="1042">
        <f>IFERROR(ROUNDDOWN(ROUNDDOWN(ROUND(AM5*(VLOOKUP(Y5,【参考】数式用!$A$5:$AB$37,14,FALSE)),0),0)*AD53*0.5,0),"")</f>
        <v>1086750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26">
        <f>IF(AND(B9&lt;&gt;"処遇加算なし",F15=4),IF(V21="✓",1,IF(V22="✓",2,"")),"")</f>
        <v>2</v>
      </c>
      <c r="AA57" s="145"/>
      <c r="AB57" s="149"/>
      <c r="AC57" s="1038" t="s">
        <v>2377</v>
      </c>
      <c r="AD57" s="1038"/>
      <c r="AE57" s="1038"/>
      <c r="AF57" s="1038"/>
      <c r="AG57" s="1038"/>
      <c r="AH57" s="425">
        <f>IF(AND(F15&lt;&gt;4,F15&lt;&gt;5),0,IF(AT8="○",1,0))</f>
        <v>1</v>
      </c>
      <c r="AI57" s="153"/>
      <c r="AJ57" s="149"/>
      <c r="AK57" s="1038" t="s">
        <v>2377</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2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194" t="s">
        <v>13</v>
      </c>
      <c r="BB50" s="1195"/>
      <c r="BC50" s="1195"/>
      <c r="BD50" s="1196"/>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2024-03-27T01:40:38Z</dcterms:modified>
</cp:coreProperties>
</file>