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4年度\02_推進\03_学校体育施設の利用\03_学校等体育施設利用事業_2035年度廃棄\06　事務担当者説明会\01　R7手引き・様式集\★R7様式\01　申請書\"/>
    </mc:Choice>
  </mc:AlternateContent>
  <xr:revisionPtr revIDLastSave="0" documentId="13_ncr:1_{8DA58E2F-6743-4AB4-A6A1-78D7241012B2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申請書(体育施設利用許可)" sheetId="14" r:id="rId1"/>
    <sheet name="【計画表】体育館" sheetId="16" r:id="rId2"/>
    <sheet name="【計画表】武道場" sheetId="24" r:id="rId3"/>
    <sheet name="【計画表】その他" sheetId="25" r:id="rId4"/>
    <sheet name="申請書（グラウンド夜間照明)" sheetId="13" r:id="rId5"/>
    <sheet name="【計画表】グラウンド" sheetId="10" r:id="rId6"/>
    <sheet name="【計画表】テニスコート" sheetId="23" r:id="rId7"/>
    <sheet name="葵区小・中・特支学校 " sheetId="5" r:id="rId8"/>
    <sheet name="照明規模" sheetId="11" r:id="rId9"/>
    <sheet name="利用時間" sheetId="12" r:id="rId10"/>
  </sheets>
  <definedNames>
    <definedName name="_xlnm._FilterDatabase" localSheetId="5" hidden="1">【計画表】グラウンド!$A$1:$G$3</definedName>
    <definedName name="_xlnm._FilterDatabase" localSheetId="3" hidden="1">【計画表】その他!$A$1:$G$3</definedName>
    <definedName name="_xlnm._FilterDatabase" localSheetId="6" hidden="1">【計画表】テニスコート!$A$1:$G$3</definedName>
    <definedName name="_xlnm._FilterDatabase" localSheetId="1" hidden="1">【計画表】体育館!$A$1:$G$3</definedName>
    <definedName name="_xlnm._FilterDatabase" localSheetId="2" hidden="1">【計画表】武道場!$A$1:$G$3</definedName>
    <definedName name="_xlnm._FilterDatabase" localSheetId="7" hidden="1">'葵区小・中・特支学校 '!$A$3:$H$40</definedName>
    <definedName name="_xlnm.Print_Area" localSheetId="5">【計画表】グラウンド!$A$1:$AE$43</definedName>
    <definedName name="_xlnm.Print_Area" localSheetId="3">【計画表】その他!$A$1:$AF$41</definedName>
    <definedName name="_xlnm.Print_Area" localSheetId="6">【計画表】テニスコート!$A$1:$AE$43</definedName>
    <definedName name="_xlnm.Print_Area" localSheetId="1">【計画表】体育館!$A$1:$AF$41</definedName>
    <definedName name="_xlnm.Print_Area" localSheetId="2">【計画表】武道場!$A$1:$AF$41</definedName>
    <definedName name="_xlnm.Print_Area" localSheetId="7">'葵区小・中・特支学校 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4" l="1"/>
  <c r="B3" i="16" s="1"/>
  <c r="G40" i="25"/>
  <c r="AM37" i="25"/>
  <c r="AL37" i="25"/>
  <c r="AK37" i="25"/>
  <c r="AJ37" i="25"/>
  <c r="AI37" i="25"/>
  <c r="AH37" i="25"/>
  <c r="AG37" i="25"/>
  <c r="AF37" i="25"/>
  <c r="AM36" i="25"/>
  <c r="AL36" i="25"/>
  <c r="AK36" i="25"/>
  <c r="AJ36" i="25"/>
  <c r="AI36" i="25"/>
  <c r="AH36" i="25"/>
  <c r="AG36" i="25"/>
  <c r="AF36" i="25"/>
  <c r="AM35" i="25"/>
  <c r="AL35" i="25"/>
  <c r="AK35" i="25"/>
  <c r="AJ35" i="25"/>
  <c r="AI35" i="25"/>
  <c r="AH35" i="25"/>
  <c r="AG35" i="25"/>
  <c r="AF35" i="25"/>
  <c r="AM34" i="25"/>
  <c r="AL34" i="25"/>
  <c r="AK34" i="25"/>
  <c r="AJ34" i="25"/>
  <c r="AI34" i="25"/>
  <c r="AH34" i="25"/>
  <c r="AG34" i="25"/>
  <c r="AF34" i="25"/>
  <c r="AM33" i="25"/>
  <c r="AL33" i="25"/>
  <c r="AK33" i="25"/>
  <c r="AJ33" i="25"/>
  <c r="AI33" i="25"/>
  <c r="AH33" i="25"/>
  <c r="AG33" i="25"/>
  <c r="AF33" i="25"/>
  <c r="AM32" i="25"/>
  <c r="AL32" i="25"/>
  <c r="AK32" i="25"/>
  <c r="AJ32" i="25"/>
  <c r="AI32" i="25"/>
  <c r="AH32" i="25"/>
  <c r="AG32" i="25"/>
  <c r="AF32" i="25"/>
  <c r="AM31" i="25"/>
  <c r="AL31" i="25"/>
  <c r="AK31" i="25"/>
  <c r="AJ31" i="25"/>
  <c r="AI31" i="25"/>
  <c r="AH31" i="25"/>
  <c r="AG31" i="25"/>
  <c r="AF31" i="25"/>
  <c r="AM30" i="25"/>
  <c r="AL30" i="25"/>
  <c r="AK30" i="25"/>
  <c r="AJ30" i="25"/>
  <c r="AI30" i="25"/>
  <c r="AH30" i="25"/>
  <c r="AG30" i="25"/>
  <c r="AF30" i="25"/>
  <c r="AM29" i="25"/>
  <c r="AL29" i="25"/>
  <c r="AK29" i="25"/>
  <c r="AJ29" i="25"/>
  <c r="AI29" i="25"/>
  <c r="AH29" i="25"/>
  <c r="AG29" i="25"/>
  <c r="AF29" i="25"/>
  <c r="AM28" i="25"/>
  <c r="AL28" i="25"/>
  <c r="AK28" i="25"/>
  <c r="AJ28" i="25"/>
  <c r="AI28" i="25"/>
  <c r="AH28" i="25"/>
  <c r="AG28" i="25"/>
  <c r="AF28" i="25"/>
  <c r="AM27" i="25"/>
  <c r="AL27" i="25"/>
  <c r="AK27" i="25"/>
  <c r="AJ27" i="25"/>
  <c r="AI27" i="25"/>
  <c r="AH27" i="25"/>
  <c r="AG27" i="25"/>
  <c r="AF27" i="25"/>
  <c r="AM26" i="25"/>
  <c r="AL26" i="25"/>
  <c r="AK26" i="25"/>
  <c r="AJ26" i="25"/>
  <c r="AI26" i="25"/>
  <c r="AH26" i="25"/>
  <c r="AG26" i="25"/>
  <c r="AF26" i="25"/>
  <c r="AM25" i="25"/>
  <c r="AL25" i="25"/>
  <c r="AK25" i="25"/>
  <c r="AJ25" i="25"/>
  <c r="AI25" i="25"/>
  <c r="AH25" i="25"/>
  <c r="AG25" i="25"/>
  <c r="AF25" i="25"/>
  <c r="AM24" i="25"/>
  <c r="AL24" i="25"/>
  <c r="AK24" i="25"/>
  <c r="AJ24" i="25"/>
  <c r="AI24" i="25"/>
  <c r="AH24" i="25"/>
  <c r="AG24" i="25"/>
  <c r="AF24" i="25"/>
  <c r="AM23" i="25"/>
  <c r="AL23" i="25"/>
  <c r="AK23" i="25"/>
  <c r="AJ23" i="25"/>
  <c r="AI23" i="25"/>
  <c r="AH23" i="25"/>
  <c r="AG23" i="25"/>
  <c r="AF23" i="25"/>
  <c r="AM22" i="25"/>
  <c r="AL22" i="25"/>
  <c r="AK22" i="25"/>
  <c r="AJ22" i="25"/>
  <c r="AI22" i="25"/>
  <c r="AH22" i="25"/>
  <c r="AG22" i="25"/>
  <c r="AF22" i="25"/>
  <c r="AM21" i="25"/>
  <c r="AL21" i="25"/>
  <c r="AK21" i="25"/>
  <c r="AJ21" i="25"/>
  <c r="AI21" i="25"/>
  <c r="AH21" i="25"/>
  <c r="AG21" i="25"/>
  <c r="AF21" i="25"/>
  <c r="AM20" i="25"/>
  <c r="AL20" i="25"/>
  <c r="AK20" i="25"/>
  <c r="AJ20" i="25"/>
  <c r="AI20" i="25"/>
  <c r="AH20" i="25"/>
  <c r="AG20" i="25"/>
  <c r="AF20" i="25"/>
  <c r="AM19" i="25"/>
  <c r="AL19" i="25"/>
  <c r="AK19" i="25"/>
  <c r="AJ19" i="25"/>
  <c r="AI19" i="25"/>
  <c r="AH19" i="25"/>
  <c r="AG19" i="25"/>
  <c r="AF19" i="25"/>
  <c r="AM18" i="25"/>
  <c r="AL18" i="25"/>
  <c r="AK18" i="25"/>
  <c r="AJ18" i="25"/>
  <c r="AI18" i="25"/>
  <c r="AH18" i="25"/>
  <c r="AG18" i="25"/>
  <c r="AF18" i="25"/>
  <c r="AM17" i="25"/>
  <c r="AL17" i="25"/>
  <c r="AK17" i="25"/>
  <c r="AJ17" i="25"/>
  <c r="AI17" i="25"/>
  <c r="AH17" i="25"/>
  <c r="AG17" i="25"/>
  <c r="AF17" i="25"/>
  <c r="AM16" i="25"/>
  <c r="AL16" i="25"/>
  <c r="AK16" i="25"/>
  <c r="AJ16" i="25"/>
  <c r="AI16" i="25"/>
  <c r="AH16" i="25"/>
  <c r="AG16" i="25"/>
  <c r="AF16" i="25"/>
  <c r="AM15" i="25"/>
  <c r="AL15" i="25"/>
  <c r="AK15" i="25"/>
  <c r="AJ15" i="25"/>
  <c r="AI15" i="25"/>
  <c r="AH15" i="25"/>
  <c r="AG15" i="25"/>
  <c r="AF15" i="25"/>
  <c r="AM14" i="25"/>
  <c r="AL14" i="25"/>
  <c r="AK14" i="25"/>
  <c r="AJ14" i="25"/>
  <c r="AI14" i="25"/>
  <c r="AH14" i="25"/>
  <c r="AG14" i="25"/>
  <c r="AF14" i="25"/>
  <c r="AM13" i="25"/>
  <c r="AL13" i="25"/>
  <c r="AK13" i="25"/>
  <c r="AJ13" i="25"/>
  <c r="AI13" i="25"/>
  <c r="AH13" i="25"/>
  <c r="AG13" i="25"/>
  <c r="AF13" i="25"/>
  <c r="AM12" i="25"/>
  <c r="AL12" i="25"/>
  <c r="AK12" i="25"/>
  <c r="AJ12" i="25"/>
  <c r="AI12" i="25"/>
  <c r="AH12" i="25"/>
  <c r="AG12" i="25"/>
  <c r="AF12" i="25"/>
  <c r="AM11" i="25"/>
  <c r="AL11" i="25"/>
  <c r="AK11" i="25"/>
  <c r="AJ11" i="25"/>
  <c r="AI11" i="25"/>
  <c r="AH11" i="25"/>
  <c r="AG11" i="25"/>
  <c r="AF11" i="25"/>
  <c r="AM10" i="25"/>
  <c r="AL10" i="25"/>
  <c r="AK10" i="25"/>
  <c r="AJ10" i="25"/>
  <c r="AI10" i="25"/>
  <c r="AH10" i="25"/>
  <c r="AG10" i="25"/>
  <c r="AF10" i="25"/>
  <c r="AM9" i="25"/>
  <c r="AL9" i="25"/>
  <c r="AK9" i="25"/>
  <c r="AJ9" i="25"/>
  <c r="AI9" i="25"/>
  <c r="AH9" i="25"/>
  <c r="AG9" i="25"/>
  <c r="AF9" i="25"/>
  <c r="AM8" i="25"/>
  <c r="AL8" i="25"/>
  <c r="AK8" i="25"/>
  <c r="AJ8" i="25"/>
  <c r="AI8" i="25"/>
  <c r="AH8" i="25"/>
  <c r="AG8" i="25"/>
  <c r="AF8" i="25"/>
  <c r="AM7" i="25"/>
  <c r="AL7" i="25"/>
  <c r="AK7" i="25"/>
  <c r="AJ7" i="25"/>
  <c r="AI7" i="25"/>
  <c r="AH7" i="25"/>
  <c r="AG7" i="25"/>
  <c r="AF7" i="25"/>
  <c r="B40" i="25" s="1"/>
  <c r="D40" i="25" s="1"/>
  <c r="F2" i="25"/>
  <c r="B2" i="25"/>
  <c r="G40" i="24"/>
  <c r="B20" i="14" s="1"/>
  <c r="AM37" i="24"/>
  <c r="AL37" i="24"/>
  <c r="AK37" i="24"/>
  <c r="AJ37" i="24"/>
  <c r="AI37" i="24"/>
  <c r="AH37" i="24"/>
  <c r="AG37" i="24"/>
  <c r="AF37" i="24"/>
  <c r="AM36" i="24"/>
  <c r="AL36" i="24"/>
  <c r="AK36" i="24"/>
  <c r="AJ36" i="24"/>
  <c r="AI36" i="24"/>
  <c r="AH36" i="24"/>
  <c r="AG36" i="24"/>
  <c r="AF36" i="24"/>
  <c r="AM35" i="24"/>
  <c r="AL35" i="24"/>
  <c r="AK35" i="24"/>
  <c r="AJ35" i="24"/>
  <c r="AI35" i="24"/>
  <c r="AH35" i="24"/>
  <c r="AG35" i="24"/>
  <c r="AF35" i="24"/>
  <c r="AM34" i="24"/>
  <c r="AL34" i="24"/>
  <c r="AK34" i="24"/>
  <c r="AJ34" i="24"/>
  <c r="AI34" i="24"/>
  <c r="AH34" i="24"/>
  <c r="AG34" i="24"/>
  <c r="AF34" i="24"/>
  <c r="AM33" i="24"/>
  <c r="AL33" i="24"/>
  <c r="AK33" i="24"/>
  <c r="AJ33" i="24"/>
  <c r="AI33" i="24"/>
  <c r="AH33" i="24"/>
  <c r="AG33" i="24"/>
  <c r="AF33" i="24"/>
  <c r="AM32" i="24"/>
  <c r="AL32" i="24"/>
  <c r="AK32" i="24"/>
  <c r="AJ32" i="24"/>
  <c r="AI32" i="24"/>
  <c r="AH32" i="24"/>
  <c r="AG32" i="24"/>
  <c r="AF32" i="24"/>
  <c r="AM31" i="24"/>
  <c r="AL31" i="24"/>
  <c r="AK31" i="24"/>
  <c r="AJ31" i="24"/>
  <c r="AI31" i="24"/>
  <c r="AH31" i="24"/>
  <c r="AG31" i="24"/>
  <c r="AF31" i="24"/>
  <c r="AM30" i="24"/>
  <c r="AL30" i="24"/>
  <c r="AK30" i="24"/>
  <c r="AJ30" i="24"/>
  <c r="AI30" i="24"/>
  <c r="AH30" i="24"/>
  <c r="AG30" i="24"/>
  <c r="AF30" i="24"/>
  <c r="AM29" i="24"/>
  <c r="AL29" i="24"/>
  <c r="AK29" i="24"/>
  <c r="AJ29" i="24"/>
  <c r="AI29" i="24"/>
  <c r="AH29" i="24"/>
  <c r="AG29" i="24"/>
  <c r="AF29" i="24"/>
  <c r="AM28" i="24"/>
  <c r="AL28" i="24"/>
  <c r="AK28" i="24"/>
  <c r="AJ28" i="24"/>
  <c r="AI28" i="24"/>
  <c r="AH28" i="24"/>
  <c r="AG28" i="24"/>
  <c r="AF28" i="24"/>
  <c r="AM27" i="24"/>
  <c r="AL27" i="24"/>
  <c r="AK27" i="24"/>
  <c r="AJ27" i="24"/>
  <c r="AI27" i="24"/>
  <c r="AH27" i="24"/>
  <c r="AG27" i="24"/>
  <c r="AF27" i="24"/>
  <c r="AM26" i="24"/>
  <c r="AL26" i="24"/>
  <c r="AK26" i="24"/>
  <c r="AJ26" i="24"/>
  <c r="AI26" i="24"/>
  <c r="AH26" i="24"/>
  <c r="AG26" i="24"/>
  <c r="AF26" i="24"/>
  <c r="AM25" i="24"/>
  <c r="AL25" i="24"/>
  <c r="AK25" i="24"/>
  <c r="AJ25" i="24"/>
  <c r="AI25" i="24"/>
  <c r="AH25" i="24"/>
  <c r="AG25" i="24"/>
  <c r="AF25" i="24"/>
  <c r="AM24" i="24"/>
  <c r="AL24" i="24"/>
  <c r="AK24" i="24"/>
  <c r="AJ24" i="24"/>
  <c r="AI24" i="24"/>
  <c r="AH24" i="24"/>
  <c r="AG24" i="24"/>
  <c r="AF24" i="24"/>
  <c r="AM23" i="24"/>
  <c r="AL23" i="24"/>
  <c r="AK23" i="24"/>
  <c r="AJ23" i="24"/>
  <c r="AI23" i="24"/>
  <c r="AH23" i="24"/>
  <c r="AG23" i="24"/>
  <c r="AF23" i="24"/>
  <c r="AM22" i="24"/>
  <c r="AL22" i="24"/>
  <c r="AK22" i="24"/>
  <c r="AJ22" i="24"/>
  <c r="AI22" i="24"/>
  <c r="AH22" i="24"/>
  <c r="AG22" i="24"/>
  <c r="AF22" i="24"/>
  <c r="AM21" i="24"/>
  <c r="AL21" i="24"/>
  <c r="AK21" i="24"/>
  <c r="AJ21" i="24"/>
  <c r="AI21" i="24"/>
  <c r="AH21" i="24"/>
  <c r="AG21" i="24"/>
  <c r="AF21" i="24"/>
  <c r="AM20" i="24"/>
  <c r="AL20" i="24"/>
  <c r="AK20" i="24"/>
  <c r="AJ20" i="24"/>
  <c r="AI20" i="24"/>
  <c r="AH20" i="24"/>
  <c r="AG20" i="24"/>
  <c r="AF20" i="24"/>
  <c r="AM19" i="24"/>
  <c r="AL19" i="24"/>
  <c r="AK19" i="24"/>
  <c r="AJ19" i="24"/>
  <c r="AI19" i="24"/>
  <c r="AH19" i="24"/>
  <c r="AG19" i="24"/>
  <c r="AF19" i="24"/>
  <c r="AM18" i="24"/>
  <c r="AL18" i="24"/>
  <c r="AK18" i="24"/>
  <c r="AJ18" i="24"/>
  <c r="AI18" i="24"/>
  <c r="AH18" i="24"/>
  <c r="AG18" i="24"/>
  <c r="AF18" i="24"/>
  <c r="AM17" i="24"/>
  <c r="AL17" i="24"/>
  <c r="AK17" i="24"/>
  <c r="AJ17" i="24"/>
  <c r="AI17" i="24"/>
  <c r="AH17" i="24"/>
  <c r="AG17" i="24"/>
  <c r="AF17" i="24"/>
  <c r="AM16" i="24"/>
  <c r="AL16" i="24"/>
  <c r="AK16" i="24"/>
  <c r="AJ16" i="24"/>
  <c r="AI16" i="24"/>
  <c r="AH16" i="24"/>
  <c r="AG16" i="24"/>
  <c r="AF16" i="24"/>
  <c r="AM15" i="24"/>
  <c r="AL15" i="24"/>
  <c r="AK15" i="24"/>
  <c r="AJ15" i="24"/>
  <c r="AI15" i="24"/>
  <c r="AH15" i="24"/>
  <c r="AG15" i="24"/>
  <c r="AF15" i="24"/>
  <c r="AM14" i="24"/>
  <c r="AL14" i="24"/>
  <c r="AK14" i="24"/>
  <c r="AJ14" i="24"/>
  <c r="AI14" i="24"/>
  <c r="AH14" i="24"/>
  <c r="AG14" i="24"/>
  <c r="AF14" i="24"/>
  <c r="AM13" i="24"/>
  <c r="AL13" i="24"/>
  <c r="AK13" i="24"/>
  <c r="AJ13" i="24"/>
  <c r="AI13" i="24"/>
  <c r="AH13" i="24"/>
  <c r="AG13" i="24"/>
  <c r="AF13" i="24"/>
  <c r="AM12" i="24"/>
  <c r="AL12" i="24"/>
  <c r="AK12" i="24"/>
  <c r="AJ12" i="24"/>
  <c r="AI12" i="24"/>
  <c r="AH12" i="24"/>
  <c r="AG12" i="24"/>
  <c r="AF12" i="24"/>
  <c r="AM11" i="24"/>
  <c r="AL11" i="24"/>
  <c r="AK11" i="24"/>
  <c r="AJ11" i="24"/>
  <c r="AI11" i="24"/>
  <c r="AH11" i="24"/>
  <c r="AG11" i="24"/>
  <c r="AF11" i="24"/>
  <c r="AM10" i="24"/>
  <c r="AL10" i="24"/>
  <c r="AK10" i="24"/>
  <c r="AJ10" i="24"/>
  <c r="AI10" i="24"/>
  <c r="AH10" i="24"/>
  <c r="AG10" i="24"/>
  <c r="AF10" i="24"/>
  <c r="AM9" i="24"/>
  <c r="AL9" i="24"/>
  <c r="AK9" i="24"/>
  <c r="AJ9" i="24"/>
  <c r="AI9" i="24"/>
  <c r="AH9" i="24"/>
  <c r="AG9" i="24"/>
  <c r="AF9" i="24"/>
  <c r="AM8" i="24"/>
  <c r="AL8" i="24"/>
  <c r="AK8" i="24"/>
  <c r="AJ8" i="24"/>
  <c r="AI8" i="24"/>
  <c r="AH8" i="24"/>
  <c r="AG8" i="24"/>
  <c r="AF8" i="24"/>
  <c r="AM7" i="24"/>
  <c r="AL7" i="24"/>
  <c r="AK7" i="24"/>
  <c r="AJ7" i="24"/>
  <c r="AI7" i="24"/>
  <c r="AH7" i="24"/>
  <c r="AG7" i="24"/>
  <c r="AF7" i="24"/>
  <c r="B40" i="24" s="1"/>
  <c r="D40" i="24" s="1"/>
  <c r="F2" i="24"/>
  <c r="B2" i="24"/>
  <c r="AM8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B19" i="13"/>
  <c r="AG7" i="23"/>
  <c r="AH7" i="23"/>
  <c r="AG7" i="10"/>
  <c r="AH7" i="10"/>
  <c r="O42" i="23"/>
  <c r="H42" i="23"/>
  <c r="B42" i="23"/>
  <c r="H40" i="23"/>
  <c r="B40" i="23"/>
  <c r="AL37" i="23"/>
  <c r="AK37" i="23"/>
  <c r="AJ37" i="23"/>
  <c r="AI37" i="23"/>
  <c r="AH37" i="23"/>
  <c r="AG37" i="23"/>
  <c r="AF37" i="23"/>
  <c r="AL36" i="23"/>
  <c r="AK36" i="23"/>
  <c r="AJ36" i="23"/>
  <c r="AI36" i="23"/>
  <c r="AH36" i="23"/>
  <c r="AG36" i="23"/>
  <c r="AF36" i="23"/>
  <c r="AL35" i="23"/>
  <c r="AK35" i="23"/>
  <c r="AJ35" i="23"/>
  <c r="AI35" i="23"/>
  <c r="AH35" i="23"/>
  <c r="AG35" i="23"/>
  <c r="AF35" i="23"/>
  <c r="AL34" i="23"/>
  <c r="AK34" i="23"/>
  <c r="AJ34" i="23"/>
  <c r="AI34" i="23"/>
  <c r="AH34" i="23"/>
  <c r="AG34" i="23"/>
  <c r="AF34" i="23"/>
  <c r="AL33" i="23"/>
  <c r="AK33" i="23"/>
  <c r="AJ33" i="23"/>
  <c r="AI33" i="23"/>
  <c r="AH33" i="23"/>
  <c r="AG33" i="23"/>
  <c r="AF33" i="23"/>
  <c r="AL32" i="23"/>
  <c r="AK32" i="23"/>
  <c r="AJ32" i="23"/>
  <c r="AI32" i="23"/>
  <c r="AH32" i="23"/>
  <c r="AG32" i="23"/>
  <c r="AF32" i="23"/>
  <c r="AL31" i="23"/>
  <c r="AK31" i="23"/>
  <c r="AJ31" i="23"/>
  <c r="AI31" i="23"/>
  <c r="AH31" i="23"/>
  <c r="AG31" i="23"/>
  <c r="AF31" i="23"/>
  <c r="AL30" i="23"/>
  <c r="AK30" i="23"/>
  <c r="AJ30" i="23"/>
  <c r="AI30" i="23"/>
  <c r="AH30" i="23"/>
  <c r="AG30" i="23"/>
  <c r="AF30" i="23"/>
  <c r="AL29" i="23"/>
  <c r="AK29" i="23"/>
  <c r="AJ29" i="23"/>
  <c r="AI29" i="23"/>
  <c r="AH29" i="23"/>
  <c r="AG29" i="23"/>
  <c r="AF29" i="23"/>
  <c r="AL28" i="23"/>
  <c r="AK28" i="23"/>
  <c r="AJ28" i="23"/>
  <c r="AI28" i="23"/>
  <c r="AH28" i="23"/>
  <c r="AG28" i="23"/>
  <c r="AF28" i="23"/>
  <c r="AL27" i="23"/>
  <c r="AK27" i="23"/>
  <c r="AJ27" i="23"/>
  <c r="AI27" i="23"/>
  <c r="AH27" i="23"/>
  <c r="AG27" i="23"/>
  <c r="AF27" i="23"/>
  <c r="AL26" i="23"/>
  <c r="AK26" i="23"/>
  <c r="AJ26" i="23"/>
  <c r="AI26" i="23"/>
  <c r="AH26" i="23"/>
  <c r="AG26" i="23"/>
  <c r="AF26" i="23"/>
  <c r="AL25" i="23"/>
  <c r="AK25" i="23"/>
  <c r="AJ25" i="23"/>
  <c r="AI25" i="23"/>
  <c r="AH25" i="23"/>
  <c r="AG25" i="23"/>
  <c r="AF25" i="23"/>
  <c r="AL24" i="23"/>
  <c r="AK24" i="23"/>
  <c r="AJ24" i="23"/>
  <c r="AI24" i="23"/>
  <c r="AH24" i="23"/>
  <c r="AG24" i="23"/>
  <c r="AF24" i="23"/>
  <c r="AL23" i="23"/>
  <c r="AK23" i="23"/>
  <c r="AJ23" i="23"/>
  <c r="AI23" i="23"/>
  <c r="AH23" i="23"/>
  <c r="AG23" i="23"/>
  <c r="AF23" i="23"/>
  <c r="AL22" i="23"/>
  <c r="AK22" i="23"/>
  <c r="AJ22" i="23"/>
  <c r="AI22" i="23"/>
  <c r="AH22" i="23"/>
  <c r="AG22" i="23"/>
  <c r="AF22" i="23"/>
  <c r="AL21" i="23"/>
  <c r="AK21" i="23"/>
  <c r="AJ21" i="23"/>
  <c r="AI21" i="23"/>
  <c r="AH21" i="23"/>
  <c r="AG21" i="23"/>
  <c r="AF21" i="23"/>
  <c r="AL20" i="23"/>
  <c r="AK20" i="23"/>
  <c r="AJ20" i="23"/>
  <c r="AI20" i="23"/>
  <c r="AH20" i="23"/>
  <c r="AG20" i="23"/>
  <c r="AF20" i="23"/>
  <c r="AL19" i="23"/>
  <c r="AK19" i="23"/>
  <c r="AJ19" i="23"/>
  <c r="AI19" i="23"/>
  <c r="AH19" i="23"/>
  <c r="AG19" i="23"/>
  <c r="AF19" i="23"/>
  <c r="AL18" i="23"/>
  <c r="AK18" i="23"/>
  <c r="AJ18" i="23"/>
  <c r="AI18" i="23"/>
  <c r="AH18" i="23"/>
  <c r="AG18" i="23"/>
  <c r="AF18" i="23"/>
  <c r="AL17" i="23"/>
  <c r="AK17" i="23"/>
  <c r="AJ17" i="23"/>
  <c r="AI17" i="23"/>
  <c r="AH17" i="23"/>
  <c r="AG17" i="23"/>
  <c r="AF17" i="23"/>
  <c r="AL16" i="23"/>
  <c r="AK16" i="23"/>
  <c r="AJ16" i="23"/>
  <c r="AI16" i="23"/>
  <c r="AH16" i="23"/>
  <c r="AG16" i="23"/>
  <c r="AF16" i="23"/>
  <c r="AL15" i="23"/>
  <c r="AK15" i="23"/>
  <c r="AJ15" i="23"/>
  <c r="AI15" i="23"/>
  <c r="AH15" i="23"/>
  <c r="AG15" i="23"/>
  <c r="AF15" i="23"/>
  <c r="AL14" i="23"/>
  <c r="AK14" i="23"/>
  <c r="AJ14" i="23"/>
  <c r="AI14" i="23"/>
  <c r="AH14" i="23"/>
  <c r="AG14" i="23"/>
  <c r="AF14" i="23"/>
  <c r="AL13" i="23"/>
  <c r="AK13" i="23"/>
  <c r="AJ13" i="23"/>
  <c r="AI13" i="23"/>
  <c r="AH13" i="23"/>
  <c r="AG13" i="23"/>
  <c r="AF13" i="23"/>
  <c r="AL12" i="23"/>
  <c r="AK12" i="23"/>
  <c r="AJ12" i="23"/>
  <c r="AI12" i="23"/>
  <c r="AH12" i="23"/>
  <c r="AG12" i="23"/>
  <c r="AF12" i="23"/>
  <c r="AL11" i="23"/>
  <c r="AK11" i="23"/>
  <c r="AJ11" i="23"/>
  <c r="AI11" i="23"/>
  <c r="AH11" i="23"/>
  <c r="AG11" i="23"/>
  <c r="AF11" i="23"/>
  <c r="AL10" i="23"/>
  <c r="AK10" i="23"/>
  <c r="AJ10" i="23"/>
  <c r="AI10" i="23"/>
  <c r="AH10" i="23"/>
  <c r="AG10" i="23"/>
  <c r="AF10" i="23"/>
  <c r="AL9" i="23"/>
  <c r="AK9" i="23"/>
  <c r="AJ9" i="23"/>
  <c r="AI9" i="23"/>
  <c r="AH9" i="23"/>
  <c r="AG9" i="23"/>
  <c r="AF9" i="23"/>
  <c r="AL8" i="23"/>
  <c r="AK8" i="23"/>
  <c r="AJ8" i="23"/>
  <c r="AI8" i="23"/>
  <c r="AH8" i="23"/>
  <c r="AG8" i="23"/>
  <c r="AF8" i="23"/>
  <c r="AL7" i="23"/>
  <c r="AK7" i="23"/>
  <c r="AJ7" i="23"/>
  <c r="AI7" i="23"/>
  <c r="AF7" i="23"/>
  <c r="F2" i="23"/>
  <c r="B2" i="23"/>
  <c r="AJ3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7" i="10"/>
  <c r="AL7" i="10"/>
  <c r="AM7" i="16"/>
  <c r="AL7" i="16"/>
  <c r="AK7" i="16"/>
  <c r="AJ7" i="16"/>
  <c r="AI7" i="16"/>
  <c r="AH7" i="16"/>
  <c r="AK35" i="16"/>
  <c r="AL8" i="16"/>
  <c r="AJ7" i="10"/>
  <c r="B40" i="10"/>
  <c r="H42" i="10"/>
  <c r="B42" i="10"/>
  <c r="H40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7" i="10"/>
  <c r="AG7" i="16"/>
  <c r="AI7" i="10"/>
  <c r="AG8" i="10"/>
  <c r="AH8" i="10"/>
  <c r="AI8" i="10"/>
  <c r="AJ8" i="10"/>
  <c r="AG9" i="10"/>
  <c r="AH9" i="10"/>
  <c r="AI9" i="10"/>
  <c r="AJ9" i="10"/>
  <c r="AG10" i="10"/>
  <c r="AH10" i="10"/>
  <c r="AI10" i="10"/>
  <c r="AJ10" i="10"/>
  <c r="AG11" i="10"/>
  <c r="AH11" i="10"/>
  <c r="AI11" i="10"/>
  <c r="AJ11" i="10"/>
  <c r="AG12" i="10"/>
  <c r="AH12" i="10"/>
  <c r="AI12" i="10"/>
  <c r="AJ12" i="10"/>
  <c r="AG13" i="10"/>
  <c r="AH13" i="10"/>
  <c r="AI13" i="10"/>
  <c r="AJ13" i="10"/>
  <c r="AG14" i="10"/>
  <c r="AH14" i="10"/>
  <c r="AI14" i="10"/>
  <c r="AJ14" i="10"/>
  <c r="AG15" i="10"/>
  <c r="AH15" i="10"/>
  <c r="AI15" i="10"/>
  <c r="AJ15" i="10"/>
  <c r="AG16" i="10"/>
  <c r="AH16" i="10"/>
  <c r="AI16" i="10"/>
  <c r="AJ16" i="10"/>
  <c r="AG17" i="10"/>
  <c r="AH17" i="10"/>
  <c r="AI17" i="10"/>
  <c r="AJ17" i="10"/>
  <c r="AG18" i="10"/>
  <c r="AH18" i="10"/>
  <c r="AI18" i="10"/>
  <c r="AJ18" i="10"/>
  <c r="AG19" i="10"/>
  <c r="AH19" i="10"/>
  <c r="AI19" i="10"/>
  <c r="AJ19" i="10"/>
  <c r="AG20" i="10"/>
  <c r="AH20" i="10"/>
  <c r="AI20" i="10"/>
  <c r="AJ20" i="10"/>
  <c r="AG21" i="10"/>
  <c r="AH21" i="10"/>
  <c r="AI21" i="10"/>
  <c r="AJ21" i="10"/>
  <c r="AG22" i="10"/>
  <c r="AH22" i="10"/>
  <c r="AI22" i="10"/>
  <c r="AJ22" i="10"/>
  <c r="AG23" i="10"/>
  <c r="AH23" i="10"/>
  <c r="AI23" i="10"/>
  <c r="AJ23" i="10"/>
  <c r="AG24" i="10"/>
  <c r="AH24" i="10"/>
  <c r="AI24" i="10"/>
  <c r="AJ24" i="10"/>
  <c r="AG25" i="10"/>
  <c r="AH25" i="10"/>
  <c r="AI25" i="10"/>
  <c r="AJ25" i="10"/>
  <c r="AG26" i="10"/>
  <c r="AH26" i="10"/>
  <c r="AI26" i="10"/>
  <c r="AJ26" i="10"/>
  <c r="AG27" i="10"/>
  <c r="AH27" i="10"/>
  <c r="AI27" i="10"/>
  <c r="AJ27" i="10"/>
  <c r="AG28" i="10"/>
  <c r="AH28" i="10"/>
  <c r="AI28" i="10"/>
  <c r="AJ28" i="10"/>
  <c r="AG29" i="10"/>
  <c r="AH29" i="10"/>
  <c r="AI29" i="10"/>
  <c r="AJ29" i="10"/>
  <c r="AG30" i="10"/>
  <c r="AH30" i="10"/>
  <c r="AI30" i="10"/>
  <c r="AJ30" i="10"/>
  <c r="AG31" i="10"/>
  <c r="AH31" i="10"/>
  <c r="AI31" i="10"/>
  <c r="AJ31" i="10"/>
  <c r="AG32" i="10"/>
  <c r="AH32" i="10"/>
  <c r="AI32" i="10"/>
  <c r="AJ32" i="10"/>
  <c r="AG33" i="10"/>
  <c r="AH33" i="10"/>
  <c r="AI33" i="10"/>
  <c r="AJ33" i="10"/>
  <c r="AG34" i="10"/>
  <c r="AH34" i="10"/>
  <c r="AI34" i="10"/>
  <c r="AJ34" i="10"/>
  <c r="AG35" i="10"/>
  <c r="AH35" i="10"/>
  <c r="AI35" i="10"/>
  <c r="AJ35" i="10"/>
  <c r="AG36" i="10"/>
  <c r="AH36" i="10"/>
  <c r="AI36" i="10"/>
  <c r="AJ36" i="10"/>
  <c r="AG37" i="10"/>
  <c r="AH37" i="10"/>
  <c r="AI37" i="10"/>
  <c r="G40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K8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6" i="16"/>
  <c r="AK37" i="16"/>
  <c r="B17" i="13"/>
  <c r="G18" i="13" s="1"/>
  <c r="F2" i="16"/>
  <c r="B2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H8" i="16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B3" i="24"/>
  <c r="B3" i="25"/>
  <c r="E18" i="13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B3" i="23"/>
  <c r="B40" i="16"/>
  <c r="D40" i="16" s="1"/>
  <c r="B19" i="14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B3" i="10"/>
  <c r="F3" i="10" s="1"/>
  <c r="G15" i="14"/>
  <c r="A4" i="13"/>
  <c r="B18" i="14"/>
  <c r="O42" i="10"/>
  <c r="B21" i="13" s="1"/>
  <c r="A41" i="10" l="1"/>
  <c r="F43" i="10"/>
  <c r="A43" i="10"/>
  <c r="F41" i="10"/>
  <c r="F3" i="23"/>
  <c r="B2" i="10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F2" i="10"/>
  <c r="F43" i="23" l="1"/>
  <c r="J42" i="23" s="1"/>
  <c r="A43" i="23"/>
  <c r="D42" i="23" s="1"/>
  <c r="F41" i="23"/>
  <c r="J40" i="23" s="1"/>
  <c r="A41" i="23"/>
  <c r="D40" i="23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D42" i="10"/>
  <c r="D40" i="10"/>
  <c r="J42" i="10"/>
  <c r="J40" i="10"/>
  <c r="L42" i="23" l="1"/>
  <c r="L42" i="10"/>
  <c r="B2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C14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4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4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5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5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6D9A1FF9-8941-48AD-BDC5-6BF9713C651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8F9F5125-F1AB-422B-A2D1-7EAC38E4130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5364A6F9-41ED-4B30-B2C8-11128D2040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ACC64FC3-654B-4CE4-AAD8-F096F19F353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10" authorId="0" shapeId="0" xr:uid="{965C026C-7EBD-4E1A-83AE-1AA55DDFA853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H11" authorId="0" shapeId="0" xr:uid="{05519F88-4922-45E4-AF22-76474E7BF0CF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G12" authorId="0" shapeId="0" xr:uid="{3A6F8CC7-3D62-44D2-AC61-BE5B756CB72D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B16" authorId="0" shapeId="0" xr:uid="{39BCCE0A-42E7-4BBB-A6F9-3828D87D755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C10924C9-9450-4700-8EAF-8E73E00920F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<sst xmlns="http://schemas.openxmlformats.org/spreadsheetml/2006/main" count="549" uniqueCount="182">
  <si>
    <t>新通小学校</t>
    <rPh sb="0" eb="1">
      <t>シン</t>
    </rPh>
    <rPh sb="1" eb="2">
      <t>ツウ</t>
    </rPh>
    <rPh sb="2" eb="5">
      <t>ショウガッコウ</t>
    </rPh>
    <phoneticPr fontId="2"/>
  </si>
  <si>
    <t>駒形小学校</t>
    <rPh sb="0" eb="2">
      <t>コマガタ</t>
    </rPh>
    <rPh sb="2" eb="5">
      <t>ショウガッコウ</t>
    </rPh>
    <phoneticPr fontId="2"/>
  </si>
  <si>
    <t>安西小学校</t>
    <rPh sb="0" eb="2">
      <t>アンザイ</t>
    </rPh>
    <rPh sb="2" eb="5">
      <t>ショウガッコウ</t>
    </rPh>
    <phoneticPr fontId="2"/>
  </si>
  <si>
    <t>井宮北小学校</t>
    <rPh sb="0" eb="1">
      <t>イ</t>
    </rPh>
    <rPh sb="1" eb="2">
      <t>ミヤ</t>
    </rPh>
    <rPh sb="2" eb="3">
      <t>キタ</t>
    </rPh>
    <rPh sb="3" eb="6">
      <t>ショウガッコウ</t>
    </rPh>
    <phoneticPr fontId="2"/>
  </si>
  <si>
    <t>足久保小学校</t>
    <rPh sb="0" eb="1">
      <t>アシ</t>
    </rPh>
    <rPh sb="1" eb="3">
      <t>クボ</t>
    </rPh>
    <rPh sb="3" eb="6">
      <t>ショウガッコウ</t>
    </rPh>
    <phoneticPr fontId="2"/>
  </si>
  <si>
    <t>伝馬町小学校</t>
    <rPh sb="0" eb="2">
      <t>テンマ</t>
    </rPh>
    <rPh sb="2" eb="3">
      <t>チョウ</t>
    </rPh>
    <rPh sb="3" eb="6">
      <t>ショウガッコウ</t>
    </rPh>
    <phoneticPr fontId="2"/>
  </si>
  <si>
    <t>竜南小学校</t>
    <rPh sb="0" eb="1">
      <t>リュウ</t>
    </rPh>
    <rPh sb="1" eb="2">
      <t>ミナミ</t>
    </rPh>
    <rPh sb="2" eb="5">
      <t>ショウガッコウ</t>
    </rPh>
    <phoneticPr fontId="2"/>
  </si>
  <si>
    <t>千代田小学校</t>
    <rPh sb="0" eb="3">
      <t>チヨダ</t>
    </rPh>
    <rPh sb="3" eb="6">
      <t>ショウガッコウ</t>
    </rPh>
    <phoneticPr fontId="2"/>
  </si>
  <si>
    <t>千代田東小学校</t>
    <rPh sb="0" eb="3">
      <t>チヨダ</t>
    </rPh>
    <rPh sb="3" eb="4">
      <t>ヒガシ</t>
    </rPh>
    <rPh sb="4" eb="7">
      <t>ショウガッコウ</t>
    </rPh>
    <phoneticPr fontId="2"/>
  </si>
  <si>
    <t>北沼上小学校</t>
    <rPh sb="0" eb="1">
      <t>キタ</t>
    </rPh>
    <rPh sb="1" eb="2">
      <t>ヌマ</t>
    </rPh>
    <rPh sb="2" eb="3">
      <t>ウエ</t>
    </rPh>
    <rPh sb="3" eb="6">
      <t>ショウガッコウ</t>
    </rPh>
    <phoneticPr fontId="2"/>
  </si>
  <si>
    <t>麻機小学校</t>
    <rPh sb="0" eb="1">
      <t>アサ</t>
    </rPh>
    <rPh sb="1" eb="2">
      <t>キ</t>
    </rPh>
    <rPh sb="2" eb="5">
      <t>ショウガッコウ</t>
    </rPh>
    <phoneticPr fontId="2"/>
  </si>
  <si>
    <t>西奈小学校</t>
    <rPh sb="0" eb="1">
      <t>ニシ</t>
    </rPh>
    <rPh sb="1" eb="2">
      <t>ナ</t>
    </rPh>
    <rPh sb="2" eb="5">
      <t>ショウガッコウ</t>
    </rPh>
    <phoneticPr fontId="2"/>
  </si>
  <si>
    <t>西奈南小学校</t>
    <rPh sb="0" eb="1">
      <t>ニシ</t>
    </rPh>
    <rPh sb="1" eb="2">
      <t>ナ</t>
    </rPh>
    <rPh sb="2" eb="3">
      <t>ミナミ</t>
    </rPh>
    <rPh sb="3" eb="6">
      <t>ショウガッコウ</t>
    </rPh>
    <phoneticPr fontId="2"/>
  </si>
  <si>
    <t>賤機中小学校</t>
    <rPh sb="0" eb="1">
      <t>イヤ</t>
    </rPh>
    <rPh sb="1" eb="2">
      <t>キ</t>
    </rPh>
    <rPh sb="2" eb="3">
      <t>ナカ</t>
    </rPh>
    <rPh sb="3" eb="6">
      <t>ショウガッコウ</t>
    </rPh>
    <phoneticPr fontId="2"/>
  </si>
  <si>
    <t>賤機北小学校</t>
    <rPh sb="0" eb="1">
      <t>イヤ</t>
    </rPh>
    <rPh sb="1" eb="2">
      <t>キ</t>
    </rPh>
    <rPh sb="2" eb="3">
      <t>キタ</t>
    </rPh>
    <rPh sb="3" eb="6">
      <t>ショウガッコウ</t>
    </rPh>
    <phoneticPr fontId="2"/>
  </si>
  <si>
    <t>松野小学校</t>
    <rPh sb="0" eb="2">
      <t>マツノ</t>
    </rPh>
    <rPh sb="2" eb="5">
      <t>ショウガッコウ</t>
    </rPh>
    <phoneticPr fontId="2"/>
  </si>
  <si>
    <t>服織小学校</t>
    <rPh sb="0" eb="1">
      <t>フク</t>
    </rPh>
    <rPh sb="1" eb="2">
      <t>オリ</t>
    </rPh>
    <rPh sb="2" eb="5">
      <t>ショウガッコウ</t>
    </rPh>
    <phoneticPr fontId="2"/>
  </si>
  <si>
    <t>南藁科小学校</t>
    <rPh sb="0" eb="1">
      <t>ミナミ</t>
    </rPh>
    <rPh sb="1" eb="3">
      <t>ワラシナ</t>
    </rPh>
    <rPh sb="3" eb="6">
      <t>ショウガッコウ</t>
    </rPh>
    <phoneticPr fontId="2"/>
  </si>
  <si>
    <t>中藁科小学校小布杉分校</t>
    <rPh sb="0" eb="1">
      <t>ナカ</t>
    </rPh>
    <rPh sb="1" eb="3">
      <t>ワラシナ</t>
    </rPh>
    <rPh sb="3" eb="6">
      <t>ショウガッコウ</t>
    </rPh>
    <rPh sb="6" eb="7">
      <t>ショウ</t>
    </rPh>
    <rPh sb="7" eb="8">
      <t>ヌノ</t>
    </rPh>
    <rPh sb="8" eb="9">
      <t>スギ</t>
    </rPh>
    <rPh sb="9" eb="11">
      <t>ブンコウ</t>
    </rPh>
    <phoneticPr fontId="2"/>
  </si>
  <si>
    <t>清沢小学校</t>
    <rPh sb="0" eb="2">
      <t>キヨサワ</t>
    </rPh>
    <rPh sb="2" eb="5">
      <t>ショウガッコウ</t>
    </rPh>
    <phoneticPr fontId="2"/>
  </si>
  <si>
    <t>峰山小学校</t>
    <rPh sb="0" eb="2">
      <t>ミネヤマ</t>
    </rPh>
    <rPh sb="2" eb="5">
      <t>ショウガッコウ</t>
    </rPh>
    <phoneticPr fontId="2"/>
  </si>
  <si>
    <t>中型</t>
    <rPh sb="0" eb="2">
      <t>チュウガタ</t>
    </rPh>
    <phoneticPr fontId="2"/>
  </si>
  <si>
    <t>小型</t>
    <rPh sb="0" eb="2">
      <t>コガタ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</si>
  <si>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</si>
  <si>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</si>
  <si>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中型</t>
    <rPh sb="0" eb="1">
      <t>チュウ</t>
    </rPh>
    <rPh sb="1" eb="2">
      <t>ガタ</t>
    </rPh>
    <phoneticPr fontId="2"/>
  </si>
  <si>
    <t>田町小学校</t>
    <rPh sb="0" eb="2">
      <t>タマチ</t>
    </rPh>
    <rPh sb="2" eb="5">
      <t>ショウガッコウ</t>
    </rPh>
    <phoneticPr fontId="2"/>
  </si>
  <si>
    <t>美和小学校</t>
    <rPh sb="0" eb="2">
      <t>ミワ</t>
    </rPh>
    <rPh sb="2" eb="5">
      <t>ショウガッコウ</t>
    </rPh>
    <phoneticPr fontId="2"/>
  </si>
  <si>
    <t>横内小学校</t>
    <rPh sb="0" eb="2">
      <t>ヨコウチ</t>
    </rPh>
    <rPh sb="2" eb="5">
      <t>ショウガッコウ</t>
    </rPh>
    <phoneticPr fontId="2"/>
  </si>
  <si>
    <t>中藁科小学校</t>
    <rPh sb="0" eb="1">
      <t>ナカ</t>
    </rPh>
    <rPh sb="1" eb="3">
      <t>ワラシナ</t>
    </rPh>
    <rPh sb="3" eb="6">
      <t>ショウガッコウ</t>
    </rPh>
    <phoneticPr fontId="2"/>
  </si>
  <si>
    <t>水見色小学校</t>
    <rPh sb="0" eb="1">
      <t>ミズ</t>
    </rPh>
    <rPh sb="1" eb="2">
      <t>ミ</t>
    </rPh>
    <rPh sb="2" eb="3">
      <t>イロ</t>
    </rPh>
    <rPh sb="3" eb="6">
      <t>ショウガッコウ</t>
    </rPh>
    <phoneticPr fontId="2"/>
  </si>
  <si>
    <t>葵小学校</t>
    <rPh sb="0" eb="1">
      <t>アオイ</t>
    </rPh>
    <rPh sb="1" eb="4">
      <t>ショウガッコウ</t>
    </rPh>
    <phoneticPr fontId="2"/>
  </si>
  <si>
    <t>番町小学校</t>
    <rPh sb="0" eb="2">
      <t>バンチョウ</t>
    </rPh>
    <rPh sb="2" eb="5">
      <t>ショウガッコウ</t>
    </rPh>
    <phoneticPr fontId="2"/>
  </si>
  <si>
    <t>賤機南小学校</t>
    <rPh sb="0" eb="1">
      <t>イヤ</t>
    </rPh>
    <rPh sb="1" eb="2">
      <t>キ</t>
    </rPh>
    <rPh sb="2" eb="3">
      <t>ミナミ</t>
    </rPh>
    <rPh sb="3" eb="6">
      <t>ショウガッコウ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</si>
  <si>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</si>
  <si>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</si>
  <si>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</si>
  <si>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</si>
  <si>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大型8</t>
    <rPh sb="0" eb="1">
      <t>ダイ</t>
    </rPh>
    <rPh sb="1" eb="2">
      <t>ガタ</t>
    </rPh>
    <phoneticPr fontId="2"/>
  </si>
  <si>
    <t>城北小学校</t>
    <rPh sb="0" eb="2">
      <t>ジョウホク</t>
    </rPh>
    <rPh sb="2" eb="5">
      <t>ショウガッコウ</t>
    </rPh>
    <phoneticPr fontId="2"/>
  </si>
  <si>
    <t>安東小学校</t>
    <rPh sb="0" eb="3">
      <t>アンドウショウ</t>
    </rPh>
    <rPh sb="3" eb="5">
      <t>ガッコウ</t>
    </rPh>
    <phoneticPr fontId="2"/>
  </si>
  <si>
    <t>申請施設</t>
    <rPh sb="0" eb="2">
      <t>シンセイ</t>
    </rPh>
    <rPh sb="2" eb="4">
      <t>シセツ</t>
    </rPh>
    <phoneticPr fontId="2"/>
  </si>
  <si>
    <t>夜間照明規模</t>
    <rPh sb="0" eb="2">
      <t>ヤカン</t>
    </rPh>
    <rPh sb="2" eb="4">
      <t>ショウメイ</t>
    </rPh>
    <rPh sb="4" eb="6">
      <t>キボ</t>
    </rPh>
    <phoneticPr fontId="2"/>
  </si>
  <si>
    <t>中型</t>
  </si>
  <si>
    <t>１時間</t>
    <rPh sb="1" eb="3">
      <t>ジカン</t>
    </rPh>
    <phoneticPr fontId="2"/>
  </si>
  <si>
    <t>３時間</t>
    <rPh sb="1" eb="3">
      <t>ジカン</t>
    </rPh>
    <phoneticPr fontId="2"/>
  </si>
  <si>
    <t>２時間</t>
    <rPh sb="1" eb="3">
      <t>ジカン</t>
    </rPh>
    <phoneticPr fontId="2"/>
  </si>
  <si>
    <t>４時間</t>
    <rPh sb="1" eb="3">
      <t>ジカン</t>
    </rPh>
    <phoneticPr fontId="2"/>
  </si>
  <si>
    <t>合計</t>
    <rPh sb="0" eb="2">
      <t>ゴウケイ</t>
    </rPh>
    <phoneticPr fontId="2"/>
  </si>
  <si>
    <t>申請年</t>
    <rPh sb="0" eb="2">
      <t>シンセイ</t>
    </rPh>
    <rPh sb="2" eb="3">
      <t>ネン</t>
    </rPh>
    <phoneticPr fontId="8"/>
  </si>
  <si>
    <t>申請月</t>
    <rPh sb="0" eb="3">
      <t>シンセイツキ</t>
    </rPh>
    <phoneticPr fontId="8"/>
  </si>
  <si>
    <t>日付</t>
    <rPh sb="0" eb="2">
      <t>ヒヅケ</t>
    </rPh>
    <phoneticPr fontId="8"/>
  </si>
  <si>
    <t>利用時間</t>
    <rPh sb="0" eb="4">
      <t>リヨウジカン</t>
    </rPh>
    <phoneticPr fontId="8"/>
  </si>
  <si>
    <t>利用団体１</t>
    <rPh sb="0" eb="4">
      <t>リヨウダンタイ</t>
    </rPh>
    <phoneticPr fontId="8"/>
  </si>
  <si>
    <t>開始</t>
    <rPh sb="0" eb="2">
      <t>カイシ</t>
    </rPh>
    <phoneticPr fontId="8"/>
  </si>
  <si>
    <t>開始時間</t>
    <rPh sb="0" eb="4">
      <t>カイシジカン</t>
    </rPh>
    <phoneticPr fontId="8"/>
  </si>
  <si>
    <t>利用団体２</t>
    <rPh sb="0" eb="4">
      <t>リヨウダンタイ</t>
    </rPh>
    <phoneticPr fontId="8"/>
  </si>
  <si>
    <t>利用団体３</t>
    <rPh sb="0" eb="4">
      <t>リヨウダンタイ</t>
    </rPh>
    <phoneticPr fontId="8"/>
  </si>
  <si>
    <t>利用団体４</t>
    <rPh sb="0" eb="4">
      <t>リヨウダンタイ</t>
    </rPh>
    <phoneticPr fontId="8"/>
  </si>
  <si>
    <t>利用団体</t>
    <rPh sb="0" eb="4">
      <t>リヨウダンタイ</t>
    </rPh>
    <phoneticPr fontId="8"/>
  </si>
  <si>
    <t>終了</t>
    <rPh sb="0" eb="2">
      <t>シュウリョウ</t>
    </rPh>
    <phoneticPr fontId="8"/>
  </si>
  <si>
    <t>内､照明</t>
    <rPh sb="0" eb="1">
      <t>ウチ</t>
    </rPh>
    <rPh sb="2" eb="4">
      <t>ショウメイ</t>
    </rPh>
    <phoneticPr fontId="8"/>
  </si>
  <si>
    <t>回数</t>
    <rPh sb="0" eb="2">
      <t>カイスウ</t>
    </rPh>
    <phoneticPr fontId="8"/>
  </si>
  <si>
    <t>利用料金</t>
    <rPh sb="0" eb="4">
      <t>リヨウリョウキン</t>
    </rPh>
    <phoneticPr fontId="8"/>
  </si>
  <si>
    <t>利用人数</t>
    <rPh sb="0" eb="4">
      <t>リヨウニンズウ</t>
    </rPh>
    <phoneticPr fontId="10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</si>
  <si>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1"/>
  </si>
  <si>
    <t>静岡市立学校等グラウンド夜間照明施設利用許可申請書</t>
    <rPh sb="0" eb="4">
      <t>シズオカシリツ</t>
    </rPh>
    <rPh sb="4" eb="7">
      <t>ガッコウトウ</t>
    </rPh>
    <rPh sb="12" eb="14">
      <t>ヤカン</t>
    </rPh>
    <rPh sb="14" eb="16">
      <t>ショウメイ</t>
    </rPh>
    <rPh sb="16" eb="18">
      <t>シセツ</t>
    </rPh>
    <rPh sb="18" eb="20">
      <t>リヨウ</t>
    </rPh>
    <rPh sb="20" eb="22">
      <t>キョカ</t>
    </rPh>
    <rPh sb="22" eb="25">
      <t>シンセイショ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</si>
  <si>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</si>
  <si>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</si>
  <si>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</si>
  <si>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申請者</t>
    <rPh sb="0" eb="3">
      <t>シンセイシャ</t>
    </rPh>
    <phoneticPr fontId="11"/>
  </si>
  <si>
    <t>電話番号</t>
    <rPh sb="0" eb="2">
      <t>デンワ</t>
    </rPh>
    <rPh sb="2" eb="4">
      <t>バンゴウ</t>
    </rPh>
    <phoneticPr fontId="11"/>
  </si>
  <si>
    <t>住　　所</t>
    <rPh sb="0" eb="1">
      <t>ジュウ</t>
    </rPh>
    <rPh sb="3" eb="4">
      <t>ショ</t>
    </rPh>
    <phoneticPr fontId="11"/>
  </si>
  <si>
    <t>団 体 名</t>
    <rPh sb="0" eb="1">
      <t>ダン</t>
    </rPh>
    <rPh sb="2" eb="3">
      <t>カラダ</t>
    </rPh>
    <rPh sb="4" eb="5">
      <t>メイ</t>
    </rPh>
    <phoneticPr fontId="11"/>
  </si>
  <si>
    <t>利用目的</t>
    <rPh sb="0" eb="2">
      <t>リヨウ</t>
    </rPh>
    <rPh sb="2" eb="4">
      <t>モクテキ</t>
    </rPh>
    <phoneticPr fontId="11"/>
  </si>
  <si>
    <t>利用基数</t>
    <rPh sb="0" eb="2">
      <t>リヨウ</t>
    </rPh>
    <rPh sb="2" eb="4">
      <t>キスウ</t>
    </rPh>
    <phoneticPr fontId="11"/>
  </si>
  <si>
    <t>利用責任者</t>
    <rPh sb="0" eb="2">
      <t>リヨウ</t>
    </rPh>
    <rPh sb="2" eb="5">
      <t>セキニンシャ</t>
    </rPh>
    <phoneticPr fontId="11"/>
  </si>
  <si>
    <t>使用料</t>
    <rPh sb="0" eb="3">
      <t>シヨウリョウ</t>
    </rPh>
    <phoneticPr fontId="11"/>
  </si>
  <si>
    <t>利用人数</t>
    <rPh sb="0" eb="4">
      <t>リヨウニンズウ</t>
    </rPh>
    <phoneticPr fontId="11"/>
  </si>
  <si>
    <t>※受付年月日</t>
    <rPh sb="1" eb="3">
      <t>ウケツケ</t>
    </rPh>
    <rPh sb="3" eb="6">
      <t>ネンガッピ</t>
    </rPh>
    <phoneticPr fontId="11"/>
  </si>
  <si>
    <t>※許可年月日</t>
    <rPh sb="1" eb="3">
      <t>キョカ</t>
    </rPh>
    <rPh sb="3" eb="6">
      <t>ネンガッピ</t>
    </rPh>
    <phoneticPr fontId="11"/>
  </si>
  <si>
    <t>※許可番号</t>
    <rPh sb="1" eb="3">
      <t>キョカ</t>
    </rPh>
    <rPh sb="3" eb="5">
      <t>バンゴウ</t>
    </rPh>
    <phoneticPr fontId="11"/>
  </si>
  <si>
    <t>※受付者</t>
    <rPh sb="1" eb="4">
      <t>ウケツケシャ</t>
    </rPh>
    <phoneticPr fontId="11"/>
  </si>
  <si>
    <t>１　※印の欄は、記入しないでください。</t>
    <rPh sb="3" eb="4">
      <t>イン</t>
    </rPh>
    <rPh sb="5" eb="6">
      <t>ラン</t>
    </rPh>
    <rPh sb="8" eb="10">
      <t>キニュウ</t>
    </rPh>
    <phoneticPr fontId="11"/>
  </si>
  <si>
    <t>利用日時</t>
    <rPh sb="0" eb="2">
      <t>リヨウ</t>
    </rPh>
    <rPh sb="2" eb="4">
      <t>ニチジ</t>
    </rPh>
    <phoneticPr fontId="11"/>
  </si>
  <si>
    <t>グラウンド</t>
    <phoneticPr fontId="11"/>
  </si>
  <si>
    <t>利用人数</t>
    <rPh sb="0" eb="2">
      <t>リヨウ</t>
    </rPh>
    <rPh sb="2" eb="4">
      <t>ニンズウ</t>
    </rPh>
    <phoneticPr fontId="10"/>
  </si>
  <si>
    <t>【照明規模】</t>
    <rPh sb="1" eb="3">
      <t>ショウメイ</t>
    </rPh>
    <rPh sb="3" eb="5">
      <t>キボ</t>
    </rPh>
    <phoneticPr fontId="11"/>
  </si>
  <si>
    <t>　静岡市立学校等グラウンド夜間照明施設条例第４条第１項の規定により、学校等グラウンド夜間照明施設を利用したいので、次のとおり申請します。</t>
    <rPh sb="1" eb="5">
      <t>シズオカシリツ</t>
    </rPh>
    <rPh sb="5" eb="8">
      <t>ガッコウトウ</t>
    </rPh>
    <rPh sb="13" eb="15">
      <t>ヤカン</t>
    </rPh>
    <rPh sb="15" eb="17">
      <t>ショウメイ</t>
    </rPh>
    <rPh sb="17" eb="19">
      <t>シセツ</t>
    </rPh>
    <rPh sb="19" eb="21">
      <t>ジョウレイ</t>
    </rPh>
    <rPh sb="21" eb="22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7">
      <t>ガッコウトウ</t>
    </rPh>
    <rPh sb="42" eb="44">
      <t>ヤカン</t>
    </rPh>
    <rPh sb="44" eb="46">
      <t>ショウメイ</t>
    </rPh>
    <rPh sb="46" eb="48">
      <t>シセツ</t>
    </rPh>
    <rPh sb="49" eb="51">
      <t>リヨウ</t>
    </rPh>
    <rPh sb="57" eb="58">
      <t>ツギ</t>
    </rPh>
    <rPh sb="62" eb="64">
      <t>シンセイ</t>
    </rPh>
    <phoneticPr fontId="11"/>
  </si>
  <si>
    <t>体育館</t>
    <rPh sb="0" eb="3">
      <t>タイイクカン</t>
    </rPh>
    <phoneticPr fontId="11"/>
  </si>
  <si>
    <t>武道場</t>
    <rPh sb="0" eb="3">
      <t>ブドウジョウ</t>
    </rPh>
    <phoneticPr fontId="11"/>
  </si>
  <si>
    <t>その他</t>
    <rPh sb="2" eb="3">
      <t>タ</t>
    </rPh>
    <phoneticPr fontId="11"/>
  </si>
  <si>
    <t>該当施設</t>
    <rPh sb="0" eb="2">
      <t>ガイトウ</t>
    </rPh>
    <rPh sb="2" eb="4">
      <t>シセツ</t>
    </rPh>
    <phoneticPr fontId="10"/>
  </si>
  <si>
    <t>〇</t>
    <phoneticPr fontId="10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</si>
  <si>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11"/>
  </si>
  <si>
    <t>会 長 名</t>
    <rPh sb="0" eb="1">
      <t>カイ</t>
    </rPh>
    <rPh sb="2" eb="3">
      <t>チョウ</t>
    </rPh>
    <rPh sb="4" eb="5">
      <t>メイ</t>
    </rPh>
    <phoneticPr fontId="11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</si>
  <si>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</si>
  <si>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</si>
  <si>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学校等体育施設利用許可申請書</t>
    <rPh sb="0" eb="3">
      <t>ガッコウトウ</t>
    </rPh>
    <rPh sb="3" eb="5">
      <t>タイイク</t>
    </rPh>
    <rPh sb="5" eb="7">
      <t>シセツ</t>
    </rPh>
    <rPh sb="7" eb="11">
      <t>リヨウキョカ</t>
    </rPh>
    <rPh sb="11" eb="14">
      <t>シンセイショ</t>
    </rPh>
    <phoneticPr fontId="11"/>
  </si>
  <si>
    <t>時間ﾁｪｯｸ</t>
    <rPh sb="0" eb="2">
      <t>ジカン</t>
    </rPh>
    <phoneticPr fontId="10"/>
  </si>
  <si>
    <t>団体1ﾁｪｯｸ</t>
    <rPh sb="0" eb="2">
      <t>ダンタイ</t>
    </rPh>
    <phoneticPr fontId="10"/>
  </si>
  <si>
    <t>団体2ﾁｪｯｸ</t>
    <rPh sb="0" eb="2">
      <t>ダンタイ</t>
    </rPh>
    <phoneticPr fontId="10"/>
  </si>
  <si>
    <t>団体3ﾁｪｯｸ</t>
    <rPh sb="0" eb="2">
      <t>ダンタイ</t>
    </rPh>
    <phoneticPr fontId="10"/>
  </si>
  <si>
    <t>団体4ﾁｪｯｸ</t>
    <rPh sb="0" eb="2">
      <t>ダンタイ</t>
    </rPh>
    <phoneticPr fontId="10"/>
  </si>
  <si>
    <t>×</t>
    <phoneticPr fontId="10"/>
  </si>
  <si>
    <t>その他</t>
    <rPh sb="2" eb="3">
      <t>タ</t>
    </rPh>
    <phoneticPr fontId="10"/>
  </si>
  <si>
    <t>（卓球場）</t>
    <rPh sb="1" eb="4">
      <t>タッキュウジョウ</t>
    </rPh>
    <phoneticPr fontId="10"/>
  </si>
  <si>
    <t>（会議室）</t>
    <rPh sb="1" eb="4">
      <t>カイギシツ</t>
    </rPh>
    <phoneticPr fontId="10"/>
  </si>
  <si>
    <t>（プール）</t>
    <phoneticPr fontId="10"/>
  </si>
  <si>
    <t>Ｃ－２</t>
    <phoneticPr fontId="11"/>
  </si>
  <si>
    <t>【計画表】</t>
    <rPh sb="1" eb="4">
      <t>ケイカクヒョウ</t>
    </rPh>
    <phoneticPr fontId="8"/>
  </si>
  <si>
    <t>体育館</t>
    <rPh sb="0" eb="3">
      <t>タイイクカン</t>
    </rPh>
    <phoneticPr fontId="11"/>
  </si>
  <si>
    <t>合計
照明
時間数</t>
    <phoneticPr fontId="10"/>
  </si>
  <si>
    <t>合計照明時間</t>
    <rPh sb="0" eb="2">
      <t>ゴウケイ</t>
    </rPh>
    <rPh sb="2" eb="4">
      <t>ショウメイ</t>
    </rPh>
    <rPh sb="4" eb="6">
      <t>ジカン</t>
    </rPh>
    <phoneticPr fontId="8"/>
  </si>
  <si>
    <t>武道場</t>
    <rPh sb="0" eb="3">
      <t>ブドウジョウ</t>
    </rPh>
    <phoneticPr fontId="10"/>
  </si>
  <si>
    <t>グラウンド</t>
    <phoneticPr fontId="10"/>
  </si>
  <si>
    <t>様式第３号（第３条関係）</t>
    <phoneticPr fontId="11"/>
  </si>
  <si>
    <t>　学校等体育施設の利用の許可を受けたいので、静岡市立学校等体育施設利用規則第４条の規定により次のとおり申請します。</t>
    <rPh sb="1" eb="3">
      <t>ガッコウ</t>
    </rPh>
    <rPh sb="3" eb="4">
      <t>トウ</t>
    </rPh>
    <rPh sb="4" eb="6">
      <t>タイイク</t>
    </rPh>
    <rPh sb="6" eb="8">
      <t>シセツ</t>
    </rPh>
    <rPh sb="9" eb="11">
      <t>リヨウ</t>
    </rPh>
    <rPh sb="12" eb="14">
      <t>キョカ</t>
    </rPh>
    <rPh sb="15" eb="16">
      <t>ウ</t>
    </rPh>
    <rPh sb="22" eb="24">
      <t>シズオカ</t>
    </rPh>
    <rPh sb="24" eb="26">
      <t>シリツ</t>
    </rPh>
    <rPh sb="26" eb="28">
      <t>ガッコウ</t>
    </rPh>
    <rPh sb="28" eb="29">
      <t>トウ</t>
    </rPh>
    <rPh sb="29" eb="31">
      <t>タイイク</t>
    </rPh>
    <rPh sb="31" eb="33">
      <t>シセツ</t>
    </rPh>
    <rPh sb="33" eb="35">
      <t>リヨウ</t>
    </rPh>
    <rPh sb="35" eb="37">
      <t>キソク</t>
    </rPh>
    <rPh sb="37" eb="38">
      <t>ダイ</t>
    </rPh>
    <rPh sb="39" eb="40">
      <t>ジョウ</t>
    </rPh>
    <rPh sb="41" eb="43">
      <t>キテイ</t>
    </rPh>
    <rPh sb="46" eb="47">
      <t>ツギ</t>
    </rPh>
    <rPh sb="51" eb="53">
      <t>シンセイ</t>
    </rPh>
    <phoneticPr fontId="11"/>
  </si>
  <si>
    <t>利用施設</t>
    <rPh sb="0" eb="4">
      <t>リヨウシセツ</t>
    </rPh>
    <phoneticPr fontId="11"/>
  </si>
  <si>
    <t>料　金</t>
    <rPh sb="0" eb="1">
      <t>リョウ</t>
    </rPh>
    <rPh sb="2" eb="3">
      <t>キン</t>
    </rPh>
    <phoneticPr fontId="11"/>
  </si>
  <si>
    <t>名　　称</t>
    <rPh sb="0" eb="1">
      <t>ナ</t>
    </rPh>
    <rPh sb="3" eb="4">
      <t>ショウ</t>
    </rPh>
    <phoneticPr fontId="11"/>
  </si>
  <si>
    <t>氏　　名</t>
    <rPh sb="0" eb="1">
      <t>シ</t>
    </rPh>
    <rPh sb="3" eb="4">
      <t>ナ</t>
    </rPh>
    <phoneticPr fontId="11"/>
  </si>
  <si>
    <t>会 長</t>
    <rPh sb="0" eb="1">
      <t>カイ</t>
    </rPh>
    <rPh sb="2" eb="3">
      <t>チョウ</t>
    </rPh>
    <phoneticPr fontId="11"/>
  </si>
  <si>
    <t>スポーツ活動</t>
    <rPh sb="4" eb="6">
      <t>カツドウ</t>
    </rPh>
    <phoneticPr fontId="11"/>
  </si>
  <si>
    <t>（多目的ホール）</t>
    <rPh sb="1" eb="4">
      <t>タモクテキ</t>
    </rPh>
    <phoneticPr fontId="10"/>
  </si>
  <si>
    <t>（剣道場）</t>
    <rPh sb="1" eb="4">
      <t>ケンドウジョウ</t>
    </rPh>
    <phoneticPr fontId="10"/>
  </si>
  <si>
    <t>大型10</t>
    <rPh sb="0" eb="2">
      <t>オオガタ</t>
    </rPh>
    <phoneticPr fontId="11"/>
  </si>
  <si>
    <t>大型8</t>
    <rPh sb="0" eb="2">
      <t>オオガタ</t>
    </rPh>
    <phoneticPr fontId="11"/>
  </si>
  <si>
    <t>大型7</t>
    <rPh sb="0" eb="2">
      <t>オオガタ</t>
    </rPh>
    <phoneticPr fontId="11"/>
  </si>
  <si>
    <t>大型6</t>
    <rPh sb="0" eb="2">
      <t>オオガタ</t>
    </rPh>
    <phoneticPr fontId="11"/>
  </si>
  <si>
    <t>大型5</t>
    <rPh sb="0" eb="2">
      <t>オオガタ</t>
    </rPh>
    <phoneticPr fontId="11"/>
  </si>
  <si>
    <t>大型4</t>
    <rPh sb="0" eb="2">
      <t>オオガタ</t>
    </rPh>
    <phoneticPr fontId="11"/>
  </si>
  <si>
    <t>大型2</t>
    <rPh sb="0" eb="2">
      <t>オオガタ</t>
    </rPh>
    <phoneticPr fontId="11"/>
  </si>
  <si>
    <t>籠上中学校</t>
    <rPh sb="0" eb="1">
      <t>カゴ</t>
    </rPh>
    <rPh sb="1" eb="2">
      <t>ウエ</t>
    </rPh>
    <rPh sb="2" eb="5">
      <t>チュウガッコウ</t>
    </rPh>
    <phoneticPr fontId="11"/>
  </si>
  <si>
    <t>末広中学校</t>
    <rPh sb="0" eb="2">
      <t>スエヒロ</t>
    </rPh>
    <rPh sb="2" eb="5">
      <t>チュウガッコウ</t>
    </rPh>
    <phoneticPr fontId="11"/>
  </si>
  <si>
    <t>中型</t>
    <rPh sb="0" eb="2">
      <t>チュウガタ</t>
    </rPh>
    <phoneticPr fontId="11"/>
  </si>
  <si>
    <t>美和中学校</t>
    <rPh sb="0" eb="2">
      <t>ミワ</t>
    </rPh>
    <rPh sb="2" eb="5">
      <t>チュウガッコウ</t>
    </rPh>
    <phoneticPr fontId="11"/>
  </si>
  <si>
    <t>城内中学校</t>
    <rPh sb="0" eb="2">
      <t>ジョウナイ</t>
    </rPh>
    <rPh sb="2" eb="5">
      <t>チュウガッコウ</t>
    </rPh>
    <phoneticPr fontId="11"/>
  </si>
  <si>
    <t>安東中学校</t>
    <rPh sb="0" eb="2">
      <t>アンドウ</t>
    </rPh>
    <rPh sb="2" eb="5">
      <t>チュウガッコウ</t>
    </rPh>
    <phoneticPr fontId="11"/>
  </si>
  <si>
    <t>東中学校</t>
    <rPh sb="0" eb="1">
      <t>ヒガシ</t>
    </rPh>
    <rPh sb="1" eb="4">
      <t>チュウガッコウ</t>
    </rPh>
    <phoneticPr fontId="11"/>
  </si>
  <si>
    <t>西奈中学校</t>
    <rPh sb="0" eb="1">
      <t>ニシ</t>
    </rPh>
    <rPh sb="1" eb="2">
      <t>ナ</t>
    </rPh>
    <rPh sb="2" eb="5">
      <t>チュウガッコウ</t>
    </rPh>
    <phoneticPr fontId="11"/>
  </si>
  <si>
    <t>竜爪中学校</t>
    <rPh sb="0" eb="1">
      <t>リュウ</t>
    </rPh>
    <rPh sb="1" eb="2">
      <t>ツメ</t>
    </rPh>
    <rPh sb="2" eb="5">
      <t>チュウガッコウ</t>
    </rPh>
    <phoneticPr fontId="11"/>
  </si>
  <si>
    <t>賤機中学校</t>
    <rPh sb="0" eb="1">
      <t>イヤ</t>
    </rPh>
    <rPh sb="1" eb="2">
      <t>キ</t>
    </rPh>
    <rPh sb="2" eb="3">
      <t>ナカ</t>
    </rPh>
    <rPh sb="3" eb="5">
      <t>ガッコウ</t>
    </rPh>
    <phoneticPr fontId="11"/>
  </si>
  <si>
    <t>梅ヶ島中学校</t>
    <rPh sb="0" eb="1">
      <t>ウメ</t>
    </rPh>
    <rPh sb="2" eb="3">
      <t>シマ</t>
    </rPh>
    <rPh sb="3" eb="6">
      <t>チュウガッコウ</t>
    </rPh>
    <phoneticPr fontId="11"/>
  </si>
  <si>
    <t>玉川中学校</t>
    <rPh sb="0" eb="2">
      <t>タマカワ</t>
    </rPh>
    <rPh sb="2" eb="5">
      <t>チュウガッコウ</t>
    </rPh>
    <phoneticPr fontId="11"/>
  </si>
  <si>
    <t>井川中学校</t>
    <rPh sb="0" eb="2">
      <t>イカワ</t>
    </rPh>
    <rPh sb="2" eb="5">
      <t>チュウガッコウ</t>
    </rPh>
    <phoneticPr fontId="11"/>
  </si>
  <si>
    <t>服織中学校</t>
    <rPh sb="0" eb="1">
      <t>フク</t>
    </rPh>
    <rPh sb="1" eb="2">
      <t>オリ</t>
    </rPh>
    <rPh sb="2" eb="5">
      <t>チュウガッコウ</t>
    </rPh>
    <phoneticPr fontId="11"/>
  </si>
  <si>
    <t>藁科中学校</t>
    <rPh sb="0" eb="2">
      <t>ワラシナ</t>
    </rPh>
    <rPh sb="2" eb="5">
      <t>チュウガッコウ</t>
    </rPh>
    <phoneticPr fontId="11"/>
  </si>
  <si>
    <t>大川中学校</t>
    <rPh sb="0" eb="2">
      <t>オオカワ</t>
    </rPh>
    <rPh sb="2" eb="5">
      <t>チュウガッコウ</t>
    </rPh>
    <phoneticPr fontId="11"/>
  </si>
  <si>
    <t>小型</t>
    <rPh sb="0" eb="2">
      <t>コガタ</t>
    </rPh>
    <phoneticPr fontId="11"/>
  </si>
  <si>
    <t>T規模</t>
    <rPh sb="1" eb="3">
      <t>キボ</t>
    </rPh>
    <phoneticPr fontId="10"/>
  </si>
  <si>
    <t>中型</t>
    <phoneticPr fontId="10"/>
  </si>
  <si>
    <t>大型2</t>
    <phoneticPr fontId="10"/>
  </si>
  <si>
    <t>静岡市特別支援教育センター</t>
    <rPh sb="0" eb="3">
      <t>シズオカシ</t>
    </rPh>
    <rPh sb="3" eb="5">
      <t>トクベツ</t>
    </rPh>
    <rPh sb="5" eb="7">
      <t>シエン</t>
    </rPh>
    <rPh sb="7" eb="9">
      <t>キョウイク</t>
    </rPh>
    <phoneticPr fontId="11"/>
  </si>
  <si>
    <t>中型</t>
    <rPh sb="0" eb="1">
      <t>チュウ</t>
    </rPh>
    <rPh sb="1" eb="2">
      <t>ガタ</t>
    </rPh>
    <phoneticPr fontId="11"/>
  </si>
  <si>
    <t>なし</t>
    <phoneticPr fontId="10"/>
  </si>
  <si>
    <t>テニスコート</t>
    <phoneticPr fontId="11"/>
  </si>
  <si>
    <t>利用団体5</t>
    <rPh sb="0" eb="4">
      <t>リヨウダンタイ</t>
    </rPh>
    <phoneticPr fontId="8"/>
  </si>
  <si>
    <t>体育館</t>
    <phoneticPr fontId="10"/>
  </si>
  <si>
    <t>団体5ﾁｪｯｸ</t>
    <rPh sb="0" eb="2">
      <t>ダンタイ</t>
    </rPh>
    <phoneticPr fontId="10"/>
  </si>
  <si>
    <t xml:space="preserve">月　別紙のとおり </t>
    <rPh sb="0" eb="1">
      <t>ツキ</t>
    </rPh>
    <rPh sb="2" eb="4">
      <t>ベッシ</t>
    </rPh>
    <phoneticPr fontId="11"/>
  </si>
  <si>
    <t>利用団体6</t>
    <rPh sb="0" eb="4">
      <t>リヨウダンタイ</t>
    </rPh>
    <phoneticPr fontId="8"/>
  </si>
  <si>
    <t>内､照明</t>
    <phoneticPr fontId="10"/>
  </si>
  <si>
    <t>団体6ﾁｪｯｸ</t>
    <phoneticPr fontId="10"/>
  </si>
  <si>
    <t>（格技場）</t>
    <rPh sb="1" eb="3">
      <t>カクギ</t>
    </rPh>
    <rPh sb="3" eb="4">
      <t>ジョウ</t>
    </rPh>
    <phoneticPr fontId="10"/>
  </si>
  <si>
    <t>内、G照明</t>
    <rPh sb="0" eb="1">
      <t>ウチ</t>
    </rPh>
    <rPh sb="3" eb="5">
      <t>ショウメイ</t>
    </rPh>
    <phoneticPr fontId="10"/>
  </si>
  <si>
    <t>団体5ﾁｪｯｸ</t>
    <phoneticPr fontId="10"/>
  </si>
  <si>
    <t>施設利用運営協議会</t>
    <rPh sb="0" eb="4">
      <t>シセツリヨウ</t>
    </rPh>
    <rPh sb="4" eb="6">
      <t>ウンエイ</t>
    </rPh>
    <rPh sb="6" eb="9">
      <t>キョウギカイ</t>
    </rPh>
    <phoneticPr fontId="11"/>
  </si>
  <si>
    <t>テニスコート</t>
    <phoneticPr fontId="10"/>
  </si>
  <si>
    <t>【計画表】</t>
    <phoneticPr fontId="8"/>
  </si>
  <si>
    <t>井宮小学校</t>
    <rPh sb="0" eb="2">
      <t>イノミヤ</t>
    </rPh>
    <rPh sb="2" eb="5">
      <t>ショウガッコウ</t>
    </rPh>
    <phoneticPr fontId="10"/>
  </si>
  <si>
    <t>安倍口小学校</t>
    <rPh sb="0" eb="3">
      <t>アベグチ</t>
    </rPh>
    <rPh sb="3" eb="6">
      <t>ショウガッコウ</t>
    </rPh>
    <phoneticPr fontId="10"/>
  </si>
  <si>
    <t>玉川小学校</t>
    <rPh sb="0" eb="2">
      <t>タマカワ</t>
    </rPh>
    <rPh sb="2" eb="5">
      <t>ショウガッコウ</t>
    </rPh>
    <phoneticPr fontId="11"/>
  </si>
  <si>
    <t>井川小学校</t>
    <rPh sb="0" eb="2">
      <t>イカワ</t>
    </rPh>
    <rPh sb="2" eb="5">
      <t>ショウガッコウ</t>
    </rPh>
    <phoneticPr fontId="10"/>
  </si>
  <si>
    <t>安倍川中学校</t>
    <rPh sb="0" eb="3">
      <t>アベカワ</t>
    </rPh>
    <rPh sb="3" eb="6">
      <t>チュウガッコウ</t>
    </rPh>
    <phoneticPr fontId="10"/>
  </si>
  <si>
    <t>観山中学校</t>
    <rPh sb="0" eb="2">
      <t>カンザン</t>
    </rPh>
    <rPh sb="2" eb="5">
      <t>チュウガッコウ</t>
    </rPh>
    <phoneticPr fontId="10"/>
  </si>
  <si>
    <t>大河内小中学校</t>
    <rPh sb="0" eb="3">
      <t>オオコウチ</t>
    </rPh>
    <rPh sb="3" eb="4">
      <t>ショウ</t>
    </rPh>
    <rPh sb="4" eb="7">
      <t>チュウガッコウ</t>
    </rPh>
    <phoneticPr fontId="2"/>
  </si>
  <si>
    <t>　　　　　　　　　　夜間照明使用料金表（葵区内学校）</t>
    <rPh sb="14" eb="16">
      <t>シヨウ</t>
    </rPh>
    <rPh sb="20" eb="21">
      <t>アオイ</t>
    </rPh>
    <rPh sb="21" eb="22">
      <t>ク</t>
    </rPh>
    <rPh sb="22" eb="23">
      <t>ナイ</t>
    </rPh>
    <rPh sb="23" eb="25">
      <t>ガッコウ</t>
    </rPh>
    <phoneticPr fontId="2"/>
  </si>
  <si>
    <t>（グラウンド）</t>
    <phoneticPr fontId="10"/>
  </si>
  <si>
    <t>服織西小学校</t>
    <rPh sb="0" eb="3">
      <t>ハトリニシ</t>
    </rPh>
    <rPh sb="3" eb="6">
      <t>ショウガッコウ</t>
    </rPh>
    <phoneticPr fontId="10"/>
  </si>
  <si>
    <t>（あて先）静岡市長</t>
    <rPh sb="3" eb="4">
      <t>サキ</t>
    </rPh>
    <rPh sb="5" eb="8">
      <t>シズオカシ</t>
    </rPh>
    <phoneticPr fontId="11"/>
  </si>
  <si>
    <t>（宛先）静岡市教育長</t>
    <rPh sb="1" eb="2">
      <t>アテ</t>
    </rPh>
    <rPh sb="2" eb="3">
      <t>サキ</t>
    </rPh>
    <rPh sb="4" eb="7">
      <t>シズオカシ</t>
    </rPh>
    <rPh sb="7" eb="9">
      <t>キョウイク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</si>
</sst>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0_);[Red]\(0\)"/>
    <numFmt numFmtId="182" formatCode="[h]:mm"/>
  </numFmts>
  <fonts count="30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176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3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49" fontId="25" fillId="0" borderId="0" xfId="1" applyNumberFormat="1" applyFont="1" applyFill="1" applyBorder="1" applyAlignment="1">
      <alignment horizontal="right" vertical="center" wrapText="1"/>
    </xf>
    <xf numFmtId="49" fontId="25" fillId="0" borderId="0" xfId="0" applyNumberFormat="1" applyFont="1" applyAlignment="1">
      <alignment horizontal="right" vertical="center" wrapText="1"/>
    </xf>
    <xf numFmtId="176" fontId="23" fillId="0" borderId="3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23" fillId="0" borderId="3" xfId="0" applyFont="1" applyBorder="1" applyAlignment="1">
      <alignment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9" fillId="0" borderId="0" xfId="0" applyFont="1">
      <alignment vertical="center"/>
    </xf>
    <xf numFmtId="0" fontId="26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179" fontId="21" fillId="0" borderId="19" xfId="0" applyNumberFormat="1" applyFont="1" applyBorder="1" applyAlignment="1">
      <alignment horizontal="center" vertical="center"/>
    </xf>
    <xf numFmtId="179" fontId="21" fillId="0" borderId="21" xfId="0" applyNumberFormat="1" applyFont="1" applyBorder="1" applyAlignment="1">
      <alignment horizontal="center" vertical="center"/>
    </xf>
    <xf numFmtId="178" fontId="21" fillId="0" borderId="20" xfId="0" applyNumberFormat="1" applyFont="1" applyBorder="1" applyAlignment="1">
      <alignment horizontal="center" vertical="center"/>
    </xf>
    <xf numFmtId="178" fontId="21" fillId="0" borderId="19" xfId="0" applyNumberFormat="1" applyFont="1" applyBorder="1" applyAlignment="1">
      <alignment horizontal="center" vertical="center"/>
    </xf>
    <xf numFmtId="178" fontId="21" fillId="0" borderId="21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22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182" fontId="0" fillId="0" borderId="1" xfId="0" applyNumberFormat="1" applyBorder="1" applyAlignment="1">
      <alignment horizontal="right" vertical="center" shrinkToFit="1"/>
    </xf>
    <xf numFmtId="182" fontId="0" fillId="0" borderId="2" xfId="0" applyNumberFormat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179" fontId="12" fillId="0" borderId="20" xfId="0" applyNumberFormat="1" applyFont="1" applyBorder="1" applyAlignment="1" applyProtection="1">
      <alignment horizontal="center" vertical="center"/>
      <protection locked="0"/>
    </xf>
    <xf numFmtId="179" fontId="12" fillId="0" borderId="19" xfId="0" applyNumberFormat="1" applyFont="1" applyBorder="1" applyAlignment="1" applyProtection="1">
      <alignment horizontal="center" vertical="center"/>
      <protection locked="0"/>
    </xf>
    <xf numFmtId="179" fontId="12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178" fontId="12" fillId="0" borderId="20" xfId="0" applyNumberFormat="1" applyFont="1" applyBorder="1" applyAlignment="1" applyProtection="1">
      <alignment horizontal="center" vertical="center"/>
      <protection locked="0"/>
    </xf>
    <xf numFmtId="178" fontId="12" fillId="0" borderId="19" xfId="0" applyNumberFormat="1" applyFont="1" applyBorder="1" applyAlignment="1" applyProtection="1">
      <alignment horizontal="center" vertical="center"/>
      <protection locked="0"/>
    </xf>
    <xf numFmtId="178" fontId="12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38" fontId="0" fillId="0" borderId="6" xfId="1" applyFont="1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13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5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zoomScaleNormal="100" workbookViewId="0">
      <selection activeCell="A3" sqref="A3:K3"/>
    </sheetView>
  </sheetViews>
  <sheetFormatPr defaultColWidth="9" defaultRowHeight="20.100000000000001" customHeight="1"/>
  <cols>
    <col min="1" max="1" width="13.6640625" style="16" customWidth="1"/>
    <col min="2" max="2" width="15.33203125" style="16" customWidth="1"/>
    <col min="3" max="4" width="6.77734375" style="16" customWidth="1"/>
    <col min="5" max="5" width="15.33203125" style="16" customWidth="1"/>
    <col min="6" max="6" width="12.77734375" style="16" customWidth="1"/>
    <col min="7" max="8" width="10" style="16" customWidth="1"/>
    <col min="9" max="10" width="6.77734375" style="16" customWidth="1"/>
    <col min="11" max="11" width="5.6640625" style="16" customWidth="1"/>
    <col min="12" max="16384" width="9" style="16"/>
  </cols>
  <sheetData>
    <row r="1" spans="1:11" ht="20.100000000000001" customHeight="1">
      <c r="A1" s="16" t="s">
        <v>116</v>
      </c>
    </row>
    <row r="3" spans="1:11" ht="30" customHeight="1">
      <c r="A3" s="68" t="s">
        <v>98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30" customHeight="1"/>
    <row r="5" spans="1:11" ht="30" customHeight="1">
      <c r="F5" s="30"/>
      <c r="G5" s="17" t="s">
        <v>67</v>
      </c>
      <c r="H5" s="31"/>
      <c r="I5" s="17" t="s">
        <v>68</v>
      </c>
      <c r="J5" s="31"/>
      <c r="K5" s="17" t="s">
        <v>69</v>
      </c>
    </row>
    <row r="6" spans="1:11" ht="20.100000000000001" customHeight="1">
      <c r="G6" s="17"/>
      <c r="H6" s="17"/>
      <c r="I6" s="17"/>
      <c r="J6" s="17"/>
      <c r="K6" s="17"/>
    </row>
    <row r="7" spans="1:11" ht="30" customHeight="1">
      <c r="A7" s="37" t="s">
        <v>181</v>
      </c>
    </row>
    <row r="9" spans="1:11" ht="28.8" customHeight="1">
      <c r="E9" s="68" t="s">
        <v>70</v>
      </c>
      <c r="F9" s="37" t="s">
        <v>120</v>
      </c>
      <c r="G9" s="78"/>
      <c r="H9" s="78"/>
      <c r="I9" s="77" t="s">
        <v>167</v>
      </c>
      <c r="J9" s="77"/>
      <c r="K9" s="77"/>
    </row>
    <row r="10" spans="1:11" ht="28.8" customHeight="1">
      <c r="E10" s="68"/>
      <c r="F10" s="37"/>
      <c r="G10" s="35"/>
      <c r="H10" s="35"/>
      <c r="I10" s="34"/>
      <c r="J10" s="34"/>
      <c r="K10" s="34"/>
    </row>
    <row r="11" spans="1:11" ht="28.8" customHeight="1">
      <c r="E11" s="68"/>
      <c r="F11" s="37" t="s">
        <v>95</v>
      </c>
      <c r="G11" s="73"/>
      <c r="H11" s="73"/>
      <c r="I11" s="73"/>
      <c r="J11" s="73"/>
      <c r="K11" s="73"/>
    </row>
    <row r="12" spans="1:11" ht="20.100000000000001" customHeight="1">
      <c r="E12" s="36"/>
      <c r="F12" s="37"/>
      <c r="G12" s="39"/>
      <c r="H12" s="39"/>
      <c r="I12" s="39"/>
      <c r="J12" s="39"/>
      <c r="K12" s="39"/>
    </row>
    <row r="13" spans="1:11" ht="30" customHeight="1">
      <c r="A13" s="69" t="s">
        <v>117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ht="38.4" customHeight="1">
      <c r="A14" s="74" t="s">
        <v>118</v>
      </c>
      <c r="B14" s="19" t="s">
        <v>89</v>
      </c>
      <c r="C14" s="76"/>
      <c r="D14" s="79"/>
      <c r="E14" s="23" t="s">
        <v>90</v>
      </c>
      <c r="F14" s="25"/>
      <c r="G14" s="80" t="s">
        <v>85</v>
      </c>
      <c r="H14" s="81"/>
      <c r="I14" s="82"/>
      <c r="J14" s="83"/>
      <c r="K14" s="24"/>
    </row>
    <row r="15" spans="1:11" ht="38.4" customHeight="1">
      <c r="A15" s="75"/>
      <c r="B15" s="23" t="s">
        <v>91</v>
      </c>
      <c r="C15" s="76"/>
      <c r="D15" s="72"/>
      <c r="E15" s="72"/>
      <c r="F15" s="72"/>
      <c r="G15" s="93" t="str">
        <f>IF(C15="〇","（　)内に施設名を記載","　")</f>
        <v>　</v>
      </c>
      <c r="H15" s="94"/>
      <c r="I15" s="94"/>
      <c r="J15" s="94"/>
      <c r="K15" s="95"/>
    </row>
    <row r="16" spans="1:11" ht="50.4" customHeight="1">
      <c r="A16" s="38" t="s">
        <v>84</v>
      </c>
      <c r="B16" s="26"/>
      <c r="C16" s="20" t="s">
        <v>67</v>
      </c>
      <c r="D16" s="27"/>
      <c r="E16" s="70" t="s">
        <v>160</v>
      </c>
      <c r="F16" s="70"/>
      <c r="G16" s="70"/>
      <c r="H16" s="70"/>
      <c r="I16" s="70"/>
      <c r="J16" s="70"/>
      <c r="K16" s="71"/>
    </row>
    <row r="17" spans="1:11" ht="94.2" customHeight="1">
      <c r="A17" s="38" t="s">
        <v>94</v>
      </c>
      <c r="B17" s="96">
        <f>G9</f>
        <v>0</v>
      </c>
      <c r="C17" s="97"/>
      <c r="D17" s="97"/>
      <c r="E17" s="97"/>
      <c r="F17" s="97"/>
      <c r="G17" s="97"/>
      <c r="H17" s="97"/>
      <c r="I17" s="97"/>
      <c r="J17" s="97"/>
      <c r="K17" s="98"/>
    </row>
    <row r="18" spans="1:11" ht="94.2" customHeight="1">
      <c r="A18" s="38" t="s">
        <v>76</v>
      </c>
      <c r="B18" s="84">
        <f>G11</f>
        <v>0</v>
      </c>
      <c r="C18" s="85"/>
      <c r="D18" s="85"/>
      <c r="E18" s="85"/>
      <c r="F18" s="85"/>
      <c r="G18" s="85"/>
      <c r="H18" s="85"/>
      <c r="I18" s="85"/>
      <c r="J18" s="85"/>
      <c r="K18" s="86"/>
    </row>
    <row r="19" spans="1:11" ht="94.2" customHeight="1">
      <c r="A19" s="38" t="s">
        <v>119</v>
      </c>
      <c r="B19" s="87">
        <f>【計画表】体育館!D40+【計画表】武道場!D40+【計画表】その他!D40</f>
        <v>0</v>
      </c>
      <c r="C19" s="88"/>
      <c r="D19" s="88"/>
      <c r="E19" s="88"/>
      <c r="F19" s="88"/>
      <c r="G19" s="88"/>
      <c r="H19" s="88"/>
      <c r="I19" s="88"/>
      <c r="J19" s="88"/>
      <c r="K19" s="89"/>
    </row>
    <row r="20" spans="1:11" ht="94.2" customHeight="1">
      <c r="A20" s="38" t="s">
        <v>78</v>
      </c>
      <c r="B20" s="90">
        <f>【計画表】体育館!G40+【計画表】武道場!G40+【計画表】その他!G40</f>
        <v>0</v>
      </c>
      <c r="C20" s="91"/>
      <c r="D20" s="91"/>
      <c r="E20" s="91"/>
      <c r="F20" s="91"/>
      <c r="G20" s="91"/>
      <c r="H20" s="91"/>
      <c r="I20" s="91"/>
      <c r="J20" s="91"/>
      <c r="K20" s="92"/>
    </row>
  </sheetData>
  <sheetProtection algorithmName="SHA-512" hashValue="bfxgRgLtGgStnSay5Aap1bWW5NWuy4PVz1sfrQzf8AKPgrTzIY9kHVgCY03+5/qdyfaOOPHbdTbuClA7RoP0Tw==" saltValue="Cw3H4dsKUYH02+wkghYgqw==" spinCount="100000" sheet="1" objects="1" scenarios="1"/>
  <mergeCells count="18">
    <mergeCell ref="B18:K18"/>
    <mergeCell ref="B19:K19"/>
    <mergeCell ref="B20:K20"/>
    <mergeCell ref="G15:K15"/>
    <mergeCell ref="B17:K17"/>
    <mergeCell ref="A3:K3"/>
    <mergeCell ref="A13:K13"/>
    <mergeCell ref="E16:K16"/>
    <mergeCell ref="E15:F15"/>
    <mergeCell ref="E9:E11"/>
    <mergeCell ref="G11:K11"/>
    <mergeCell ref="A14:A15"/>
    <mergeCell ref="C15:D15"/>
    <mergeCell ref="I9:K9"/>
    <mergeCell ref="G9:H9"/>
    <mergeCell ref="C14:D14"/>
    <mergeCell ref="G14:H14"/>
    <mergeCell ref="I14:J14"/>
  </mergeCells>
  <phoneticPr fontId="11"/>
  <conditionalFormatting sqref="B16 D16">
    <cfRule type="cellIs" dxfId="154" priority="9" operator="equal">
      <formula>""</formula>
    </cfRule>
  </conditionalFormatting>
  <conditionalFormatting sqref="C14:D15">
    <cfRule type="cellIs" dxfId="153" priority="10" operator="equal">
      <formula>""</formula>
    </cfRule>
  </conditionalFormatting>
  <conditionalFormatting sqref="F5 H5 J5">
    <cfRule type="containsBlanks" dxfId="152" priority="2">
      <formula>LEN(TRIM(F5))=0</formula>
    </cfRule>
  </conditionalFormatting>
  <conditionalFormatting sqref="F14">
    <cfRule type="cellIs" dxfId="151" priority="12" operator="equal">
      <formula>""</formula>
    </cfRule>
  </conditionalFormatting>
  <conditionalFormatting sqref="G9:H9">
    <cfRule type="containsBlanks" dxfId="150" priority="8">
      <formula>LEN(TRIM(G9))=0</formula>
    </cfRule>
  </conditionalFormatting>
  <conditionalFormatting sqref="G11:K11">
    <cfRule type="containsBlanks" dxfId="149" priority="3">
      <formula>LEN(TRIM(G11))=0</formula>
    </cfRule>
    <cfRule type="cellIs" dxfId="148" priority="16" operator="equal">
      <formula>"静岡　太郎"</formula>
    </cfRule>
    <cfRule type="cellIs" dxfId="147" priority="17" operator="equal">
      <formula>"葵区〇〇二丁目１－１"</formula>
    </cfRule>
  </conditionalFormatting>
  <conditionalFormatting sqref="I14:J14">
    <cfRule type="cellIs" dxfId="146" priority="11" operator="equal">
      <formula>""</formula>
    </cfRule>
  </conditionalFormatting>
  <dataValidations count="3">
    <dataValidation type="list" allowBlank="1" showInputMessage="1" showErrorMessage="1" sqref="F5 B16" xr:uid="{E232979D-D6A9-410A-A84D-EEAE7D41F074}">
      <formula1>"2025,2026"</formula1>
    </dataValidation>
    <dataValidation type="list" allowBlank="1" showInputMessage="1" showErrorMessage="1" sqref="D16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F14 I14:J14 C14:D15</xm:sqref>
        </x14:dataValidation>
        <x14:dataValidation type="list" allowBlank="1" showInputMessage="1" showErrorMessage="1" xr:uid="{00000000-0002-0000-0000-000002000000}">
          <x14:formula1>
            <xm:f>利用時間!$C$2:$C$8</xm:f>
          </x14:formula1>
          <xm:sqref>E15:F15</xm:sqref>
        </x14:dataValidation>
        <x14:dataValidation type="list" allowBlank="1" showInputMessage="1" showErrorMessage="1" xr:uid="{F2FFA6CE-1A59-4E43-B0FC-44F5521260C0}">
          <x14:formula1>
            <xm:f>'葵区小・中・特支学校 '!$B$4:$B$58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43"/>
  <sheetViews>
    <sheetView zoomScale="85" zoomScaleNormal="85" workbookViewId="0">
      <selection activeCell="D16" sqref="D16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9" ht="28.2" customHeight="1" thickBot="1">
      <c r="A1" s="66" t="s">
        <v>110</v>
      </c>
      <c r="O1" s="63"/>
    </row>
    <row r="2" spans="1:39" ht="28.2" customHeight="1">
      <c r="A2" s="10" t="s">
        <v>49</v>
      </c>
      <c r="B2" s="111">
        <f>'申請書(体育施設利用許可)'!B16</f>
        <v>0</v>
      </c>
      <c r="C2" s="111"/>
      <c r="D2" s="111" t="s">
        <v>50</v>
      </c>
      <c r="E2" s="111"/>
      <c r="F2" s="112">
        <f>'申請書(体育施設利用許可)'!D16</f>
        <v>0</v>
      </c>
      <c r="G2" s="111"/>
      <c r="O2" s="63"/>
      <c r="Q2" s="57"/>
      <c r="R2" s="57"/>
      <c r="S2" s="57"/>
      <c r="T2" s="57"/>
      <c r="U2" s="57"/>
      <c r="V2" s="28"/>
      <c r="X2" s="64"/>
      <c r="Y2" s="65"/>
      <c r="Z2" s="65"/>
      <c r="AA2" s="102" t="s">
        <v>158</v>
      </c>
      <c r="AB2" s="103"/>
      <c r="AC2" s="103"/>
      <c r="AD2" s="103"/>
      <c r="AE2" s="104"/>
      <c r="AF2" s="65"/>
    </row>
    <row r="3" spans="1:39" ht="28.2" customHeight="1" thickBot="1">
      <c r="A3" s="7" t="s">
        <v>41</v>
      </c>
      <c r="B3" s="111">
        <f>'申請書(体育施設利用許可)'!B17:D17</f>
        <v>0</v>
      </c>
      <c r="C3" s="111"/>
      <c r="D3" s="111" t="s">
        <v>96</v>
      </c>
      <c r="E3" s="111"/>
      <c r="F3" s="111" t="s">
        <v>111</v>
      </c>
      <c r="G3" s="111"/>
      <c r="Q3" s="57"/>
      <c r="R3" s="57"/>
      <c r="S3" s="57"/>
      <c r="T3" s="57"/>
      <c r="U3" s="57"/>
      <c r="V3" s="28"/>
      <c r="X3" s="65"/>
      <c r="Y3" s="65"/>
      <c r="Z3" s="65"/>
      <c r="AA3" s="105"/>
      <c r="AB3" s="106"/>
      <c r="AC3" s="106"/>
      <c r="AD3" s="106"/>
      <c r="AE3" s="107"/>
      <c r="AF3" s="65"/>
    </row>
    <row r="5" spans="1:39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157</v>
      </c>
      <c r="W5" s="100"/>
      <c r="X5" s="100"/>
      <c r="Y5" s="100"/>
      <c r="Z5" s="101"/>
      <c r="AA5" s="99" t="s">
        <v>161</v>
      </c>
      <c r="AB5" s="100"/>
      <c r="AC5" s="100"/>
      <c r="AD5" s="100"/>
      <c r="AE5" s="101"/>
      <c r="AF5" s="109" t="s">
        <v>112</v>
      </c>
    </row>
    <row r="6" spans="1:39" ht="19.2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10"/>
      <c r="AG6" s="12" t="s">
        <v>99</v>
      </c>
      <c r="AH6" s="12" t="s">
        <v>100</v>
      </c>
      <c r="AI6" s="12" t="s">
        <v>101</v>
      </c>
      <c r="AJ6" s="12" t="s">
        <v>102</v>
      </c>
      <c r="AK6" s="12" t="s">
        <v>103</v>
      </c>
      <c r="AL6" s="12" t="s">
        <v>159</v>
      </c>
      <c r="AM6" s="6" t="s">
        <v>163</v>
      </c>
    </row>
    <row r="7" spans="1:39" ht="24" customHeight="1">
      <c r="A7" s="21" t="e">
        <f>DATE(B2,F2,1)</f>
        <v>#NUM!</v>
      </c>
      <c r="B7" s="59"/>
      <c r="C7" s="60"/>
      <c r="D7" s="60"/>
      <c r="E7" s="32"/>
      <c r="F7" s="33"/>
      <c r="G7" s="59"/>
      <c r="H7" s="60"/>
      <c r="I7" s="60"/>
      <c r="J7" s="32"/>
      <c r="K7" s="33"/>
      <c r="L7" s="59"/>
      <c r="M7" s="60"/>
      <c r="N7" s="60"/>
      <c r="O7" s="32"/>
      <c r="P7" s="33"/>
      <c r="Q7" s="59"/>
      <c r="R7" s="60"/>
      <c r="S7" s="60"/>
      <c r="T7" s="32"/>
      <c r="U7" s="33"/>
      <c r="V7" s="59"/>
      <c r="W7" s="60"/>
      <c r="X7" s="60"/>
      <c r="Y7" s="32"/>
      <c r="Z7" s="33"/>
      <c r="AA7" s="59"/>
      <c r="AB7" s="60"/>
      <c r="AC7" s="60"/>
      <c r="AD7" s="32"/>
      <c r="AE7" s="33"/>
      <c r="AF7" s="62">
        <f>SUM(D7,I7,N7,S7,X7,AC7)</f>
        <v>0</v>
      </c>
      <c r="AG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2" t="str">
        <f>IF(AND(B7&lt;&gt;"",E7=""),"NG団体1","")</f>
        <v/>
      </c>
      <c r="AI7" s="22" t="str">
        <f>IF(AND(G7&lt;&gt;"",J7=""),"NG団体2","")</f>
        <v/>
      </c>
      <c r="AJ7" s="22" t="str">
        <f>IF(AND(L7&lt;&gt;"",O7=""),"NG団体3","")</f>
        <v/>
      </c>
      <c r="AK7" s="22" t="str">
        <f>IF(AND(Q7&lt;&gt;"",T7=""),"NG団体4","")</f>
        <v/>
      </c>
      <c r="AL7" s="22" t="str">
        <f>IF(AND(V7&lt;&gt;"",Y7=""),"NG団体5","")</f>
        <v/>
      </c>
      <c r="AM7" s="22" t="str">
        <f>IF(AND(AA7&lt;&gt;"",AD7=""),"NG団体6","")</f>
        <v/>
      </c>
    </row>
    <row r="8" spans="1:39" ht="24" customHeight="1">
      <c r="A8" s="21" t="e">
        <f>A7+1</f>
        <v>#NUM!</v>
      </c>
      <c r="B8" s="59"/>
      <c r="C8" s="60"/>
      <c r="D8" s="60"/>
      <c r="E8" s="32"/>
      <c r="F8" s="33"/>
      <c r="G8" s="59"/>
      <c r="H8" s="60"/>
      <c r="I8" s="60"/>
      <c r="J8" s="32"/>
      <c r="K8" s="33"/>
      <c r="L8" s="59"/>
      <c r="M8" s="60"/>
      <c r="N8" s="60"/>
      <c r="O8" s="32"/>
      <c r="P8" s="33"/>
      <c r="Q8" s="59"/>
      <c r="R8" s="60"/>
      <c r="S8" s="60"/>
      <c r="T8" s="32"/>
      <c r="U8" s="33"/>
      <c r="V8" s="59"/>
      <c r="W8" s="60"/>
      <c r="X8" s="60"/>
      <c r="Y8" s="32"/>
      <c r="Z8" s="33"/>
      <c r="AA8" s="59"/>
      <c r="AB8" s="60"/>
      <c r="AC8" s="60"/>
      <c r="AD8" s="32"/>
      <c r="AE8" s="33"/>
      <c r="AF8" s="62">
        <f>SUM(D8,I8,N8,S8,X8,AC8)</f>
        <v>0</v>
      </c>
      <c r="AG8" s="22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2" t="str">
        <f>IF(AND(B8&lt;&gt;"",E8=""),"NG団体1","")</f>
        <v/>
      </c>
      <c r="AI8" s="29" t="str">
        <f>IF(AND(G8&lt;&gt;"",J8=""),"NG団体2","")</f>
        <v/>
      </c>
      <c r="AJ8" s="29" t="str">
        <f>IF(AND(L8&lt;&gt;"",O8=""),"NG団体3","")</f>
        <v/>
      </c>
      <c r="AK8" s="22" t="str">
        <f>IF(AND(Q8&lt;&gt;"",T8=""),"NG団体4","")</f>
        <v/>
      </c>
      <c r="AL8" s="22" t="str">
        <f>IF(AND(V8&lt;&gt;"",Y8=""),"NG団体5","")</f>
        <v/>
      </c>
      <c r="AM8" s="22" t="str">
        <f t="shared" ref="AM8:AM37" si="0">IF(AND(AA8&lt;&gt;"",AD8=""),"NG団体6","")</f>
        <v/>
      </c>
    </row>
    <row r="9" spans="1:39" ht="24" customHeight="1">
      <c r="A9" s="21" t="e">
        <f t="shared" ref="A9:A34" si="1">A8+1</f>
        <v>#NUM!</v>
      </c>
      <c r="B9" s="59"/>
      <c r="C9" s="60"/>
      <c r="D9" s="60"/>
      <c r="E9" s="32"/>
      <c r="F9" s="33"/>
      <c r="G9" s="59"/>
      <c r="H9" s="60"/>
      <c r="I9" s="60"/>
      <c r="J9" s="32"/>
      <c r="K9" s="33"/>
      <c r="L9" s="59"/>
      <c r="M9" s="60"/>
      <c r="N9" s="60"/>
      <c r="O9" s="32"/>
      <c r="P9" s="33"/>
      <c r="Q9" s="59"/>
      <c r="R9" s="60"/>
      <c r="S9" s="60"/>
      <c r="T9" s="32"/>
      <c r="U9" s="33"/>
      <c r="V9" s="59"/>
      <c r="W9" s="60"/>
      <c r="X9" s="60"/>
      <c r="Y9" s="32"/>
      <c r="Z9" s="33"/>
      <c r="AA9" s="59"/>
      <c r="AB9" s="60"/>
      <c r="AC9" s="60"/>
      <c r="AD9" s="32"/>
      <c r="AE9" s="33"/>
      <c r="AF9" s="62">
        <f>SUM(D9,I9,N9,S9,X9,AC9)</f>
        <v>0</v>
      </c>
      <c r="AG9" s="22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9" t="str">
        <f>IF(AND(B9&lt;&gt;"",E9=""),"NG団体1","")</f>
        <v/>
      </c>
      <c r="AI9" s="29" t="str">
        <f>IF(AND(G9&lt;&gt;"",J9=""),"NG団体2","")</f>
        <v/>
      </c>
      <c r="AJ9" s="29" t="str">
        <f>IF(AND(L9&lt;&gt;"",O9=""),"NG団体3","")</f>
        <v/>
      </c>
      <c r="AK9" s="22" t="str">
        <f>IF(AND(Q9&lt;&gt;"",T9=""),"NG団体4","")</f>
        <v/>
      </c>
      <c r="AL9" s="22" t="str">
        <f>IF(AND(V9&lt;&gt;"",Y9=""),"NG団体5","")</f>
        <v/>
      </c>
      <c r="AM9" s="22" t="str">
        <f t="shared" si="0"/>
        <v/>
      </c>
    </row>
    <row r="10" spans="1:39" ht="24" customHeight="1">
      <c r="A10" s="21" t="e">
        <f t="shared" si="1"/>
        <v>#NUM!</v>
      </c>
      <c r="B10" s="59"/>
      <c r="C10" s="60"/>
      <c r="D10" s="60"/>
      <c r="E10" s="32"/>
      <c r="F10" s="33"/>
      <c r="G10" s="59"/>
      <c r="H10" s="60"/>
      <c r="I10" s="60"/>
      <c r="J10" s="32"/>
      <c r="K10" s="33"/>
      <c r="L10" s="59"/>
      <c r="M10" s="60"/>
      <c r="N10" s="60"/>
      <c r="O10" s="32"/>
      <c r="P10" s="33"/>
      <c r="Q10" s="59"/>
      <c r="R10" s="60"/>
      <c r="S10" s="60"/>
      <c r="T10" s="32"/>
      <c r="U10" s="33"/>
      <c r="V10" s="59"/>
      <c r="W10" s="60"/>
      <c r="X10" s="60"/>
      <c r="Y10" s="32"/>
      <c r="Z10" s="33"/>
      <c r="AA10" s="59"/>
      <c r="AB10" s="60"/>
      <c r="AC10" s="60"/>
      <c r="AD10" s="32"/>
      <c r="AE10" s="33"/>
      <c r="AF10" s="62">
        <f t="shared" ref="AF10:AF37" si="2">SUM(D10,I10,N10,S10,X10,AC10)</f>
        <v>0</v>
      </c>
      <c r="AG10" s="22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9" t="str">
        <f t="shared" ref="AH10:AH37" si="4">IF(AND(B10&lt;&gt;"",E10=""),"NG団体1","")</f>
        <v/>
      </c>
      <c r="AI10" s="29" t="str">
        <f t="shared" ref="AI10:AI37" si="5">IF(AND(G10&lt;&gt;"",J10=""),"NG団体2","")</f>
        <v/>
      </c>
      <c r="AJ10" s="29" t="str">
        <f t="shared" ref="AJ10:AJ37" si="6">IF(AND(L10&lt;&gt;"",O10=""),"NG団体3","")</f>
        <v/>
      </c>
      <c r="AK10" s="22" t="str">
        <f t="shared" ref="AK10:AK37" si="7">IF(AND(Q10&lt;&gt;"",T10=""),"NG団体4","")</f>
        <v/>
      </c>
      <c r="AL10" s="22" t="str">
        <f t="shared" ref="AL10:AL37" si="8">IF(AND(V10&lt;&gt;"",Y10=""),"NG団体5","")</f>
        <v/>
      </c>
      <c r="AM10" s="22" t="str">
        <f t="shared" si="0"/>
        <v/>
      </c>
    </row>
    <row r="11" spans="1:39" ht="24" customHeight="1">
      <c r="A11" s="21" t="e">
        <f t="shared" si="1"/>
        <v>#NUM!</v>
      </c>
      <c r="B11" s="59"/>
      <c r="C11" s="60"/>
      <c r="D11" s="60"/>
      <c r="E11" s="32"/>
      <c r="F11" s="33"/>
      <c r="G11" s="59"/>
      <c r="H11" s="60"/>
      <c r="I11" s="60"/>
      <c r="J11" s="32"/>
      <c r="K11" s="33"/>
      <c r="L11" s="59"/>
      <c r="M11" s="60"/>
      <c r="N11" s="60"/>
      <c r="O11" s="32"/>
      <c r="P11" s="33"/>
      <c r="Q11" s="59"/>
      <c r="R11" s="60"/>
      <c r="S11" s="60"/>
      <c r="T11" s="32"/>
      <c r="U11" s="33"/>
      <c r="V11" s="59"/>
      <c r="W11" s="60"/>
      <c r="X11" s="60"/>
      <c r="Y11" s="32"/>
      <c r="Z11" s="33"/>
      <c r="AA11" s="59"/>
      <c r="AB11" s="60"/>
      <c r="AC11" s="60"/>
      <c r="AD11" s="32"/>
      <c r="AE11" s="33"/>
      <c r="AF11" s="62">
        <f t="shared" si="2"/>
        <v>0</v>
      </c>
      <c r="AG11" s="22" t="str">
        <f t="shared" si="3"/>
        <v>OK</v>
      </c>
      <c r="AH11" s="29" t="str">
        <f t="shared" ref="AH11:AH18" si="9">IF(AND(B11&lt;&gt;"",E11=""),"NG団体1","")</f>
        <v/>
      </c>
      <c r="AI11" s="29" t="str">
        <f t="shared" si="5"/>
        <v/>
      </c>
      <c r="AJ11" s="29" t="str">
        <f t="shared" si="6"/>
        <v/>
      </c>
      <c r="AK11" s="22" t="str">
        <f t="shared" si="7"/>
        <v/>
      </c>
      <c r="AL11" s="22" t="str">
        <f t="shared" si="8"/>
        <v/>
      </c>
      <c r="AM11" s="22" t="str">
        <f t="shared" si="0"/>
        <v/>
      </c>
    </row>
    <row r="12" spans="1:39" ht="24" customHeight="1">
      <c r="A12" s="21" t="e">
        <f t="shared" si="1"/>
        <v>#NUM!</v>
      </c>
      <c r="B12" s="59"/>
      <c r="C12" s="60"/>
      <c r="D12" s="60"/>
      <c r="E12" s="32"/>
      <c r="F12" s="33"/>
      <c r="G12" s="59"/>
      <c r="H12" s="60"/>
      <c r="I12" s="60"/>
      <c r="J12" s="32"/>
      <c r="K12" s="33"/>
      <c r="L12" s="59"/>
      <c r="M12" s="60"/>
      <c r="N12" s="60"/>
      <c r="O12" s="32"/>
      <c r="P12" s="33"/>
      <c r="Q12" s="59"/>
      <c r="R12" s="60"/>
      <c r="S12" s="60"/>
      <c r="T12" s="32"/>
      <c r="U12" s="33"/>
      <c r="V12" s="59"/>
      <c r="W12" s="60"/>
      <c r="X12" s="60"/>
      <c r="Y12" s="32"/>
      <c r="Z12" s="33"/>
      <c r="AA12" s="59"/>
      <c r="AB12" s="60"/>
      <c r="AC12" s="60"/>
      <c r="AD12" s="32"/>
      <c r="AE12" s="33"/>
      <c r="AF12" s="62">
        <f t="shared" si="2"/>
        <v>0</v>
      </c>
      <c r="AG12" s="22" t="str">
        <f t="shared" si="3"/>
        <v>OK</v>
      </c>
      <c r="AH12" s="29" t="str">
        <f t="shared" si="9"/>
        <v/>
      </c>
      <c r="AI12" s="29" t="str">
        <f t="shared" si="5"/>
        <v/>
      </c>
      <c r="AJ12" s="29" t="str">
        <f t="shared" si="6"/>
        <v/>
      </c>
      <c r="AK12" s="22" t="str">
        <f t="shared" si="7"/>
        <v/>
      </c>
      <c r="AL12" s="22" t="str">
        <f t="shared" si="8"/>
        <v/>
      </c>
      <c r="AM12" s="22" t="str">
        <f t="shared" si="0"/>
        <v/>
      </c>
    </row>
    <row r="13" spans="1:39" ht="24" customHeight="1">
      <c r="A13" s="21" t="e">
        <f t="shared" si="1"/>
        <v>#NUM!</v>
      </c>
      <c r="B13" s="59"/>
      <c r="C13" s="60"/>
      <c r="D13" s="60"/>
      <c r="E13" s="32"/>
      <c r="F13" s="33"/>
      <c r="G13" s="59"/>
      <c r="H13" s="60"/>
      <c r="I13" s="60"/>
      <c r="J13" s="32"/>
      <c r="K13" s="33"/>
      <c r="L13" s="59"/>
      <c r="M13" s="60"/>
      <c r="N13" s="60"/>
      <c r="O13" s="32"/>
      <c r="P13" s="33"/>
      <c r="Q13" s="59"/>
      <c r="R13" s="60"/>
      <c r="S13" s="60"/>
      <c r="T13" s="32"/>
      <c r="U13" s="33"/>
      <c r="V13" s="59"/>
      <c r="W13" s="60"/>
      <c r="X13" s="60"/>
      <c r="Y13" s="32"/>
      <c r="Z13" s="33"/>
      <c r="AA13" s="59"/>
      <c r="AB13" s="60"/>
      <c r="AC13" s="60"/>
      <c r="AD13" s="32"/>
      <c r="AE13" s="33"/>
      <c r="AF13" s="62">
        <f t="shared" si="2"/>
        <v>0</v>
      </c>
      <c r="AG13" s="22" t="str">
        <f t="shared" si="3"/>
        <v>OK</v>
      </c>
      <c r="AH13" s="29" t="str">
        <f t="shared" si="9"/>
        <v/>
      </c>
      <c r="AI13" s="29" t="str">
        <f t="shared" si="5"/>
        <v/>
      </c>
      <c r="AJ13" s="29" t="str">
        <f t="shared" si="6"/>
        <v/>
      </c>
      <c r="AK13" s="22" t="str">
        <f t="shared" si="7"/>
        <v/>
      </c>
      <c r="AL13" s="22" t="str">
        <f t="shared" si="8"/>
        <v/>
      </c>
      <c r="AM13" s="22" t="str">
        <f t="shared" si="0"/>
        <v/>
      </c>
    </row>
    <row r="14" spans="1:39" ht="24" customHeight="1">
      <c r="A14" s="21" t="e">
        <f t="shared" si="1"/>
        <v>#NUM!</v>
      </c>
      <c r="B14" s="59"/>
      <c r="C14" s="60"/>
      <c r="D14" s="60"/>
      <c r="E14" s="32"/>
      <c r="F14" s="33"/>
      <c r="G14" s="59"/>
      <c r="H14" s="60"/>
      <c r="I14" s="60"/>
      <c r="J14" s="32"/>
      <c r="K14" s="33"/>
      <c r="L14" s="59"/>
      <c r="M14" s="60"/>
      <c r="N14" s="60"/>
      <c r="O14" s="32"/>
      <c r="P14" s="33"/>
      <c r="Q14" s="59"/>
      <c r="R14" s="60"/>
      <c r="S14" s="60"/>
      <c r="T14" s="32"/>
      <c r="U14" s="33"/>
      <c r="V14" s="59"/>
      <c r="W14" s="60"/>
      <c r="X14" s="60"/>
      <c r="Y14" s="32"/>
      <c r="Z14" s="33"/>
      <c r="AA14" s="59"/>
      <c r="AB14" s="60"/>
      <c r="AC14" s="60"/>
      <c r="AD14" s="32"/>
      <c r="AE14" s="33"/>
      <c r="AF14" s="62">
        <f t="shared" si="2"/>
        <v>0</v>
      </c>
      <c r="AG14" s="22" t="str">
        <f t="shared" si="3"/>
        <v>OK</v>
      </c>
      <c r="AH14" s="29" t="str">
        <f t="shared" si="9"/>
        <v/>
      </c>
      <c r="AI14" s="29" t="str">
        <f t="shared" si="5"/>
        <v/>
      </c>
      <c r="AJ14" s="29" t="str">
        <f t="shared" si="6"/>
        <v/>
      </c>
      <c r="AK14" s="22" t="str">
        <f t="shared" si="7"/>
        <v/>
      </c>
      <c r="AL14" s="22" t="str">
        <f t="shared" si="8"/>
        <v/>
      </c>
      <c r="AM14" s="22" t="str">
        <f t="shared" si="0"/>
        <v/>
      </c>
    </row>
    <row r="15" spans="1:39" ht="24" customHeight="1">
      <c r="A15" s="21" t="e">
        <f t="shared" si="1"/>
        <v>#NUM!</v>
      </c>
      <c r="B15" s="59"/>
      <c r="C15" s="60"/>
      <c r="D15" s="60"/>
      <c r="E15" s="32"/>
      <c r="F15" s="33"/>
      <c r="G15" s="59"/>
      <c r="H15" s="60"/>
      <c r="I15" s="60"/>
      <c r="J15" s="32"/>
      <c r="K15" s="33"/>
      <c r="L15" s="59"/>
      <c r="M15" s="60"/>
      <c r="N15" s="60"/>
      <c r="O15" s="32"/>
      <c r="P15" s="33"/>
      <c r="Q15" s="59"/>
      <c r="R15" s="60"/>
      <c r="S15" s="60"/>
      <c r="T15" s="32"/>
      <c r="U15" s="33"/>
      <c r="V15" s="59"/>
      <c r="W15" s="60"/>
      <c r="X15" s="60"/>
      <c r="Y15" s="32"/>
      <c r="Z15" s="33"/>
      <c r="AA15" s="59"/>
      <c r="AB15" s="60"/>
      <c r="AC15" s="60"/>
      <c r="AD15" s="32"/>
      <c r="AE15" s="33"/>
      <c r="AF15" s="62">
        <f t="shared" si="2"/>
        <v>0</v>
      </c>
      <c r="AG15" s="22" t="str">
        <f t="shared" si="3"/>
        <v>OK</v>
      </c>
      <c r="AH15" s="29" t="str">
        <f t="shared" si="9"/>
        <v/>
      </c>
      <c r="AI15" s="29" t="str">
        <f t="shared" si="5"/>
        <v/>
      </c>
      <c r="AJ15" s="29" t="str">
        <f t="shared" si="6"/>
        <v/>
      </c>
      <c r="AK15" s="22" t="str">
        <f t="shared" si="7"/>
        <v/>
      </c>
      <c r="AL15" s="22" t="str">
        <f t="shared" si="8"/>
        <v/>
      </c>
      <c r="AM15" s="22" t="str">
        <f t="shared" si="0"/>
        <v/>
      </c>
    </row>
    <row r="16" spans="1:39" ht="24" customHeight="1">
      <c r="A16" s="21" t="e">
        <f t="shared" si="1"/>
        <v>#NUM!</v>
      </c>
      <c r="B16" s="59"/>
      <c r="C16" s="60"/>
      <c r="D16" s="60"/>
      <c r="E16" s="32"/>
      <c r="F16" s="33"/>
      <c r="G16" s="59"/>
      <c r="H16" s="60"/>
      <c r="I16" s="60"/>
      <c r="J16" s="32"/>
      <c r="K16" s="33"/>
      <c r="L16" s="59"/>
      <c r="M16" s="60"/>
      <c r="N16" s="60"/>
      <c r="O16" s="32"/>
      <c r="P16" s="33"/>
      <c r="Q16" s="59"/>
      <c r="R16" s="60"/>
      <c r="S16" s="60"/>
      <c r="T16" s="32"/>
      <c r="U16" s="33"/>
      <c r="V16" s="59"/>
      <c r="W16" s="60"/>
      <c r="X16" s="60"/>
      <c r="Y16" s="32"/>
      <c r="Z16" s="33"/>
      <c r="AA16" s="59"/>
      <c r="AB16" s="60"/>
      <c r="AC16" s="60"/>
      <c r="AD16" s="32"/>
      <c r="AE16" s="33"/>
      <c r="AF16" s="62">
        <f t="shared" si="2"/>
        <v>0</v>
      </c>
      <c r="AG16" s="22" t="str">
        <f t="shared" si="3"/>
        <v>OK</v>
      </c>
      <c r="AH16" s="29" t="str">
        <f t="shared" si="9"/>
        <v/>
      </c>
      <c r="AI16" s="29" t="str">
        <f t="shared" si="5"/>
        <v/>
      </c>
      <c r="AJ16" s="29" t="str">
        <f t="shared" si="6"/>
        <v/>
      </c>
      <c r="AK16" s="22" t="str">
        <f t="shared" si="7"/>
        <v/>
      </c>
      <c r="AL16" s="22" t="str">
        <f t="shared" si="8"/>
        <v/>
      </c>
      <c r="AM16" s="22" t="str">
        <f t="shared" si="0"/>
        <v/>
      </c>
    </row>
    <row r="17" spans="1:39" ht="24" customHeight="1">
      <c r="A17" s="21" t="e">
        <f t="shared" si="1"/>
        <v>#NUM!</v>
      </c>
      <c r="B17" s="59"/>
      <c r="C17" s="60"/>
      <c r="D17" s="60"/>
      <c r="E17" s="32"/>
      <c r="F17" s="33"/>
      <c r="G17" s="59"/>
      <c r="H17" s="60"/>
      <c r="I17" s="60"/>
      <c r="J17" s="32"/>
      <c r="K17" s="33"/>
      <c r="L17" s="59"/>
      <c r="M17" s="60"/>
      <c r="N17" s="60"/>
      <c r="O17" s="32"/>
      <c r="P17" s="33"/>
      <c r="Q17" s="59"/>
      <c r="R17" s="60"/>
      <c r="S17" s="60"/>
      <c r="T17" s="32"/>
      <c r="U17" s="33"/>
      <c r="V17" s="59"/>
      <c r="W17" s="60"/>
      <c r="X17" s="60"/>
      <c r="Y17" s="32"/>
      <c r="Z17" s="33"/>
      <c r="AA17" s="59"/>
      <c r="AB17" s="60"/>
      <c r="AC17" s="60"/>
      <c r="AD17" s="32"/>
      <c r="AE17" s="33"/>
      <c r="AF17" s="62">
        <f t="shared" si="2"/>
        <v>0</v>
      </c>
      <c r="AG17" s="22" t="str">
        <f t="shared" si="3"/>
        <v>OK</v>
      </c>
      <c r="AH17" s="29" t="str">
        <f t="shared" si="9"/>
        <v/>
      </c>
      <c r="AI17" s="29" t="str">
        <f t="shared" si="5"/>
        <v/>
      </c>
      <c r="AJ17" s="29" t="str">
        <f t="shared" si="6"/>
        <v/>
      </c>
      <c r="AK17" s="22" t="str">
        <f t="shared" si="7"/>
        <v/>
      </c>
      <c r="AL17" s="22" t="str">
        <f t="shared" si="8"/>
        <v/>
      </c>
      <c r="AM17" s="22" t="str">
        <f t="shared" si="0"/>
        <v/>
      </c>
    </row>
    <row r="18" spans="1:39" ht="24" customHeight="1">
      <c r="A18" s="21" t="e">
        <f t="shared" si="1"/>
        <v>#NUM!</v>
      </c>
      <c r="B18" s="59"/>
      <c r="C18" s="60"/>
      <c r="D18" s="60"/>
      <c r="E18" s="32"/>
      <c r="F18" s="33"/>
      <c r="G18" s="59"/>
      <c r="H18" s="60"/>
      <c r="I18" s="60"/>
      <c r="J18" s="32"/>
      <c r="K18" s="33"/>
      <c r="L18" s="59"/>
      <c r="M18" s="60"/>
      <c r="N18" s="60"/>
      <c r="O18" s="32"/>
      <c r="P18" s="33"/>
      <c r="Q18" s="59"/>
      <c r="R18" s="60"/>
      <c r="S18" s="60"/>
      <c r="T18" s="32"/>
      <c r="U18" s="33"/>
      <c r="V18" s="59"/>
      <c r="W18" s="60"/>
      <c r="X18" s="60"/>
      <c r="Y18" s="32"/>
      <c r="Z18" s="33"/>
      <c r="AA18" s="59"/>
      <c r="AB18" s="60"/>
      <c r="AC18" s="60"/>
      <c r="AD18" s="32"/>
      <c r="AE18" s="33"/>
      <c r="AF18" s="62">
        <f t="shared" si="2"/>
        <v>0</v>
      </c>
      <c r="AG18" s="22" t="str">
        <f t="shared" si="3"/>
        <v>OK</v>
      </c>
      <c r="AH18" s="29" t="str">
        <f t="shared" si="9"/>
        <v/>
      </c>
      <c r="AI18" s="29" t="str">
        <f t="shared" si="5"/>
        <v/>
      </c>
      <c r="AJ18" s="29" t="str">
        <f t="shared" si="6"/>
        <v/>
      </c>
      <c r="AK18" s="22" t="str">
        <f t="shared" si="7"/>
        <v/>
      </c>
      <c r="AL18" s="22" t="str">
        <f t="shared" si="8"/>
        <v/>
      </c>
      <c r="AM18" s="22" t="str">
        <f t="shared" si="0"/>
        <v/>
      </c>
    </row>
    <row r="19" spans="1:39" ht="24" customHeight="1">
      <c r="A19" s="21" t="e">
        <f t="shared" si="1"/>
        <v>#NUM!</v>
      </c>
      <c r="B19" s="59"/>
      <c r="C19" s="60"/>
      <c r="D19" s="60"/>
      <c r="E19" s="32"/>
      <c r="F19" s="33"/>
      <c r="G19" s="59"/>
      <c r="H19" s="60"/>
      <c r="I19" s="60"/>
      <c r="J19" s="32"/>
      <c r="K19" s="33"/>
      <c r="L19" s="59"/>
      <c r="M19" s="60"/>
      <c r="N19" s="60"/>
      <c r="O19" s="32"/>
      <c r="P19" s="33"/>
      <c r="Q19" s="59"/>
      <c r="R19" s="60"/>
      <c r="S19" s="60"/>
      <c r="T19" s="32"/>
      <c r="U19" s="33"/>
      <c r="V19" s="59"/>
      <c r="W19" s="60"/>
      <c r="X19" s="60"/>
      <c r="Y19" s="32"/>
      <c r="Z19" s="33"/>
      <c r="AA19" s="59"/>
      <c r="AB19" s="60"/>
      <c r="AC19" s="60"/>
      <c r="AD19" s="32"/>
      <c r="AE19" s="33"/>
      <c r="AF19" s="62">
        <f t="shared" si="2"/>
        <v>0</v>
      </c>
      <c r="AG19" s="22" t="str">
        <f t="shared" si="3"/>
        <v>OK</v>
      </c>
      <c r="AH19" s="29" t="str">
        <f t="shared" si="4"/>
        <v/>
      </c>
      <c r="AI19" s="29" t="str">
        <f t="shared" si="5"/>
        <v/>
      </c>
      <c r="AJ19" s="29" t="str">
        <f t="shared" si="6"/>
        <v/>
      </c>
      <c r="AK19" s="22" t="str">
        <f t="shared" si="7"/>
        <v/>
      </c>
      <c r="AL19" s="22" t="str">
        <f t="shared" si="8"/>
        <v/>
      </c>
      <c r="AM19" s="22" t="str">
        <f t="shared" si="0"/>
        <v/>
      </c>
    </row>
    <row r="20" spans="1:39" ht="24" customHeight="1">
      <c r="A20" s="21" t="e">
        <f t="shared" si="1"/>
        <v>#NUM!</v>
      </c>
      <c r="B20" s="59"/>
      <c r="C20" s="60"/>
      <c r="D20" s="60"/>
      <c r="E20" s="32"/>
      <c r="F20" s="33"/>
      <c r="G20" s="59"/>
      <c r="H20" s="60"/>
      <c r="I20" s="60"/>
      <c r="J20" s="32"/>
      <c r="K20" s="33"/>
      <c r="L20" s="59"/>
      <c r="M20" s="60"/>
      <c r="N20" s="60"/>
      <c r="O20" s="32"/>
      <c r="P20" s="33"/>
      <c r="Q20" s="59"/>
      <c r="R20" s="60"/>
      <c r="S20" s="60"/>
      <c r="T20" s="32"/>
      <c r="U20" s="33"/>
      <c r="V20" s="59"/>
      <c r="W20" s="60"/>
      <c r="X20" s="60"/>
      <c r="Y20" s="32"/>
      <c r="Z20" s="33"/>
      <c r="AA20" s="59"/>
      <c r="AB20" s="60"/>
      <c r="AC20" s="60"/>
      <c r="AD20" s="32"/>
      <c r="AE20" s="33"/>
      <c r="AF20" s="62">
        <f t="shared" si="2"/>
        <v>0</v>
      </c>
      <c r="AG20" s="22" t="str">
        <f t="shared" si="3"/>
        <v>OK</v>
      </c>
      <c r="AH20" s="29" t="str">
        <f t="shared" si="4"/>
        <v/>
      </c>
      <c r="AI20" s="29" t="str">
        <f t="shared" si="5"/>
        <v/>
      </c>
      <c r="AJ20" s="29" t="str">
        <f t="shared" si="6"/>
        <v/>
      </c>
      <c r="AK20" s="22" t="str">
        <f t="shared" si="7"/>
        <v/>
      </c>
      <c r="AL20" s="22" t="str">
        <f t="shared" si="8"/>
        <v/>
      </c>
      <c r="AM20" s="22" t="str">
        <f t="shared" si="0"/>
        <v/>
      </c>
    </row>
    <row r="21" spans="1:39" ht="24" customHeight="1">
      <c r="A21" s="21" t="e">
        <f t="shared" si="1"/>
        <v>#NUM!</v>
      </c>
      <c r="B21" s="59"/>
      <c r="C21" s="60"/>
      <c r="D21" s="60"/>
      <c r="E21" s="32"/>
      <c r="F21" s="33"/>
      <c r="G21" s="59"/>
      <c r="H21" s="60"/>
      <c r="I21" s="60"/>
      <c r="J21" s="32"/>
      <c r="K21" s="33"/>
      <c r="L21" s="59"/>
      <c r="M21" s="60"/>
      <c r="N21" s="60"/>
      <c r="O21" s="32"/>
      <c r="P21" s="33"/>
      <c r="Q21" s="59"/>
      <c r="R21" s="60"/>
      <c r="S21" s="60"/>
      <c r="T21" s="32"/>
      <c r="U21" s="33"/>
      <c r="V21" s="59"/>
      <c r="W21" s="60"/>
      <c r="X21" s="60"/>
      <c r="Y21" s="32"/>
      <c r="Z21" s="33"/>
      <c r="AA21" s="59"/>
      <c r="AB21" s="60"/>
      <c r="AC21" s="60"/>
      <c r="AD21" s="32"/>
      <c r="AE21" s="33"/>
      <c r="AF21" s="62">
        <f t="shared" si="2"/>
        <v>0</v>
      </c>
      <c r="AG21" s="22" t="str">
        <f t="shared" si="3"/>
        <v>OK</v>
      </c>
      <c r="AH21" s="29" t="str">
        <f t="shared" si="4"/>
        <v/>
      </c>
      <c r="AI21" s="29" t="str">
        <f t="shared" si="5"/>
        <v/>
      </c>
      <c r="AJ21" s="29" t="str">
        <f t="shared" si="6"/>
        <v/>
      </c>
      <c r="AK21" s="22" t="str">
        <f t="shared" si="7"/>
        <v/>
      </c>
      <c r="AL21" s="22" t="str">
        <f t="shared" si="8"/>
        <v/>
      </c>
      <c r="AM21" s="22" t="str">
        <f t="shared" si="0"/>
        <v/>
      </c>
    </row>
    <row r="22" spans="1:39" ht="24" customHeight="1">
      <c r="A22" s="21" t="e">
        <f t="shared" si="1"/>
        <v>#NUM!</v>
      </c>
      <c r="B22" s="59"/>
      <c r="C22" s="60"/>
      <c r="D22" s="60"/>
      <c r="E22" s="32"/>
      <c r="F22" s="33"/>
      <c r="G22" s="59"/>
      <c r="H22" s="60"/>
      <c r="I22" s="60"/>
      <c r="J22" s="32"/>
      <c r="K22" s="33"/>
      <c r="L22" s="59"/>
      <c r="M22" s="60"/>
      <c r="N22" s="60"/>
      <c r="O22" s="32"/>
      <c r="P22" s="33"/>
      <c r="Q22" s="59"/>
      <c r="R22" s="60"/>
      <c r="S22" s="60"/>
      <c r="T22" s="32"/>
      <c r="U22" s="33"/>
      <c r="V22" s="59"/>
      <c r="W22" s="60"/>
      <c r="X22" s="60"/>
      <c r="Y22" s="32"/>
      <c r="Z22" s="33"/>
      <c r="AA22" s="59"/>
      <c r="AB22" s="60"/>
      <c r="AC22" s="60"/>
      <c r="AD22" s="32"/>
      <c r="AE22" s="33"/>
      <c r="AF22" s="62">
        <f t="shared" si="2"/>
        <v>0</v>
      </c>
      <c r="AG22" s="22" t="str">
        <f t="shared" si="3"/>
        <v>OK</v>
      </c>
      <c r="AH22" s="29" t="str">
        <f t="shared" si="4"/>
        <v/>
      </c>
      <c r="AI22" s="29" t="str">
        <f t="shared" si="5"/>
        <v/>
      </c>
      <c r="AJ22" s="29" t="str">
        <f t="shared" si="6"/>
        <v/>
      </c>
      <c r="AK22" s="22" t="str">
        <f t="shared" si="7"/>
        <v/>
      </c>
      <c r="AL22" s="22" t="str">
        <f t="shared" si="8"/>
        <v/>
      </c>
      <c r="AM22" s="22" t="str">
        <f t="shared" si="0"/>
        <v/>
      </c>
    </row>
    <row r="23" spans="1:39" ht="24" customHeight="1">
      <c r="A23" s="21" t="e">
        <f t="shared" si="1"/>
        <v>#NUM!</v>
      </c>
      <c r="B23" s="59"/>
      <c r="C23" s="60"/>
      <c r="D23" s="60"/>
      <c r="E23" s="32"/>
      <c r="F23" s="33"/>
      <c r="G23" s="59"/>
      <c r="H23" s="60"/>
      <c r="I23" s="60"/>
      <c r="J23" s="32"/>
      <c r="K23" s="33"/>
      <c r="L23" s="59"/>
      <c r="M23" s="60"/>
      <c r="N23" s="60"/>
      <c r="O23" s="32"/>
      <c r="P23" s="33"/>
      <c r="Q23" s="59"/>
      <c r="R23" s="60"/>
      <c r="S23" s="60"/>
      <c r="T23" s="32"/>
      <c r="U23" s="33"/>
      <c r="V23" s="59"/>
      <c r="W23" s="60"/>
      <c r="X23" s="60"/>
      <c r="Y23" s="32"/>
      <c r="Z23" s="33"/>
      <c r="AA23" s="59"/>
      <c r="AB23" s="60"/>
      <c r="AC23" s="60"/>
      <c r="AD23" s="32"/>
      <c r="AE23" s="33"/>
      <c r="AF23" s="62">
        <f t="shared" si="2"/>
        <v>0</v>
      </c>
      <c r="AG23" s="22" t="str">
        <f t="shared" si="3"/>
        <v>OK</v>
      </c>
      <c r="AH23" s="29" t="str">
        <f t="shared" si="4"/>
        <v/>
      </c>
      <c r="AI23" s="29" t="str">
        <f t="shared" si="5"/>
        <v/>
      </c>
      <c r="AJ23" s="29" t="str">
        <f t="shared" si="6"/>
        <v/>
      </c>
      <c r="AK23" s="22" t="str">
        <f t="shared" si="7"/>
        <v/>
      </c>
      <c r="AL23" s="22" t="str">
        <f t="shared" si="8"/>
        <v/>
      </c>
      <c r="AM23" s="22" t="str">
        <f t="shared" si="0"/>
        <v/>
      </c>
    </row>
    <row r="24" spans="1:39" ht="24" customHeight="1">
      <c r="A24" s="21" t="e">
        <f t="shared" si="1"/>
        <v>#NUM!</v>
      </c>
      <c r="B24" s="59"/>
      <c r="C24" s="60"/>
      <c r="D24" s="60"/>
      <c r="E24" s="32"/>
      <c r="F24" s="33"/>
      <c r="G24" s="59"/>
      <c r="H24" s="60"/>
      <c r="I24" s="60"/>
      <c r="J24" s="32"/>
      <c r="K24" s="33"/>
      <c r="L24" s="59"/>
      <c r="M24" s="60"/>
      <c r="N24" s="60"/>
      <c r="O24" s="32"/>
      <c r="P24" s="33"/>
      <c r="Q24" s="59"/>
      <c r="R24" s="60"/>
      <c r="S24" s="60"/>
      <c r="T24" s="32"/>
      <c r="U24" s="33"/>
      <c r="V24" s="59"/>
      <c r="W24" s="60"/>
      <c r="X24" s="60"/>
      <c r="Y24" s="32"/>
      <c r="Z24" s="33"/>
      <c r="AA24" s="59"/>
      <c r="AB24" s="60"/>
      <c r="AC24" s="60"/>
      <c r="AD24" s="32"/>
      <c r="AE24" s="33"/>
      <c r="AF24" s="62">
        <f t="shared" si="2"/>
        <v>0</v>
      </c>
      <c r="AG24" s="22" t="str">
        <f t="shared" si="3"/>
        <v>OK</v>
      </c>
      <c r="AH24" s="29" t="str">
        <f t="shared" si="4"/>
        <v/>
      </c>
      <c r="AI24" s="29" t="str">
        <f t="shared" si="5"/>
        <v/>
      </c>
      <c r="AJ24" s="29" t="str">
        <f t="shared" si="6"/>
        <v/>
      </c>
      <c r="AK24" s="22" t="str">
        <f t="shared" si="7"/>
        <v/>
      </c>
      <c r="AL24" s="22" t="str">
        <f t="shared" si="8"/>
        <v/>
      </c>
      <c r="AM24" s="22" t="str">
        <f t="shared" si="0"/>
        <v/>
      </c>
    </row>
    <row r="25" spans="1:39" ht="24" customHeight="1">
      <c r="A25" s="21" t="e">
        <f t="shared" si="1"/>
        <v>#NUM!</v>
      </c>
      <c r="B25" s="59"/>
      <c r="C25" s="60"/>
      <c r="D25" s="60"/>
      <c r="E25" s="32"/>
      <c r="F25" s="33"/>
      <c r="G25" s="59"/>
      <c r="H25" s="60"/>
      <c r="I25" s="60"/>
      <c r="J25" s="32"/>
      <c r="K25" s="33"/>
      <c r="L25" s="59"/>
      <c r="M25" s="60"/>
      <c r="N25" s="60"/>
      <c r="O25" s="32"/>
      <c r="P25" s="33"/>
      <c r="Q25" s="59"/>
      <c r="R25" s="60"/>
      <c r="S25" s="60"/>
      <c r="T25" s="32"/>
      <c r="U25" s="33"/>
      <c r="V25" s="59"/>
      <c r="W25" s="60"/>
      <c r="X25" s="60"/>
      <c r="Y25" s="32"/>
      <c r="Z25" s="33"/>
      <c r="AA25" s="59"/>
      <c r="AB25" s="60"/>
      <c r="AC25" s="60"/>
      <c r="AD25" s="32"/>
      <c r="AE25" s="33"/>
      <c r="AF25" s="62">
        <f t="shared" si="2"/>
        <v>0</v>
      </c>
      <c r="AG25" s="22" t="str">
        <f t="shared" si="3"/>
        <v>OK</v>
      </c>
      <c r="AH25" s="29" t="str">
        <f t="shared" si="4"/>
        <v/>
      </c>
      <c r="AI25" s="29" t="str">
        <f t="shared" si="5"/>
        <v/>
      </c>
      <c r="AJ25" s="29" t="str">
        <f t="shared" si="6"/>
        <v/>
      </c>
      <c r="AK25" s="22" t="str">
        <f t="shared" si="7"/>
        <v/>
      </c>
      <c r="AL25" s="22" t="str">
        <f t="shared" si="8"/>
        <v/>
      </c>
      <c r="AM25" s="22" t="str">
        <f t="shared" si="0"/>
        <v/>
      </c>
    </row>
    <row r="26" spans="1:39" ht="24" customHeight="1">
      <c r="A26" s="21" t="e">
        <f t="shared" si="1"/>
        <v>#NUM!</v>
      </c>
      <c r="B26" s="59"/>
      <c r="C26" s="60"/>
      <c r="D26" s="60"/>
      <c r="E26" s="32"/>
      <c r="F26" s="33"/>
      <c r="G26" s="59"/>
      <c r="H26" s="60"/>
      <c r="I26" s="60"/>
      <c r="J26" s="32"/>
      <c r="K26" s="33"/>
      <c r="L26" s="59"/>
      <c r="M26" s="60"/>
      <c r="N26" s="60"/>
      <c r="O26" s="32"/>
      <c r="P26" s="33"/>
      <c r="Q26" s="59"/>
      <c r="R26" s="60"/>
      <c r="S26" s="60"/>
      <c r="T26" s="32"/>
      <c r="U26" s="33"/>
      <c r="V26" s="59"/>
      <c r="W26" s="60"/>
      <c r="X26" s="60"/>
      <c r="Y26" s="32"/>
      <c r="Z26" s="33"/>
      <c r="AA26" s="59"/>
      <c r="AB26" s="60"/>
      <c r="AC26" s="60"/>
      <c r="AD26" s="32"/>
      <c r="AE26" s="33"/>
      <c r="AF26" s="62">
        <f t="shared" si="2"/>
        <v>0</v>
      </c>
      <c r="AG26" s="22" t="str">
        <f t="shared" si="3"/>
        <v>OK</v>
      </c>
      <c r="AH26" s="29" t="str">
        <f t="shared" si="4"/>
        <v/>
      </c>
      <c r="AI26" s="29" t="str">
        <f t="shared" si="5"/>
        <v/>
      </c>
      <c r="AJ26" s="29" t="str">
        <f t="shared" si="6"/>
        <v/>
      </c>
      <c r="AK26" s="22" t="str">
        <f t="shared" si="7"/>
        <v/>
      </c>
      <c r="AL26" s="22" t="str">
        <f t="shared" si="8"/>
        <v/>
      </c>
      <c r="AM26" s="22" t="str">
        <f t="shared" si="0"/>
        <v/>
      </c>
    </row>
    <row r="27" spans="1:39" ht="24" customHeight="1">
      <c r="A27" s="21" t="e">
        <f t="shared" si="1"/>
        <v>#NUM!</v>
      </c>
      <c r="B27" s="59"/>
      <c r="C27" s="60"/>
      <c r="D27" s="60"/>
      <c r="E27" s="32"/>
      <c r="F27" s="33"/>
      <c r="G27" s="59"/>
      <c r="H27" s="60"/>
      <c r="I27" s="60"/>
      <c r="J27" s="32"/>
      <c r="K27" s="33"/>
      <c r="L27" s="59"/>
      <c r="M27" s="60"/>
      <c r="N27" s="60"/>
      <c r="O27" s="32"/>
      <c r="P27" s="33"/>
      <c r="Q27" s="59"/>
      <c r="R27" s="60"/>
      <c r="S27" s="60"/>
      <c r="T27" s="32"/>
      <c r="U27" s="33"/>
      <c r="V27" s="59"/>
      <c r="W27" s="60"/>
      <c r="X27" s="60"/>
      <c r="Y27" s="32"/>
      <c r="Z27" s="33"/>
      <c r="AA27" s="59"/>
      <c r="AB27" s="60"/>
      <c r="AC27" s="60"/>
      <c r="AD27" s="32"/>
      <c r="AE27" s="33"/>
      <c r="AF27" s="62">
        <f t="shared" si="2"/>
        <v>0</v>
      </c>
      <c r="AG27" s="22" t="str">
        <f t="shared" si="3"/>
        <v>OK</v>
      </c>
      <c r="AH27" s="29" t="str">
        <f t="shared" si="4"/>
        <v/>
      </c>
      <c r="AI27" s="29" t="str">
        <f t="shared" si="5"/>
        <v/>
      </c>
      <c r="AJ27" s="29" t="str">
        <f t="shared" si="6"/>
        <v/>
      </c>
      <c r="AK27" s="22" t="str">
        <f t="shared" si="7"/>
        <v/>
      </c>
      <c r="AL27" s="22" t="str">
        <f t="shared" si="8"/>
        <v/>
      </c>
      <c r="AM27" s="22" t="str">
        <f t="shared" si="0"/>
        <v/>
      </c>
    </row>
    <row r="28" spans="1:39" ht="24" customHeight="1">
      <c r="A28" s="21" t="e">
        <f t="shared" si="1"/>
        <v>#NUM!</v>
      </c>
      <c r="B28" s="59"/>
      <c r="C28" s="60"/>
      <c r="D28" s="60"/>
      <c r="E28" s="32"/>
      <c r="F28" s="33"/>
      <c r="G28" s="59"/>
      <c r="H28" s="60"/>
      <c r="I28" s="60"/>
      <c r="J28" s="32"/>
      <c r="K28" s="33"/>
      <c r="L28" s="59"/>
      <c r="M28" s="60"/>
      <c r="N28" s="60"/>
      <c r="O28" s="32"/>
      <c r="P28" s="33"/>
      <c r="Q28" s="59"/>
      <c r="R28" s="60"/>
      <c r="S28" s="60"/>
      <c r="T28" s="32"/>
      <c r="U28" s="33"/>
      <c r="V28" s="59"/>
      <c r="W28" s="60"/>
      <c r="X28" s="60"/>
      <c r="Y28" s="32"/>
      <c r="Z28" s="33"/>
      <c r="AA28" s="59"/>
      <c r="AB28" s="60"/>
      <c r="AC28" s="60"/>
      <c r="AD28" s="32"/>
      <c r="AE28" s="33"/>
      <c r="AF28" s="62">
        <f t="shared" si="2"/>
        <v>0</v>
      </c>
      <c r="AG28" s="22" t="str">
        <f t="shared" si="3"/>
        <v>OK</v>
      </c>
      <c r="AH28" s="29" t="str">
        <f t="shared" si="4"/>
        <v/>
      </c>
      <c r="AI28" s="29" t="str">
        <f t="shared" si="5"/>
        <v/>
      </c>
      <c r="AJ28" s="29" t="str">
        <f t="shared" si="6"/>
        <v/>
      </c>
      <c r="AK28" s="22" t="str">
        <f t="shared" si="7"/>
        <v/>
      </c>
      <c r="AL28" s="22" t="str">
        <f t="shared" si="8"/>
        <v/>
      </c>
      <c r="AM28" s="22" t="str">
        <f t="shared" si="0"/>
        <v/>
      </c>
    </row>
    <row r="29" spans="1:39" ht="24" customHeight="1">
      <c r="A29" s="21" t="e">
        <f t="shared" si="1"/>
        <v>#NUM!</v>
      </c>
      <c r="B29" s="59"/>
      <c r="C29" s="60"/>
      <c r="D29" s="60"/>
      <c r="E29" s="32"/>
      <c r="F29" s="33"/>
      <c r="G29" s="59"/>
      <c r="H29" s="60"/>
      <c r="I29" s="60"/>
      <c r="J29" s="32"/>
      <c r="K29" s="33"/>
      <c r="L29" s="59"/>
      <c r="M29" s="60"/>
      <c r="N29" s="60"/>
      <c r="O29" s="32"/>
      <c r="P29" s="33"/>
      <c r="Q29" s="59"/>
      <c r="R29" s="60"/>
      <c r="S29" s="60"/>
      <c r="T29" s="32"/>
      <c r="U29" s="33"/>
      <c r="V29" s="59"/>
      <c r="W29" s="60"/>
      <c r="X29" s="60"/>
      <c r="Y29" s="32"/>
      <c r="Z29" s="33"/>
      <c r="AA29" s="59"/>
      <c r="AB29" s="60"/>
      <c r="AC29" s="60"/>
      <c r="AD29" s="32"/>
      <c r="AE29" s="33"/>
      <c r="AF29" s="62">
        <f t="shared" si="2"/>
        <v>0</v>
      </c>
      <c r="AG29" s="22" t="str">
        <f t="shared" si="3"/>
        <v>OK</v>
      </c>
      <c r="AH29" s="29" t="str">
        <f t="shared" si="4"/>
        <v/>
      </c>
      <c r="AI29" s="29" t="str">
        <f t="shared" si="5"/>
        <v/>
      </c>
      <c r="AJ29" s="29" t="str">
        <f t="shared" si="6"/>
        <v/>
      </c>
      <c r="AK29" s="22" t="str">
        <f t="shared" si="7"/>
        <v/>
      </c>
      <c r="AL29" s="22" t="str">
        <f t="shared" si="8"/>
        <v/>
      </c>
      <c r="AM29" s="22" t="str">
        <f t="shared" si="0"/>
        <v/>
      </c>
    </row>
    <row r="30" spans="1:39" ht="24" customHeight="1">
      <c r="A30" s="21" t="e">
        <f t="shared" si="1"/>
        <v>#NUM!</v>
      </c>
      <c r="B30" s="59"/>
      <c r="C30" s="60"/>
      <c r="D30" s="60"/>
      <c r="E30" s="32"/>
      <c r="F30" s="33"/>
      <c r="G30" s="59"/>
      <c r="H30" s="60"/>
      <c r="I30" s="60"/>
      <c r="J30" s="32"/>
      <c r="K30" s="33"/>
      <c r="L30" s="59"/>
      <c r="M30" s="60"/>
      <c r="N30" s="60"/>
      <c r="O30" s="32"/>
      <c r="P30" s="33"/>
      <c r="Q30" s="59"/>
      <c r="R30" s="60"/>
      <c r="S30" s="60"/>
      <c r="T30" s="32"/>
      <c r="U30" s="33"/>
      <c r="V30" s="59"/>
      <c r="W30" s="60"/>
      <c r="X30" s="60"/>
      <c r="Y30" s="32"/>
      <c r="Z30" s="33"/>
      <c r="AA30" s="59"/>
      <c r="AB30" s="60"/>
      <c r="AC30" s="60"/>
      <c r="AD30" s="32"/>
      <c r="AE30" s="33"/>
      <c r="AF30" s="62">
        <f t="shared" si="2"/>
        <v>0</v>
      </c>
      <c r="AG30" s="22" t="str">
        <f t="shared" si="3"/>
        <v>OK</v>
      </c>
      <c r="AH30" s="29" t="str">
        <f t="shared" si="4"/>
        <v/>
      </c>
      <c r="AI30" s="29" t="str">
        <f t="shared" si="5"/>
        <v/>
      </c>
      <c r="AJ30" s="29" t="str">
        <f t="shared" si="6"/>
        <v/>
      </c>
      <c r="AK30" s="22" t="str">
        <f t="shared" si="7"/>
        <v/>
      </c>
      <c r="AL30" s="22" t="str">
        <f t="shared" si="8"/>
        <v/>
      </c>
      <c r="AM30" s="22" t="str">
        <f t="shared" si="0"/>
        <v/>
      </c>
    </row>
    <row r="31" spans="1:39" ht="24" customHeight="1">
      <c r="A31" s="21" t="e">
        <f t="shared" si="1"/>
        <v>#NUM!</v>
      </c>
      <c r="B31" s="59"/>
      <c r="C31" s="60"/>
      <c r="D31" s="60"/>
      <c r="E31" s="32"/>
      <c r="F31" s="33"/>
      <c r="G31" s="59"/>
      <c r="H31" s="60"/>
      <c r="I31" s="60"/>
      <c r="J31" s="32"/>
      <c r="K31" s="33"/>
      <c r="L31" s="59"/>
      <c r="M31" s="60"/>
      <c r="N31" s="60"/>
      <c r="O31" s="32"/>
      <c r="P31" s="33"/>
      <c r="Q31" s="59"/>
      <c r="R31" s="60"/>
      <c r="S31" s="60"/>
      <c r="T31" s="32"/>
      <c r="U31" s="33"/>
      <c r="V31" s="59"/>
      <c r="W31" s="60"/>
      <c r="X31" s="60"/>
      <c r="Y31" s="32"/>
      <c r="Z31" s="33"/>
      <c r="AA31" s="59"/>
      <c r="AB31" s="60"/>
      <c r="AC31" s="60"/>
      <c r="AD31" s="32"/>
      <c r="AE31" s="33"/>
      <c r="AF31" s="62">
        <f t="shared" si="2"/>
        <v>0</v>
      </c>
      <c r="AG31" s="22" t="str">
        <f t="shared" si="3"/>
        <v>OK</v>
      </c>
      <c r="AH31" s="29" t="str">
        <f t="shared" si="4"/>
        <v/>
      </c>
      <c r="AI31" s="29" t="str">
        <f t="shared" si="5"/>
        <v/>
      </c>
      <c r="AJ31" s="29" t="str">
        <f t="shared" si="6"/>
        <v/>
      </c>
      <c r="AK31" s="22" t="str">
        <f t="shared" si="7"/>
        <v/>
      </c>
      <c r="AL31" s="22" t="str">
        <f t="shared" si="8"/>
        <v/>
      </c>
      <c r="AM31" s="22" t="str">
        <f t="shared" si="0"/>
        <v/>
      </c>
    </row>
    <row r="32" spans="1:39" ht="24" customHeight="1">
      <c r="A32" s="21" t="e">
        <f t="shared" si="1"/>
        <v>#NUM!</v>
      </c>
      <c r="B32" s="59"/>
      <c r="C32" s="60"/>
      <c r="D32" s="60"/>
      <c r="E32" s="32"/>
      <c r="F32" s="33"/>
      <c r="G32" s="59"/>
      <c r="H32" s="60"/>
      <c r="I32" s="60"/>
      <c r="J32" s="32"/>
      <c r="K32" s="33"/>
      <c r="L32" s="59"/>
      <c r="M32" s="60"/>
      <c r="N32" s="60"/>
      <c r="O32" s="32"/>
      <c r="P32" s="33"/>
      <c r="Q32" s="59"/>
      <c r="R32" s="60"/>
      <c r="S32" s="60"/>
      <c r="T32" s="32"/>
      <c r="U32" s="33"/>
      <c r="V32" s="59"/>
      <c r="W32" s="60"/>
      <c r="X32" s="60"/>
      <c r="Y32" s="32"/>
      <c r="Z32" s="33"/>
      <c r="AA32" s="59"/>
      <c r="AB32" s="60"/>
      <c r="AC32" s="60"/>
      <c r="AD32" s="32"/>
      <c r="AE32" s="33"/>
      <c r="AF32" s="62">
        <f t="shared" si="2"/>
        <v>0</v>
      </c>
      <c r="AG32" s="22" t="str">
        <f t="shared" si="3"/>
        <v>OK</v>
      </c>
      <c r="AH32" s="29" t="str">
        <f t="shared" si="4"/>
        <v/>
      </c>
      <c r="AI32" s="29" t="str">
        <f t="shared" si="5"/>
        <v/>
      </c>
      <c r="AJ32" s="29" t="str">
        <f t="shared" si="6"/>
        <v/>
      </c>
      <c r="AK32" s="22" t="str">
        <f t="shared" si="7"/>
        <v/>
      </c>
      <c r="AL32" s="22" t="str">
        <f t="shared" si="8"/>
        <v/>
      </c>
      <c r="AM32" s="22" t="str">
        <f t="shared" si="0"/>
        <v/>
      </c>
    </row>
    <row r="33" spans="1:39" ht="24" customHeight="1">
      <c r="A33" s="21" t="e">
        <f t="shared" si="1"/>
        <v>#NUM!</v>
      </c>
      <c r="B33" s="59"/>
      <c r="C33" s="60"/>
      <c r="D33" s="60"/>
      <c r="E33" s="32"/>
      <c r="F33" s="33"/>
      <c r="G33" s="59"/>
      <c r="H33" s="60"/>
      <c r="I33" s="60"/>
      <c r="J33" s="32"/>
      <c r="K33" s="33"/>
      <c r="L33" s="59"/>
      <c r="M33" s="60"/>
      <c r="N33" s="60"/>
      <c r="O33" s="32"/>
      <c r="P33" s="33"/>
      <c r="Q33" s="59"/>
      <c r="R33" s="60"/>
      <c r="S33" s="60"/>
      <c r="T33" s="32"/>
      <c r="U33" s="33"/>
      <c r="V33" s="59"/>
      <c r="W33" s="60"/>
      <c r="X33" s="60"/>
      <c r="Y33" s="32"/>
      <c r="Z33" s="33"/>
      <c r="AA33" s="59"/>
      <c r="AB33" s="60"/>
      <c r="AC33" s="60"/>
      <c r="AD33" s="32"/>
      <c r="AE33" s="33"/>
      <c r="AF33" s="62">
        <f t="shared" si="2"/>
        <v>0</v>
      </c>
      <c r="AG33" s="22" t="str">
        <f t="shared" si="3"/>
        <v>OK</v>
      </c>
      <c r="AH33" s="29" t="str">
        <f t="shared" si="4"/>
        <v/>
      </c>
      <c r="AI33" s="29" t="str">
        <f t="shared" si="5"/>
        <v/>
      </c>
      <c r="AJ33" s="29" t="str">
        <f t="shared" si="6"/>
        <v/>
      </c>
      <c r="AK33" s="22" t="str">
        <f t="shared" si="7"/>
        <v/>
      </c>
      <c r="AL33" s="22" t="str">
        <f t="shared" si="8"/>
        <v/>
      </c>
      <c r="AM33" s="22" t="str">
        <f t="shared" si="0"/>
        <v/>
      </c>
    </row>
    <row r="34" spans="1:39" ht="24" customHeight="1">
      <c r="A34" s="21" t="e">
        <f t="shared" si="1"/>
        <v>#NUM!</v>
      </c>
      <c r="B34" s="59"/>
      <c r="C34" s="60"/>
      <c r="D34" s="60"/>
      <c r="E34" s="32"/>
      <c r="F34" s="33"/>
      <c r="G34" s="59"/>
      <c r="H34" s="60"/>
      <c r="I34" s="60"/>
      <c r="J34" s="32"/>
      <c r="K34" s="33"/>
      <c r="L34" s="59"/>
      <c r="M34" s="60"/>
      <c r="N34" s="60"/>
      <c r="O34" s="32"/>
      <c r="P34" s="33"/>
      <c r="Q34" s="59"/>
      <c r="R34" s="60"/>
      <c r="S34" s="60"/>
      <c r="T34" s="32"/>
      <c r="U34" s="33"/>
      <c r="V34" s="59"/>
      <c r="W34" s="60"/>
      <c r="X34" s="60"/>
      <c r="Y34" s="32"/>
      <c r="Z34" s="33"/>
      <c r="AA34" s="59"/>
      <c r="AB34" s="60"/>
      <c r="AC34" s="60"/>
      <c r="AD34" s="32"/>
      <c r="AE34" s="33"/>
      <c r="AF34" s="62">
        <f t="shared" si="2"/>
        <v>0</v>
      </c>
      <c r="AG34" s="22" t="str">
        <f t="shared" si="3"/>
        <v>OK</v>
      </c>
      <c r="AH34" s="29" t="str">
        <f t="shared" si="4"/>
        <v/>
      </c>
      <c r="AI34" s="29" t="str">
        <f t="shared" si="5"/>
        <v/>
      </c>
      <c r="AJ34" s="29" t="str">
        <f t="shared" si="6"/>
        <v/>
      </c>
      <c r="AK34" s="22" t="str">
        <f t="shared" si="7"/>
        <v/>
      </c>
      <c r="AL34" s="22" t="str">
        <f t="shared" si="8"/>
        <v/>
      </c>
      <c r="AM34" s="22" t="str">
        <f t="shared" si="0"/>
        <v/>
      </c>
    </row>
    <row r="35" spans="1:39" ht="24" customHeight="1">
      <c r="A35" s="21" t="e">
        <f>IF(DAY(DATE($B$2,$F$2,29))=29,A34+1,"")</f>
        <v>#NUM!</v>
      </c>
      <c r="B35" s="59"/>
      <c r="C35" s="60"/>
      <c r="D35" s="60"/>
      <c r="E35" s="32"/>
      <c r="F35" s="33"/>
      <c r="G35" s="59"/>
      <c r="H35" s="60"/>
      <c r="I35" s="60"/>
      <c r="J35" s="32"/>
      <c r="K35" s="33"/>
      <c r="L35" s="59"/>
      <c r="M35" s="60"/>
      <c r="N35" s="60"/>
      <c r="O35" s="32"/>
      <c r="P35" s="33"/>
      <c r="Q35" s="59"/>
      <c r="R35" s="60"/>
      <c r="S35" s="60"/>
      <c r="T35" s="32"/>
      <c r="U35" s="33"/>
      <c r="V35" s="59"/>
      <c r="W35" s="60"/>
      <c r="X35" s="60"/>
      <c r="Y35" s="32"/>
      <c r="Z35" s="33"/>
      <c r="AA35" s="59"/>
      <c r="AB35" s="60"/>
      <c r="AC35" s="60"/>
      <c r="AD35" s="32"/>
      <c r="AE35" s="33"/>
      <c r="AF35" s="62">
        <f t="shared" si="2"/>
        <v>0</v>
      </c>
      <c r="AG35" s="22" t="str">
        <f t="shared" si="3"/>
        <v>OK</v>
      </c>
      <c r="AH35" s="29" t="str">
        <f t="shared" si="4"/>
        <v/>
      </c>
      <c r="AI35" s="29" t="str">
        <f t="shared" si="5"/>
        <v/>
      </c>
      <c r="AJ35" s="29" t="str">
        <f t="shared" si="6"/>
        <v/>
      </c>
      <c r="AK35" s="22" t="str">
        <f>IF(AND(Q35&lt;&gt;"",T35=""),"NG団体4","")</f>
        <v/>
      </c>
      <c r="AL35" s="22" t="str">
        <f t="shared" si="8"/>
        <v/>
      </c>
      <c r="AM35" s="22" t="str">
        <f t="shared" si="0"/>
        <v/>
      </c>
    </row>
    <row r="36" spans="1:39" ht="24" customHeight="1">
      <c r="A36" s="21" t="e">
        <f>IF(DAY(DATE($B$2,$F$2,30))=30,A35+1,"")</f>
        <v>#NUM!</v>
      </c>
      <c r="B36" s="59"/>
      <c r="C36" s="60"/>
      <c r="D36" s="60"/>
      <c r="E36" s="32"/>
      <c r="F36" s="33"/>
      <c r="G36" s="59"/>
      <c r="H36" s="60"/>
      <c r="I36" s="60"/>
      <c r="J36" s="32"/>
      <c r="K36" s="33"/>
      <c r="L36" s="59"/>
      <c r="M36" s="60"/>
      <c r="N36" s="60"/>
      <c r="O36" s="32"/>
      <c r="P36" s="33"/>
      <c r="Q36" s="59"/>
      <c r="R36" s="60"/>
      <c r="S36" s="60"/>
      <c r="T36" s="32"/>
      <c r="U36" s="33"/>
      <c r="V36" s="59"/>
      <c r="W36" s="60"/>
      <c r="X36" s="60"/>
      <c r="Y36" s="32"/>
      <c r="Z36" s="33"/>
      <c r="AA36" s="59"/>
      <c r="AB36" s="60"/>
      <c r="AC36" s="60"/>
      <c r="AD36" s="32"/>
      <c r="AE36" s="33"/>
      <c r="AF36" s="62">
        <f t="shared" si="2"/>
        <v>0</v>
      </c>
      <c r="AG36" s="22" t="str">
        <f t="shared" si="3"/>
        <v>OK</v>
      </c>
      <c r="AH36" s="29" t="str">
        <f t="shared" si="4"/>
        <v/>
      </c>
      <c r="AI36" s="29" t="str">
        <f t="shared" si="5"/>
        <v/>
      </c>
      <c r="AJ36" s="29" t="str">
        <f t="shared" si="6"/>
        <v/>
      </c>
      <c r="AK36" s="22" t="str">
        <f t="shared" si="7"/>
        <v/>
      </c>
      <c r="AL36" s="22" t="str">
        <f t="shared" si="8"/>
        <v/>
      </c>
      <c r="AM36" s="22" t="str">
        <f t="shared" si="0"/>
        <v/>
      </c>
    </row>
    <row r="37" spans="1:39" ht="24" customHeight="1">
      <c r="A37" s="21" t="e">
        <f>IF(DAY(DATE($B$2,$F$2,31))=31,A36+1,"")</f>
        <v>#NUM!</v>
      </c>
      <c r="B37" s="59"/>
      <c r="C37" s="60"/>
      <c r="D37" s="60"/>
      <c r="E37" s="32"/>
      <c r="F37" s="33"/>
      <c r="G37" s="59"/>
      <c r="H37" s="60"/>
      <c r="I37" s="60"/>
      <c r="J37" s="32"/>
      <c r="K37" s="33"/>
      <c r="L37" s="59"/>
      <c r="M37" s="60"/>
      <c r="N37" s="60"/>
      <c r="O37" s="32"/>
      <c r="P37" s="33"/>
      <c r="Q37" s="59"/>
      <c r="R37" s="60"/>
      <c r="S37" s="60"/>
      <c r="T37" s="32"/>
      <c r="U37" s="33"/>
      <c r="V37" s="59"/>
      <c r="W37" s="60"/>
      <c r="X37" s="60"/>
      <c r="Y37" s="32"/>
      <c r="Z37" s="33"/>
      <c r="AA37" s="59"/>
      <c r="AB37" s="60"/>
      <c r="AC37" s="60"/>
      <c r="AD37" s="32"/>
      <c r="AE37" s="33"/>
      <c r="AF37" s="62">
        <f t="shared" si="2"/>
        <v>0</v>
      </c>
      <c r="AG37" s="22" t="str">
        <f t="shared" si="3"/>
        <v>OK</v>
      </c>
      <c r="AH37" s="29" t="str">
        <f t="shared" si="4"/>
        <v/>
      </c>
      <c r="AI37" s="29" t="str">
        <f t="shared" si="5"/>
        <v/>
      </c>
      <c r="AJ37" s="29" t="str">
        <f t="shared" si="6"/>
        <v/>
      </c>
      <c r="AK37" s="22" t="str">
        <f t="shared" si="7"/>
        <v/>
      </c>
      <c r="AL37" s="22" t="str">
        <f t="shared" si="8"/>
        <v/>
      </c>
      <c r="AM37" s="22" t="str">
        <f t="shared" si="0"/>
        <v/>
      </c>
    </row>
    <row r="38" spans="1:39">
      <c r="Q38" s="11"/>
    </row>
    <row r="39" spans="1:39">
      <c r="A39" s="7" t="s">
        <v>52</v>
      </c>
      <c r="B39" s="113" t="s">
        <v>113</v>
      </c>
      <c r="C39" s="114"/>
      <c r="D39" s="114" t="s">
        <v>63</v>
      </c>
      <c r="E39" s="115"/>
      <c r="G39" s="99" t="s">
        <v>78</v>
      </c>
      <c r="H39" s="100"/>
      <c r="I39" s="101"/>
    </row>
    <row r="40" spans="1:39">
      <c r="A40" s="116" t="s">
        <v>97</v>
      </c>
      <c r="B40" s="126">
        <f>SUM(AF7:AF37)</f>
        <v>0</v>
      </c>
      <c r="C40" s="127"/>
      <c r="D40" s="118">
        <f>B40/"1:0:0"*200</f>
        <v>0</v>
      </c>
      <c r="E40" s="119"/>
      <c r="G40" s="120">
        <f>SUM(F7:F37,K7:K37,P7:P37,U7:U37,Z7:Z37,AE7:AE37)</f>
        <v>0</v>
      </c>
      <c r="H40" s="121"/>
      <c r="I40" s="122"/>
    </row>
    <row r="41" spans="1:39">
      <c r="A41" s="117"/>
      <c r="B41" s="126"/>
      <c r="C41" s="127"/>
      <c r="D41" s="118"/>
      <c r="E41" s="119"/>
      <c r="G41" s="123"/>
      <c r="H41" s="124"/>
      <c r="I41" s="125"/>
    </row>
    <row r="43" spans="1:39">
      <c r="A43" s="108" t="s">
        <v>109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2"/>
      <c r="AA43" s="12"/>
    </row>
  </sheetData>
  <sheetProtection algorithmName="SHA-512" hashValue="wEmpVft0l6fOzOOMjI/UwP41/IEvNtGiVebMbaQ3EzuajsjfPjpnfCjBF908Y3AXqL1dyat0BRvenkxchlxHDg==" saltValue="4LnvgfrzWl2ffrvbyucw5g==" spinCount="100000" sheet="1" objects="1" scenarios="1"/>
  <mergeCells count="23">
    <mergeCell ref="A40:A41"/>
    <mergeCell ref="D40:E41"/>
    <mergeCell ref="G40:I41"/>
    <mergeCell ref="A5:A6"/>
    <mergeCell ref="B5:F5"/>
    <mergeCell ref="G5:K5"/>
    <mergeCell ref="B40:C41"/>
    <mergeCell ref="V5:Z5"/>
    <mergeCell ref="AA5:AE5"/>
    <mergeCell ref="AA2:AE3"/>
    <mergeCell ref="A43:U43"/>
    <mergeCell ref="AF5:AF6"/>
    <mergeCell ref="B2:C2"/>
    <mergeCell ref="D2:E2"/>
    <mergeCell ref="F2:G2"/>
    <mergeCell ref="B3:C3"/>
    <mergeCell ref="D3:E3"/>
    <mergeCell ref="F3:G3"/>
    <mergeCell ref="L5:P5"/>
    <mergeCell ref="Q5:U5"/>
    <mergeCell ref="B39:C39"/>
    <mergeCell ref="D39:E39"/>
    <mergeCell ref="G39:I39"/>
  </mergeCells>
  <phoneticPr fontId="10"/>
  <conditionalFormatting sqref="A7:A37">
    <cfRule type="expression" dxfId="145" priority="59" stopIfTrue="1">
      <formula>WEEKDAY($A7)=1</formula>
    </cfRule>
    <cfRule type="expression" dxfId="144" priority="60" stopIfTrue="1">
      <formula>WEEKDAY($A7)=7</formula>
    </cfRule>
    <cfRule type="expression" priority="61" stopIfTrue="1">
      <formula>"WEEKDAY($A6)=7"</formula>
    </cfRule>
    <cfRule type="expression" dxfId="143" priority="62" stopIfTrue="1">
      <formula>"WEEKDAY($A6)=7"</formula>
    </cfRule>
    <cfRule type="expression" priority="63" stopIfTrue="1">
      <formula>"WEEKDAY(SA3)=7"</formula>
    </cfRule>
  </conditionalFormatting>
  <conditionalFormatting sqref="D7:D37">
    <cfRule type="expression" dxfId="142" priority="36">
      <formula>IF(NOT(ISBLANK(C7)),IF(ISBLANK(D7),TRUE,FALSE),FALSE)</formula>
    </cfRule>
    <cfRule type="cellIs" dxfId="141" priority="49" operator="greaterThan">
      <formula>CEILING(C7-B7,"1:00")</formula>
    </cfRule>
  </conditionalFormatting>
  <conditionalFormatting sqref="E7:E37">
    <cfRule type="expression" dxfId="140" priority="45">
      <formula>IF($AH7="NG団体1",1,0)</formula>
    </cfRule>
  </conditionalFormatting>
  <conditionalFormatting sqref="F7:F37">
    <cfRule type="expression" dxfId="139" priority="24">
      <formula>IF(NOT(ISBLANK(E7)),IF(ISBLANK(F7),TRUE,FALSE),FALSE)</formula>
    </cfRule>
  </conditionalFormatting>
  <conditionalFormatting sqref="I7:I37">
    <cfRule type="expression" dxfId="138" priority="34">
      <formula>IF(NOT(ISBLANK(H7)),IF(ISBLANK(I7),TRUE,FALSE),FALSE)</formula>
    </cfRule>
    <cfRule type="cellIs" dxfId="137" priority="35" operator="greaterThan">
      <formula>CEILING(H7-G7,"1:00")</formula>
    </cfRule>
  </conditionalFormatting>
  <conditionalFormatting sqref="J7:J37">
    <cfRule type="expression" dxfId="136" priority="44">
      <formula>IF($AI7="NG団体2",1,0)</formula>
    </cfRule>
  </conditionalFormatting>
  <conditionalFormatting sqref="K7:K37">
    <cfRule type="expression" dxfId="135" priority="5">
      <formula>IF(NOT(ISBLANK(J7)),IF(ISBLANK(K7),TRUE,FALSE),FALSE)</formula>
    </cfRule>
  </conditionalFormatting>
  <conditionalFormatting sqref="N7:N37">
    <cfRule type="expression" dxfId="134" priority="32">
      <formula>IF(NOT(ISBLANK(M7)),IF(ISBLANK(N7),TRUE,FALSE),FALSE)</formula>
    </cfRule>
    <cfRule type="cellIs" dxfId="133" priority="33" operator="greaterThan">
      <formula>CEILING(M7-L7,"1:00")</formula>
    </cfRule>
  </conditionalFormatting>
  <conditionalFormatting sqref="O7:O37">
    <cfRule type="expression" dxfId="132" priority="43">
      <formula>IF($AJ7="NG団体3",1,0)</formula>
    </cfRule>
  </conditionalFormatting>
  <conditionalFormatting sqref="P7:P37">
    <cfRule type="expression" dxfId="131" priority="4">
      <formula>IF(NOT(ISBLANK(O7)),IF(ISBLANK(P7),TRUE,FALSE),FALSE)</formula>
    </cfRule>
  </conditionalFormatting>
  <conditionalFormatting sqref="S7:S37">
    <cfRule type="cellIs" dxfId="130" priority="11" operator="greaterThan">
      <formula>CEILING(R7-Q7,"1:00")</formula>
    </cfRule>
    <cfRule type="expression" dxfId="129" priority="12">
      <formula>IF(NOT(ISBLANK(R7)),IF(ISBLANK(S7),TRUE,FALSE),FALSE)</formula>
    </cfRule>
  </conditionalFormatting>
  <conditionalFormatting sqref="T7:T37">
    <cfRule type="expression" dxfId="128" priority="42">
      <formula>IF($AK7="NG団体4",1,0)</formula>
    </cfRule>
  </conditionalFormatting>
  <conditionalFormatting sqref="U7:U37">
    <cfRule type="expression" dxfId="127" priority="3">
      <formula>IF(NOT(ISBLANK(T7)),IF(ISBLANK(U7),TRUE,FALSE),FALSE)</formula>
    </cfRule>
  </conditionalFormatting>
  <conditionalFormatting sqref="X7:X37">
    <cfRule type="cellIs" dxfId="126" priority="9" operator="greaterThan">
      <formula>CEILING(W7-V7,"1:00")</formula>
    </cfRule>
    <cfRule type="expression" dxfId="125" priority="10">
      <formula>IF(NOT(ISBLANK(W7)),IF(ISBLANK(X7),TRUE,FALSE),FALSE)</formula>
    </cfRule>
  </conditionalFormatting>
  <conditionalFormatting sqref="Y7:Y37">
    <cfRule type="expression" dxfId="124" priority="15">
      <formula>IF($AL7="NG団体5",1,0)</formula>
    </cfRule>
  </conditionalFormatting>
  <conditionalFormatting sqref="Z7:Z37">
    <cfRule type="expression" dxfId="123" priority="2">
      <formula>IF(NOT(ISBLANK(Y7)),IF(ISBLANK(Z7),TRUE,FALSE),FALSE)</formula>
    </cfRule>
  </conditionalFormatting>
  <conditionalFormatting sqref="AC7:AC37">
    <cfRule type="cellIs" dxfId="122" priority="7" operator="greaterThan">
      <formula>CEILING(AB7-AA7,"1:00")</formula>
    </cfRule>
    <cfRule type="expression" dxfId="121" priority="8">
      <formula>IF(NOT(ISBLANK(AB7)),IF(ISBLANK(AC7),TRUE,FALSE),FALSE)</formula>
    </cfRule>
  </conditionalFormatting>
  <conditionalFormatting sqref="AD7:AD37">
    <cfRule type="expression" dxfId="120" priority="6">
      <formula>IF($AM7="NG団体6",1,0)</formula>
    </cfRule>
  </conditionalFormatting>
  <conditionalFormatting sqref="AE7:AE37">
    <cfRule type="expression" dxfId="119" priority="1">
      <formula>IF(NOT(ISBLANK(AD7)),IF(ISBLANK(AE7),TRUE,FALSE),FALSE)</formula>
    </cfRule>
  </conditionalFormatting>
  <conditionalFormatting sqref="AG7:AG37">
    <cfRule type="cellIs" dxfId="118" priority="53" operator="notEqual">
      <formula>"OK"</formula>
    </cfRule>
  </conditionalFormatting>
  <conditionalFormatting sqref="AH7:AM7 AH8 AK8:AM37">
    <cfRule type="cellIs" dxfId="117" priority="41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6F2FB-61EE-416F-9885-2ED80340887A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F4D49DC-8325-4276-8473-B4391D9529E5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F03E-43C3-42C8-A49B-BB06F4EFB8CF}">
  <sheetPr>
    <tabColor rgb="FFFF0000"/>
    <pageSetUpPr fitToPage="1"/>
  </sheetPr>
  <dimension ref="A1:AM43"/>
  <sheetViews>
    <sheetView zoomScaleNormal="100" workbookViewId="0">
      <selection activeCell="A43" sqref="A43:U43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9" ht="28.2" customHeight="1" thickBot="1">
      <c r="A1" s="66" t="s">
        <v>110</v>
      </c>
      <c r="O1" s="63"/>
    </row>
    <row r="2" spans="1:39" ht="28.2" customHeight="1">
      <c r="A2" s="10" t="s">
        <v>49</v>
      </c>
      <c r="B2" s="111">
        <f>'申請書(体育施設利用許可)'!B16</f>
        <v>0</v>
      </c>
      <c r="C2" s="111"/>
      <c r="D2" s="111" t="s">
        <v>50</v>
      </c>
      <c r="E2" s="111"/>
      <c r="F2" s="112">
        <f>'申請書(体育施設利用許可)'!D16</f>
        <v>0</v>
      </c>
      <c r="G2" s="111"/>
      <c r="O2" s="63"/>
      <c r="Q2" s="57"/>
      <c r="R2" s="57"/>
      <c r="S2" s="57"/>
      <c r="T2" s="57"/>
      <c r="U2" s="57"/>
      <c r="V2" s="28"/>
      <c r="X2" s="64"/>
      <c r="Y2" s="65"/>
      <c r="Z2" s="65"/>
      <c r="AA2" s="102" t="s">
        <v>114</v>
      </c>
      <c r="AB2" s="103"/>
      <c r="AC2" s="103"/>
      <c r="AD2" s="103"/>
      <c r="AE2" s="104"/>
      <c r="AF2" s="65"/>
    </row>
    <row r="3" spans="1:39" ht="28.2" customHeight="1" thickBot="1">
      <c r="A3" s="7" t="s">
        <v>41</v>
      </c>
      <c r="B3" s="111">
        <f>'申請書(体育施設利用許可)'!B17:D17</f>
        <v>0</v>
      </c>
      <c r="C3" s="111"/>
      <c r="D3" s="111" t="s">
        <v>96</v>
      </c>
      <c r="E3" s="111"/>
      <c r="F3" s="111" t="s">
        <v>90</v>
      </c>
      <c r="G3" s="111"/>
      <c r="Q3" s="57"/>
      <c r="R3" s="57"/>
      <c r="S3" s="57"/>
      <c r="T3" s="57"/>
      <c r="U3" s="57"/>
      <c r="V3" s="28"/>
      <c r="X3" s="65"/>
      <c r="Y3" s="65"/>
      <c r="Z3" s="65"/>
      <c r="AA3" s="105"/>
      <c r="AB3" s="106"/>
      <c r="AC3" s="106"/>
      <c r="AD3" s="106"/>
      <c r="AE3" s="107"/>
      <c r="AF3" s="65"/>
    </row>
    <row r="5" spans="1:39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157</v>
      </c>
      <c r="W5" s="100"/>
      <c r="X5" s="100"/>
      <c r="Y5" s="100"/>
      <c r="Z5" s="101"/>
      <c r="AA5" s="99" t="s">
        <v>161</v>
      </c>
      <c r="AB5" s="100"/>
      <c r="AC5" s="100"/>
      <c r="AD5" s="100"/>
      <c r="AE5" s="101"/>
      <c r="AF5" s="109" t="s">
        <v>112</v>
      </c>
    </row>
    <row r="6" spans="1:39" ht="19.2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10"/>
      <c r="AG6" s="12" t="s">
        <v>99</v>
      </c>
      <c r="AH6" s="12" t="s">
        <v>100</v>
      </c>
      <c r="AI6" s="12" t="s">
        <v>101</v>
      </c>
      <c r="AJ6" s="12" t="s">
        <v>102</v>
      </c>
      <c r="AK6" s="12" t="s">
        <v>103</v>
      </c>
      <c r="AL6" s="12" t="s">
        <v>159</v>
      </c>
      <c r="AM6" s="6" t="s">
        <v>163</v>
      </c>
    </row>
    <row r="7" spans="1:39" ht="24" customHeight="1">
      <c r="A7" s="21" t="e">
        <f>DATE(B2,F2,1)</f>
        <v>#NUM!</v>
      </c>
      <c r="B7" s="59"/>
      <c r="C7" s="60"/>
      <c r="D7" s="60"/>
      <c r="E7" s="32"/>
      <c r="F7" s="33"/>
      <c r="G7" s="59"/>
      <c r="H7" s="60"/>
      <c r="I7" s="60"/>
      <c r="J7" s="32"/>
      <c r="K7" s="33"/>
      <c r="L7" s="59"/>
      <c r="M7" s="60"/>
      <c r="N7" s="60"/>
      <c r="O7" s="32"/>
      <c r="P7" s="33"/>
      <c r="Q7" s="59"/>
      <c r="R7" s="60"/>
      <c r="S7" s="60"/>
      <c r="T7" s="32"/>
      <c r="U7" s="33"/>
      <c r="V7" s="59"/>
      <c r="W7" s="60"/>
      <c r="X7" s="60"/>
      <c r="Y7" s="32"/>
      <c r="Z7" s="33"/>
      <c r="AA7" s="59"/>
      <c r="AB7" s="60"/>
      <c r="AC7" s="60"/>
      <c r="AD7" s="32"/>
      <c r="AE7" s="33"/>
      <c r="AF7" s="62">
        <f>SUM(D7,I7,N7,S7,X7,AC7)</f>
        <v>0</v>
      </c>
      <c r="AG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2" t="str">
        <f>IF(AND(B7&lt;&gt;"",E7=""),"NG団体1","")</f>
        <v/>
      </c>
      <c r="AI7" s="22" t="str">
        <f>IF(AND(G7&lt;&gt;"",J7=""),"NG団体2","")</f>
        <v/>
      </c>
      <c r="AJ7" s="22" t="str">
        <f>IF(AND(L7&lt;&gt;"",O7=""),"NG団体3","")</f>
        <v/>
      </c>
      <c r="AK7" s="22" t="str">
        <f>IF(AND(Q7&lt;&gt;"",T7=""),"NG団体4","")</f>
        <v/>
      </c>
      <c r="AL7" s="22" t="str">
        <f>IF(AND(V7&lt;&gt;"",Y7=""),"NG団体5","")</f>
        <v/>
      </c>
      <c r="AM7" s="22" t="str">
        <f>IF(AND(AA7&lt;&gt;"",AD7=""),"NG団体6","")</f>
        <v/>
      </c>
    </row>
    <row r="8" spans="1:39" ht="24" customHeight="1">
      <c r="A8" s="21" t="e">
        <f>A7+1</f>
        <v>#NUM!</v>
      </c>
      <c r="B8" s="59"/>
      <c r="C8" s="60"/>
      <c r="D8" s="60"/>
      <c r="E8" s="32"/>
      <c r="F8" s="33"/>
      <c r="G8" s="59"/>
      <c r="H8" s="60"/>
      <c r="I8" s="60"/>
      <c r="J8" s="32"/>
      <c r="K8" s="33"/>
      <c r="L8" s="59"/>
      <c r="M8" s="60"/>
      <c r="N8" s="60"/>
      <c r="O8" s="32"/>
      <c r="P8" s="33"/>
      <c r="Q8" s="59"/>
      <c r="R8" s="60"/>
      <c r="S8" s="60"/>
      <c r="T8" s="32"/>
      <c r="U8" s="33"/>
      <c r="V8" s="59"/>
      <c r="W8" s="60"/>
      <c r="X8" s="60"/>
      <c r="Y8" s="32"/>
      <c r="Z8" s="33"/>
      <c r="AA8" s="59"/>
      <c r="AB8" s="60"/>
      <c r="AC8" s="60"/>
      <c r="AD8" s="32"/>
      <c r="AE8" s="33"/>
      <c r="AF8" s="62">
        <f>SUM(D8,I8,N8,S8,X8,AC8)</f>
        <v>0</v>
      </c>
      <c r="AG8" s="22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2" t="str">
        <f>IF(AND(B8&lt;&gt;"",E8=""),"NG団体1","")</f>
        <v/>
      </c>
      <c r="AI8" s="29" t="str">
        <f>IF(AND(G8&lt;&gt;"",J8=""),"NG団体2","")</f>
        <v/>
      </c>
      <c r="AJ8" s="29" t="str">
        <f>IF(AND(L8&lt;&gt;"",O8=""),"NG団体3","")</f>
        <v/>
      </c>
      <c r="AK8" s="22" t="str">
        <f>IF(AND(Q8&lt;&gt;"",T8=""),"NG団体4","")</f>
        <v/>
      </c>
      <c r="AL8" s="22" t="str">
        <f>IF(AND(V8&lt;&gt;"",Y8=""),"NG団体5","")</f>
        <v/>
      </c>
      <c r="AM8" s="22" t="str">
        <f t="shared" ref="AM8:AM37" si="0">IF(AND(AA8&lt;&gt;"",AD8=""),"NG団体6","")</f>
        <v/>
      </c>
    </row>
    <row r="9" spans="1:39" ht="24" customHeight="1">
      <c r="A9" s="21" t="e">
        <f t="shared" ref="A9:A34" si="1">A8+1</f>
        <v>#NUM!</v>
      </c>
      <c r="B9" s="59"/>
      <c r="C9" s="60"/>
      <c r="D9" s="60"/>
      <c r="E9" s="32"/>
      <c r="F9" s="33"/>
      <c r="G9" s="59"/>
      <c r="H9" s="60"/>
      <c r="I9" s="60"/>
      <c r="J9" s="32"/>
      <c r="K9" s="33"/>
      <c r="L9" s="59"/>
      <c r="M9" s="60"/>
      <c r="N9" s="60"/>
      <c r="O9" s="32"/>
      <c r="P9" s="33"/>
      <c r="Q9" s="59"/>
      <c r="R9" s="60"/>
      <c r="S9" s="60"/>
      <c r="T9" s="32"/>
      <c r="U9" s="33"/>
      <c r="V9" s="59"/>
      <c r="W9" s="60"/>
      <c r="X9" s="60"/>
      <c r="Y9" s="32"/>
      <c r="Z9" s="33"/>
      <c r="AA9" s="59"/>
      <c r="AB9" s="60"/>
      <c r="AC9" s="60"/>
      <c r="AD9" s="32"/>
      <c r="AE9" s="33"/>
      <c r="AF9" s="62">
        <f>SUM(D9,I9,N9,S9,X9,AC9)</f>
        <v>0</v>
      </c>
      <c r="AG9" s="22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9" t="str">
        <f>IF(AND(B9&lt;&gt;"",E9=""),"NG団体1","")</f>
        <v/>
      </c>
      <c r="AI9" s="29" t="str">
        <f>IF(AND(G9&lt;&gt;"",J9=""),"NG団体2","")</f>
        <v/>
      </c>
      <c r="AJ9" s="29" t="str">
        <f>IF(AND(L9&lt;&gt;"",O9=""),"NG団体3","")</f>
        <v/>
      </c>
      <c r="AK9" s="22" t="str">
        <f>IF(AND(Q9&lt;&gt;"",T9=""),"NG団体4","")</f>
        <v/>
      </c>
      <c r="AL9" s="22" t="str">
        <f>IF(AND(V9&lt;&gt;"",Y9=""),"NG団体5","")</f>
        <v/>
      </c>
      <c r="AM9" s="22" t="str">
        <f t="shared" si="0"/>
        <v/>
      </c>
    </row>
    <row r="10" spans="1:39" ht="24" customHeight="1">
      <c r="A10" s="21" t="e">
        <f t="shared" si="1"/>
        <v>#NUM!</v>
      </c>
      <c r="B10" s="59"/>
      <c r="C10" s="60"/>
      <c r="D10" s="60"/>
      <c r="E10" s="32"/>
      <c r="F10" s="33"/>
      <c r="G10" s="59"/>
      <c r="H10" s="60"/>
      <c r="I10" s="60"/>
      <c r="J10" s="32"/>
      <c r="K10" s="33"/>
      <c r="L10" s="59"/>
      <c r="M10" s="60"/>
      <c r="N10" s="60"/>
      <c r="O10" s="32"/>
      <c r="P10" s="33"/>
      <c r="Q10" s="59"/>
      <c r="R10" s="60"/>
      <c r="S10" s="60"/>
      <c r="T10" s="32"/>
      <c r="U10" s="33"/>
      <c r="V10" s="59"/>
      <c r="W10" s="60"/>
      <c r="X10" s="60"/>
      <c r="Y10" s="32"/>
      <c r="Z10" s="33"/>
      <c r="AA10" s="59"/>
      <c r="AB10" s="60"/>
      <c r="AC10" s="60"/>
      <c r="AD10" s="32"/>
      <c r="AE10" s="33"/>
      <c r="AF10" s="62">
        <f t="shared" ref="AF10:AF37" si="2">SUM(D10,I10,N10,S10,X10,AC10)</f>
        <v>0</v>
      </c>
      <c r="AG10" s="22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9" t="str">
        <f t="shared" ref="AH10:AH37" si="4">IF(AND(B10&lt;&gt;"",E10=""),"NG団体1","")</f>
        <v/>
      </c>
      <c r="AI10" s="29" t="str">
        <f t="shared" ref="AI10:AI37" si="5">IF(AND(G10&lt;&gt;"",J10=""),"NG団体2","")</f>
        <v/>
      </c>
      <c r="AJ10" s="29" t="str">
        <f t="shared" ref="AJ10:AJ37" si="6">IF(AND(L10&lt;&gt;"",O10=""),"NG団体3","")</f>
        <v/>
      </c>
      <c r="AK10" s="22" t="str">
        <f t="shared" ref="AK10:AK37" si="7">IF(AND(Q10&lt;&gt;"",T10=""),"NG団体4","")</f>
        <v/>
      </c>
      <c r="AL10" s="22" t="str">
        <f t="shared" ref="AL10:AL37" si="8">IF(AND(V10&lt;&gt;"",Y10=""),"NG団体5","")</f>
        <v/>
      </c>
      <c r="AM10" s="22" t="str">
        <f t="shared" si="0"/>
        <v/>
      </c>
    </row>
    <row r="11" spans="1:39" ht="24" customHeight="1">
      <c r="A11" s="21" t="e">
        <f t="shared" si="1"/>
        <v>#NUM!</v>
      </c>
      <c r="B11" s="59"/>
      <c r="C11" s="60"/>
      <c r="D11" s="60"/>
      <c r="E11" s="32"/>
      <c r="F11" s="33"/>
      <c r="G11" s="59"/>
      <c r="H11" s="60"/>
      <c r="I11" s="60"/>
      <c r="J11" s="32"/>
      <c r="K11" s="33"/>
      <c r="L11" s="59"/>
      <c r="M11" s="60"/>
      <c r="N11" s="60"/>
      <c r="O11" s="32"/>
      <c r="P11" s="33"/>
      <c r="Q11" s="59"/>
      <c r="R11" s="60"/>
      <c r="S11" s="60"/>
      <c r="T11" s="32"/>
      <c r="U11" s="33"/>
      <c r="V11" s="59"/>
      <c r="W11" s="60"/>
      <c r="X11" s="60"/>
      <c r="Y11" s="32"/>
      <c r="Z11" s="33"/>
      <c r="AA11" s="59"/>
      <c r="AB11" s="60"/>
      <c r="AC11" s="60"/>
      <c r="AD11" s="32"/>
      <c r="AE11" s="33"/>
      <c r="AF11" s="62">
        <f t="shared" si="2"/>
        <v>0</v>
      </c>
      <c r="AG11" s="22" t="str">
        <f t="shared" si="3"/>
        <v>OK</v>
      </c>
      <c r="AH11" s="29" t="str">
        <f t="shared" si="4"/>
        <v/>
      </c>
      <c r="AI11" s="29" t="str">
        <f t="shared" si="5"/>
        <v/>
      </c>
      <c r="AJ11" s="29" t="str">
        <f t="shared" si="6"/>
        <v/>
      </c>
      <c r="AK11" s="22" t="str">
        <f t="shared" si="7"/>
        <v/>
      </c>
      <c r="AL11" s="22" t="str">
        <f t="shared" si="8"/>
        <v/>
      </c>
      <c r="AM11" s="22" t="str">
        <f t="shared" si="0"/>
        <v/>
      </c>
    </row>
    <row r="12" spans="1:39" ht="24" customHeight="1">
      <c r="A12" s="21" t="e">
        <f t="shared" si="1"/>
        <v>#NUM!</v>
      </c>
      <c r="B12" s="59"/>
      <c r="C12" s="60"/>
      <c r="D12" s="60"/>
      <c r="E12" s="32"/>
      <c r="F12" s="33"/>
      <c r="G12" s="59"/>
      <c r="H12" s="60"/>
      <c r="I12" s="60"/>
      <c r="J12" s="32"/>
      <c r="K12" s="33"/>
      <c r="L12" s="59"/>
      <c r="M12" s="60"/>
      <c r="N12" s="60"/>
      <c r="O12" s="32"/>
      <c r="P12" s="33"/>
      <c r="Q12" s="59"/>
      <c r="R12" s="60"/>
      <c r="S12" s="60"/>
      <c r="T12" s="32"/>
      <c r="U12" s="33"/>
      <c r="V12" s="59"/>
      <c r="W12" s="60"/>
      <c r="X12" s="60"/>
      <c r="Y12" s="32"/>
      <c r="Z12" s="33"/>
      <c r="AA12" s="59"/>
      <c r="AB12" s="60"/>
      <c r="AC12" s="60"/>
      <c r="AD12" s="32"/>
      <c r="AE12" s="33"/>
      <c r="AF12" s="62">
        <f t="shared" si="2"/>
        <v>0</v>
      </c>
      <c r="AG12" s="22" t="str">
        <f t="shared" si="3"/>
        <v>OK</v>
      </c>
      <c r="AH12" s="29" t="str">
        <f t="shared" si="4"/>
        <v/>
      </c>
      <c r="AI12" s="29" t="str">
        <f t="shared" si="5"/>
        <v/>
      </c>
      <c r="AJ12" s="29" t="str">
        <f t="shared" si="6"/>
        <v/>
      </c>
      <c r="AK12" s="22" t="str">
        <f t="shared" si="7"/>
        <v/>
      </c>
      <c r="AL12" s="22" t="str">
        <f t="shared" si="8"/>
        <v/>
      </c>
      <c r="AM12" s="22" t="str">
        <f t="shared" si="0"/>
        <v/>
      </c>
    </row>
    <row r="13" spans="1:39" ht="24" customHeight="1">
      <c r="A13" s="21" t="e">
        <f t="shared" si="1"/>
        <v>#NUM!</v>
      </c>
      <c r="B13" s="59"/>
      <c r="C13" s="60"/>
      <c r="D13" s="60"/>
      <c r="E13" s="32"/>
      <c r="F13" s="33"/>
      <c r="G13" s="59"/>
      <c r="H13" s="60"/>
      <c r="I13" s="60"/>
      <c r="J13" s="32"/>
      <c r="K13" s="33"/>
      <c r="L13" s="59"/>
      <c r="M13" s="60"/>
      <c r="N13" s="60"/>
      <c r="O13" s="32"/>
      <c r="P13" s="33"/>
      <c r="Q13" s="59"/>
      <c r="R13" s="60"/>
      <c r="S13" s="60"/>
      <c r="T13" s="32"/>
      <c r="U13" s="33"/>
      <c r="V13" s="59"/>
      <c r="W13" s="60"/>
      <c r="X13" s="60"/>
      <c r="Y13" s="32"/>
      <c r="Z13" s="33"/>
      <c r="AA13" s="59"/>
      <c r="AB13" s="60"/>
      <c r="AC13" s="60"/>
      <c r="AD13" s="32"/>
      <c r="AE13" s="33"/>
      <c r="AF13" s="62">
        <f t="shared" si="2"/>
        <v>0</v>
      </c>
      <c r="AG13" s="22" t="str">
        <f t="shared" si="3"/>
        <v>OK</v>
      </c>
      <c r="AH13" s="29" t="str">
        <f t="shared" si="4"/>
        <v/>
      </c>
      <c r="AI13" s="29" t="str">
        <f t="shared" si="5"/>
        <v/>
      </c>
      <c r="AJ13" s="29" t="str">
        <f t="shared" si="6"/>
        <v/>
      </c>
      <c r="AK13" s="22" t="str">
        <f t="shared" si="7"/>
        <v/>
      </c>
      <c r="AL13" s="22" t="str">
        <f t="shared" si="8"/>
        <v/>
      </c>
      <c r="AM13" s="22" t="str">
        <f t="shared" si="0"/>
        <v/>
      </c>
    </row>
    <row r="14" spans="1:39" ht="24" customHeight="1">
      <c r="A14" s="21" t="e">
        <f t="shared" si="1"/>
        <v>#NUM!</v>
      </c>
      <c r="B14" s="59"/>
      <c r="C14" s="60"/>
      <c r="D14" s="60"/>
      <c r="E14" s="32"/>
      <c r="F14" s="33"/>
      <c r="G14" s="59"/>
      <c r="H14" s="60"/>
      <c r="I14" s="60"/>
      <c r="J14" s="32"/>
      <c r="K14" s="33"/>
      <c r="L14" s="59"/>
      <c r="M14" s="60"/>
      <c r="N14" s="60"/>
      <c r="O14" s="32"/>
      <c r="P14" s="33"/>
      <c r="Q14" s="59"/>
      <c r="R14" s="60"/>
      <c r="S14" s="60"/>
      <c r="T14" s="32"/>
      <c r="U14" s="33"/>
      <c r="V14" s="59"/>
      <c r="W14" s="60"/>
      <c r="X14" s="60"/>
      <c r="Y14" s="32"/>
      <c r="Z14" s="33"/>
      <c r="AA14" s="59"/>
      <c r="AB14" s="60"/>
      <c r="AC14" s="60"/>
      <c r="AD14" s="32"/>
      <c r="AE14" s="33"/>
      <c r="AF14" s="62">
        <f t="shared" si="2"/>
        <v>0</v>
      </c>
      <c r="AG14" s="22" t="str">
        <f t="shared" si="3"/>
        <v>OK</v>
      </c>
      <c r="AH14" s="29" t="str">
        <f t="shared" si="4"/>
        <v/>
      </c>
      <c r="AI14" s="29" t="str">
        <f t="shared" si="5"/>
        <v/>
      </c>
      <c r="AJ14" s="29" t="str">
        <f t="shared" si="6"/>
        <v/>
      </c>
      <c r="AK14" s="22" t="str">
        <f t="shared" si="7"/>
        <v/>
      </c>
      <c r="AL14" s="22" t="str">
        <f t="shared" si="8"/>
        <v/>
      </c>
      <c r="AM14" s="22" t="str">
        <f t="shared" si="0"/>
        <v/>
      </c>
    </row>
    <row r="15" spans="1:39" ht="24" customHeight="1">
      <c r="A15" s="21" t="e">
        <f t="shared" si="1"/>
        <v>#NUM!</v>
      </c>
      <c r="B15" s="59"/>
      <c r="C15" s="60"/>
      <c r="D15" s="60"/>
      <c r="E15" s="32"/>
      <c r="F15" s="33"/>
      <c r="G15" s="59"/>
      <c r="H15" s="60"/>
      <c r="I15" s="60"/>
      <c r="J15" s="32"/>
      <c r="K15" s="33"/>
      <c r="L15" s="59"/>
      <c r="M15" s="60"/>
      <c r="N15" s="60"/>
      <c r="O15" s="32"/>
      <c r="P15" s="33"/>
      <c r="Q15" s="59"/>
      <c r="R15" s="60"/>
      <c r="S15" s="60"/>
      <c r="T15" s="32"/>
      <c r="U15" s="33"/>
      <c r="V15" s="59"/>
      <c r="W15" s="60"/>
      <c r="X15" s="60"/>
      <c r="Y15" s="32"/>
      <c r="Z15" s="33"/>
      <c r="AA15" s="59"/>
      <c r="AB15" s="60"/>
      <c r="AC15" s="60"/>
      <c r="AD15" s="32"/>
      <c r="AE15" s="33"/>
      <c r="AF15" s="62">
        <f t="shared" si="2"/>
        <v>0</v>
      </c>
      <c r="AG15" s="22" t="str">
        <f t="shared" si="3"/>
        <v>OK</v>
      </c>
      <c r="AH15" s="29" t="str">
        <f t="shared" si="4"/>
        <v/>
      </c>
      <c r="AI15" s="29" t="str">
        <f t="shared" si="5"/>
        <v/>
      </c>
      <c r="AJ15" s="29" t="str">
        <f t="shared" si="6"/>
        <v/>
      </c>
      <c r="AK15" s="22" t="str">
        <f t="shared" si="7"/>
        <v/>
      </c>
      <c r="AL15" s="22" t="str">
        <f t="shared" si="8"/>
        <v/>
      </c>
      <c r="AM15" s="22" t="str">
        <f t="shared" si="0"/>
        <v/>
      </c>
    </row>
    <row r="16" spans="1:39" ht="24" customHeight="1">
      <c r="A16" s="21" t="e">
        <f t="shared" si="1"/>
        <v>#NUM!</v>
      </c>
      <c r="B16" s="59"/>
      <c r="C16" s="60"/>
      <c r="D16" s="60"/>
      <c r="E16" s="32"/>
      <c r="F16" s="33"/>
      <c r="G16" s="59"/>
      <c r="H16" s="60"/>
      <c r="I16" s="60"/>
      <c r="J16" s="32"/>
      <c r="K16" s="33"/>
      <c r="L16" s="59"/>
      <c r="M16" s="60"/>
      <c r="N16" s="60"/>
      <c r="O16" s="32"/>
      <c r="P16" s="33"/>
      <c r="Q16" s="59"/>
      <c r="R16" s="60"/>
      <c r="S16" s="60"/>
      <c r="T16" s="32"/>
      <c r="U16" s="33"/>
      <c r="V16" s="59"/>
      <c r="W16" s="60"/>
      <c r="X16" s="60"/>
      <c r="Y16" s="32"/>
      <c r="Z16" s="33"/>
      <c r="AA16" s="59"/>
      <c r="AB16" s="60"/>
      <c r="AC16" s="60"/>
      <c r="AD16" s="32"/>
      <c r="AE16" s="33"/>
      <c r="AF16" s="62">
        <f t="shared" si="2"/>
        <v>0</v>
      </c>
      <c r="AG16" s="22" t="str">
        <f t="shared" si="3"/>
        <v>OK</v>
      </c>
      <c r="AH16" s="29" t="str">
        <f t="shared" si="4"/>
        <v/>
      </c>
      <c r="AI16" s="29" t="str">
        <f t="shared" si="5"/>
        <v/>
      </c>
      <c r="AJ16" s="29" t="str">
        <f t="shared" si="6"/>
        <v/>
      </c>
      <c r="AK16" s="22" t="str">
        <f t="shared" si="7"/>
        <v/>
      </c>
      <c r="AL16" s="22" t="str">
        <f t="shared" si="8"/>
        <v/>
      </c>
      <c r="AM16" s="22" t="str">
        <f t="shared" si="0"/>
        <v/>
      </c>
    </row>
    <row r="17" spans="1:39" ht="24" customHeight="1">
      <c r="A17" s="21" t="e">
        <f t="shared" si="1"/>
        <v>#NUM!</v>
      </c>
      <c r="B17" s="59"/>
      <c r="C17" s="60"/>
      <c r="D17" s="60"/>
      <c r="E17" s="32"/>
      <c r="F17" s="33"/>
      <c r="G17" s="59"/>
      <c r="H17" s="60"/>
      <c r="I17" s="60"/>
      <c r="J17" s="32"/>
      <c r="K17" s="33"/>
      <c r="L17" s="59"/>
      <c r="M17" s="60"/>
      <c r="N17" s="60"/>
      <c r="O17" s="32"/>
      <c r="P17" s="33"/>
      <c r="Q17" s="59"/>
      <c r="R17" s="60"/>
      <c r="S17" s="60"/>
      <c r="T17" s="32"/>
      <c r="U17" s="33"/>
      <c r="V17" s="59"/>
      <c r="W17" s="60"/>
      <c r="X17" s="60"/>
      <c r="Y17" s="32"/>
      <c r="Z17" s="33"/>
      <c r="AA17" s="59"/>
      <c r="AB17" s="60"/>
      <c r="AC17" s="60"/>
      <c r="AD17" s="32"/>
      <c r="AE17" s="33"/>
      <c r="AF17" s="62">
        <f t="shared" si="2"/>
        <v>0</v>
      </c>
      <c r="AG17" s="22" t="str">
        <f t="shared" si="3"/>
        <v>OK</v>
      </c>
      <c r="AH17" s="29" t="str">
        <f t="shared" si="4"/>
        <v/>
      </c>
      <c r="AI17" s="29" t="str">
        <f t="shared" si="5"/>
        <v/>
      </c>
      <c r="AJ17" s="29" t="str">
        <f t="shared" si="6"/>
        <v/>
      </c>
      <c r="AK17" s="22" t="str">
        <f t="shared" si="7"/>
        <v/>
      </c>
      <c r="AL17" s="22" t="str">
        <f t="shared" si="8"/>
        <v/>
      </c>
      <c r="AM17" s="22" t="str">
        <f t="shared" si="0"/>
        <v/>
      </c>
    </row>
    <row r="18" spans="1:39" ht="24" customHeight="1">
      <c r="A18" s="21" t="e">
        <f t="shared" si="1"/>
        <v>#NUM!</v>
      </c>
      <c r="B18" s="59"/>
      <c r="C18" s="60"/>
      <c r="D18" s="60"/>
      <c r="E18" s="32"/>
      <c r="F18" s="33"/>
      <c r="G18" s="59"/>
      <c r="H18" s="60"/>
      <c r="I18" s="60"/>
      <c r="J18" s="32"/>
      <c r="K18" s="33"/>
      <c r="L18" s="59"/>
      <c r="M18" s="60"/>
      <c r="N18" s="60"/>
      <c r="O18" s="32"/>
      <c r="P18" s="33"/>
      <c r="Q18" s="59"/>
      <c r="R18" s="60"/>
      <c r="S18" s="60"/>
      <c r="T18" s="32"/>
      <c r="U18" s="33"/>
      <c r="V18" s="59"/>
      <c r="W18" s="60"/>
      <c r="X18" s="60"/>
      <c r="Y18" s="32"/>
      <c r="Z18" s="33"/>
      <c r="AA18" s="59"/>
      <c r="AB18" s="60"/>
      <c r="AC18" s="60"/>
      <c r="AD18" s="32"/>
      <c r="AE18" s="33"/>
      <c r="AF18" s="62">
        <f t="shared" si="2"/>
        <v>0</v>
      </c>
      <c r="AG18" s="22" t="str">
        <f t="shared" si="3"/>
        <v>OK</v>
      </c>
      <c r="AH18" s="29" t="str">
        <f t="shared" si="4"/>
        <v/>
      </c>
      <c r="AI18" s="29" t="str">
        <f t="shared" si="5"/>
        <v/>
      </c>
      <c r="AJ18" s="29" t="str">
        <f t="shared" si="6"/>
        <v/>
      </c>
      <c r="AK18" s="22" t="str">
        <f t="shared" si="7"/>
        <v/>
      </c>
      <c r="AL18" s="22" t="str">
        <f t="shared" si="8"/>
        <v/>
      </c>
      <c r="AM18" s="22" t="str">
        <f t="shared" si="0"/>
        <v/>
      </c>
    </row>
    <row r="19" spans="1:39" ht="24" customHeight="1">
      <c r="A19" s="21" t="e">
        <f t="shared" si="1"/>
        <v>#NUM!</v>
      </c>
      <c r="B19" s="59"/>
      <c r="C19" s="60"/>
      <c r="D19" s="60"/>
      <c r="E19" s="32"/>
      <c r="F19" s="33"/>
      <c r="G19" s="59"/>
      <c r="H19" s="60"/>
      <c r="I19" s="60"/>
      <c r="J19" s="32"/>
      <c r="K19" s="33"/>
      <c r="L19" s="59"/>
      <c r="M19" s="60"/>
      <c r="N19" s="60"/>
      <c r="O19" s="32"/>
      <c r="P19" s="33"/>
      <c r="Q19" s="59"/>
      <c r="R19" s="60"/>
      <c r="S19" s="60"/>
      <c r="T19" s="32"/>
      <c r="U19" s="33"/>
      <c r="V19" s="59"/>
      <c r="W19" s="60"/>
      <c r="X19" s="60"/>
      <c r="Y19" s="32"/>
      <c r="Z19" s="33"/>
      <c r="AA19" s="59"/>
      <c r="AB19" s="60"/>
      <c r="AC19" s="60"/>
      <c r="AD19" s="32"/>
      <c r="AE19" s="33"/>
      <c r="AF19" s="62">
        <f t="shared" si="2"/>
        <v>0</v>
      </c>
      <c r="AG19" s="22" t="str">
        <f t="shared" si="3"/>
        <v>OK</v>
      </c>
      <c r="AH19" s="29" t="str">
        <f t="shared" si="4"/>
        <v/>
      </c>
      <c r="AI19" s="29" t="str">
        <f t="shared" si="5"/>
        <v/>
      </c>
      <c r="AJ19" s="29" t="str">
        <f t="shared" si="6"/>
        <v/>
      </c>
      <c r="AK19" s="22" t="str">
        <f t="shared" si="7"/>
        <v/>
      </c>
      <c r="AL19" s="22" t="str">
        <f t="shared" si="8"/>
        <v/>
      </c>
      <c r="AM19" s="22" t="str">
        <f t="shared" si="0"/>
        <v/>
      </c>
    </row>
    <row r="20" spans="1:39" ht="24" customHeight="1">
      <c r="A20" s="21" t="e">
        <f t="shared" si="1"/>
        <v>#NUM!</v>
      </c>
      <c r="B20" s="59"/>
      <c r="C20" s="60"/>
      <c r="D20" s="60"/>
      <c r="E20" s="32"/>
      <c r="F20" s="33"/>
      <c r="G20" s="59"/>
      <c r="H20" s="60"/>
      <c r="I20" s="60"/>
      <c r="J20" s="32"/>
      <c r="K20" s="33"/>
      <c r="L20" s="59"/>
      <c r="M20" s="60"/>
      <c r="N20" s="60"/>
      <c r="O20" s="32"/>
      <c r="P20" s="33"/>
      <c r="Q20" s="59"/>
      <c r="R20" s="60"/>
      <c r="S20" s="60"/>
      <c r="T20" s="32"/>
      <c r="U20" s="33"/>
      <c r="V20" s="59"/>
      <c r="W20" s="60"/>
      <c r="X20" s="60"/>
      <c r="Y20" s="32"/>
      <c r="Z20" s="33"/>
      <c r="AA20" s="59"/>
      <c r="AB20" s="60"/>
      <c r="AC20" s="60"/>
      <c r="AD20" s="32"/>
      <c r="AE20" s="33"/>
      <c r="AF20" s="62">
        <f t="shared" si="2"/>
        <v>0</v>
      </c>
      <c r="AG20" s="22" t="str">
        <f t="shared" si="3"/>
        <v>OK</v>
      </c>
      <c r="AH20" s="29" t="str">
        <f t="shared" si="4"/>
        <v/>
      </c>
      <c r="AI20" s="29" t="str">
        <f t="shared" si="5"/>
        <v/>
      </c>
      <c r="AJ20" s="29" t="str">
        <f t="shared" si="6"/>
        <v/>
      </c>
      <c r="AK20" s="22" t="str">
        <f t="shared" si="7"/>
        <v/>
      </c>
      <c r="AL20" s="22" t="str">
        <f t="shared" si="8"/>
        <v/>
      </c>
      <c r="AM20" s="22" t="str">
        <f t="shared" si="0"/>
        <v/>
      </c>
    </row>
    <row r="21" spans="1:39" ht="24" customHeight="1">
      <c r="A21" s="21" t="e">
        <f t="shared" si="1"/>
        <v>#NUM!</v>
      </c>
      <c r="B21" s="59"/>
      <c r="C21" s="60"/>
      <c r="D21" s="60"/>
      <c r="E21" s="32"/>
      <c r="F21" s="33"/>
      <c r="G21" s="59"/>
      <c r="H21" s="60"/>
      <c r="I21" s="60"/>
      <c r="J21" s="32"/>
      <c r="K21" s="33"/>
      <c r="L21" s="59"/>
      <c r="M21" s="60"/>
      <c r="N21" s="60"/>
      <c r="O21" s="32"/>
      <c r="P21" s="33"/>
      <c r="Q21" s="59"/>
      <c r="R21" s="60"/>
      <c r="S21" s="60"/>
      <c r="T21" s="32"/>
      <c r="U21" s="33"/>
      <c r="V21" s="59"/>
      <c r="W21" s="60"/>
      <c r="X21" s="60"/>
      <c r="Y21" s="32"/>
      <c r="Z21" s="33"/>
      <c r="AA21" s="59"/>
      <c r="AB21" s="60"/>
      <c r="AC21" s="60"/>
      <c r="AD21" s="32"/>
      <c r="AE21" s="33"/>
      <c r="AF21" s="62">
        <f t="shared" si="2"/>
        <v>0</v>
      </c>
      <c r="AG21" s="22" t="str">
        <f t="shared" si="3"/>
        <v>OK</v>
      </c>
      <c r="AH21" s="29" t="str">
        <f t="shared" si="4"/>
        <v/>
      </c>
      <c r="AI21" s="29" t="str">
        <f t="shared" si="5"/>
        <v/>
      </c>
      <c r="AJ21" s="29" t="str">
        <f t="shared" si="6"/>
        <v/>
      </c>
      <c r="AK21" s="22" t="str">
        <f t="shared" si="7"/>
        <v/>
      </c>
      <c r="AL21" s="22" t="str">
        <f t="shared" si="8"/>
        <v/>
      </c>
      <c r="AM21" s="22" t="str">
        <f t="shared" si="0"/>
        <v/>
      </c>
    </row>
    <row r="22" spans="1:39" ht="24" customHeight="1">
      <c r="A22" s="21" t="e">
        <f t="shared" si="1"/>
        <v>#NUM!</v>
      </c>
      <c r="B22" s="59"/>
      <c r="C22" s="60"/>
      <c r="D22" s="60"/>
      <c r="E22" s="32"/>
      <c r="F22" s="33"/>
      <c r="G22" s="59"/>
      <c r="H22" s="60"/>
      <c r="I22" s="60"/>
      <c r="J22" s="32"/>
      <c r="K22" s="33"/>
      <c r="L22" s="59"/>
      <c r="M22" s="60"/>
      <c r="N22" s="60"/>
      <c r="O22" s="32"/>
      <c r="P22" s="33"/>
      <c r="Q22" s="59"/>
      <c r="R22" s="60"/>
      <c r="S22" s="60"/>
      <c r="T22" s="32"/>
      <c r="U22" s="33"/>
      <c r="V22" s="59"/>
      <c r="W22" s="60"/>
      <c r="X22" s="60"/>
      <c r="Y22" s="32"/>
      <c r="Z22" s="33"/>
      <c r="AA22" s="59"/>
      <c r="AB22" s="60"/>
      <c r="AC22" s="60"/>
      <c r="AD22" s="32"/>
      <c r="AE22" s="33"/>
      <c r="AF22" s="62">
        <f t="shared" si="2"/>
        <v>0</v>
      </c>
      <c r="AG22" s="22" t="str">
        <f t="shared" si="3"/>
        <v>OK</v>
      </c>
      <c r="AH22" s="29" t="str">
        <f t="shared" si="4"/>
        <v/>
      </c>
      <c r="AI22" s="29" t="str">
        <f t="shared" si="5"/>
        <v/>
      </c>
      <c r="AJ22" s="29" t="str">
        <f t="shared" si="6"/>
        <v/>
      </c>
      <c r="AK22" s="22" t="str">
        <f t="shared" si="7"/>
        <v/>
      </c>
      <c r="AL22" s="22" t="str">
        <f t="shared" si="8"/>
        <v/>
      </c>
      <c r="AM22" s="22" t="str">
        <f t="shared" si="0"/>
        <v/>
      </c>
    </row>
    <row r="23" spans="1:39" ht="24" customHeight="1">
      <c r="A23" s="21" t="e">
        <f t="shared" si="1"/>
        <v>#NUM!</v>
      </c>
      <c r="B23" s="59"/>
      <c r="C23" s="60"/>
      <c r="D23" s="60"/>
      <c r="E23" s="32"/>
      <c r="F23" s="33"/>
      <c r="G23" s="59"/>
      <c r="H23" s="60"/>
      <c r="I23" s="60"/>
      <c r="J23" s="32"/>
      <c r="K23" s="33"/>
      <c r="L23" s="59"/>
      <c r="M23" s="60"/>
      <c r="N23" s="60"/>
      <c r="O23" s="32"/>
      <c r="P23" s="33"/>
      <c r="Q23" s="59"/>
      <c r="R23" s="60"/>
      <c r="S23" s="60"/>
      <c r="T23" s="32"/>
      <c r="U23" s="33"/>
      <c r="V23" s="59"/>
      <c r="W23" s="60"/>
      <c r="X23" s="60"/>
      <c r="Y23" s="32"/>
      <c r="Z23" s="33"/>
      <c r="AA23" s="59"/>
      <c r="AB23" s="60"/>
      <c r="AC23" s="60"/>
      <c r="AD23" s="32"/>
      <c r="AE23" s="33"/>
      <c r="AF23" s="62">
        <f t="shared" si="2"/>
        <v>0</v>
      </c>
      <c r="AG23" s="22" t="str">
        <f t="shared" si="3"/>
        <v>OK</v>
      </c>
      <c r="AH23" s="29" t="str">
        <f t="shared" si="4"/>
        <v/>
      </c>
      <c r="AI23" s="29" t="str">
        <f t="shared" si="5"/>
        <v/>
      </c>
      <c r="AJ23" s="29" t="str">
        <f t="shared" si="6"/>
        <v/>
      </c>
      <c r="AK23" s="22" t="str">
        <f t="shared" si="7"/>
        <v/>
      </c>
      <c r="AL23" s="22" t="str">
        <f t="shared" si="8"/>
        <v/>
      </c>
      <c r="AM23" s="22" t="str">
        <f t="shared" si="0"/>
        <v/>
      </c>
    </row>
    <row r="24" spans="1:39" ht="24" customHeight="1">
      <c r="A24" s="21" t="e">
        <f t="shared" si="1"/>
        <v>#NUM!</v>
      </c>
      <c r="B24" s="59"/>
      <c r="C24" s="60"/>
      <c r="D24" s="60"/>
      <c r="E24" s="32"/>
      <c r="F24" s="33"/>
      <c r="G24" s="59"/>
      <c r="H24" s="60"/>
      <c r="I24" s="60"/>
      <c r="J24" s="32"/>
      <c r="K24" s="33"/>
      <c r="L24" s="59"/>
      <c r="M24" s="60"/>
      <c r="N24" s="60"/>
      <c r="O24" s="32"/>
      <c r="P24" s="33"/>
      <c r="Q24" s="59"/>
      <c r="R24" s="60"/>
      <c r="S24" s="60"/>
      <c r="T24" s="32"/>
      <c r="U24" s="33"/>
      <c r="V24" s="59"/>
      <c r="W24" s="60"/>
      <c r="X24" s="60"/>
      <c r="Y24" s="32"/>
      <c r="Z24" s="33"/>
      <c r="AA24" s="59"/>
      <c r="AB24" s="60"/>
      <c r="AC24" s="60"/>
      <c r="AD24" s="32"/>
      <c r="AE24" s="33"/>
      <c r="AF24" s="62">
        <f t="shared" si="2"/>
        <v>0</v>
      </c>
      <c r="AG24" s="22" t="str">
        <f t="shared" si="3"/>
        <v>OK</v>
      </c>
      <c r="AH24" s="29" t="str">
        <f t="shared" si="4"/>
        <v/>
      </c>
      <c r="AI24" s="29" t="str">
        <f t="shared" si="5"/>
        <v/>
      </c>
      <c r="AJ24" s="29" t="str">
        <f t="shared" si="6"/>
        <v/>
      </c>
      <c r="AK24" s="22" t="str">
        <f t="shared" si="7"/>
        <v/>
      </c>
      <c r="AL24" s="22" t="str">
        <f t="shared" si="8"/>
        <v/>
      </c>
      <c r="AM24" s="22" t="str">
        <f t="shared" si="0"/>
        <v/>
      </c>
    </row>
    <row r="25" spans="1:39" ht="24" customHeight="1">
      <c r="A25" s="21" t="e">
        <f t="shared" si="1"/>
        <v>#NUM!</v>
      </c>
      <c r="B25" s="59"/>
      <c r="C25" s="60"/>
      <c r="D25" s="60"/>
      <c r="E25" s="32"/>
      <c r="F25" s="33"/>
      <c r="G25" s="59"/>
      <c r="H25" s="60"/>
      <c r="I25" s="60"/>
      <c r="J25" s="32"/>
      <c r="K25" s="33"/>
      <c r="L25" s="59"/>
      <c r="M25" s="60"/>
      <c r="N25" s="60"/>
      <c r="O25" s="32"/>
      <c r="P25" s="33"/>
      <c r="Q25" s="59"/>
      <c r="R25" s="60"/>
      <c r="S25" s="60"/>
      <c r="T25" s="32"/>
      <c r="U25" s="33"/>
      <c r="V25" s="59"/>
      <c r="W25" s="60"/>
      <c r="X25" s="60"/>
      <c r="Y25" s="32"/>
      <c r="Z25" s="33"/>
      <c r="AA25" s="59"/>
      <c r="AB25" s="60"/>
      <c r="AC25" s="60"/>
      <c r="AD25" s="32"/>
      <c r="AE25" s="33"/>
      <c r="AF25" s="62">
        <f t="shared" si="2"/>
        <v>0</v>
      </c>
      <c r="AG25" s="22" t="str">
        <f t="shared" si="3"/>
        <v>OK</v>
      </c>
      <c r="AH25" s="29" t="str">
        <f t="shared" si="4"/>
        <v/>
      </c>
      <c r="AI25" s="29" t="str">
        <f t="shared" si="5"/>
        <v/>
      </c>
      <c r="AJ25" s="29" t="str">
        <f t="shared" si="6"/>
        <v/>
      </c>
      <c r="AK25" s="22" t="str">
        <f t="shared" si="7"/>
        <v/>
      </c>
      <c r="AL25" s="22" t="str">
        <f t="shared" si="8"/>
        <v/>
      </c>
      <c r="AM25" s="22" t="str">
        <f t="shared" si="0"/>
        <v/>
      </c>
    </row>
    <row r="26" spans="1:39" ht="24" customHeight="1">
      <c r="A26" s="21" t="e">
        <f t="shared" si="1"/>
        <v>#NUM!</v>
      </c>
      <c r="B26" s="59"/>
      <c r="C26" s="60"/>
      <c r="D26" s="60"/>
      <c r="E26" s="32"/>
      <c r="F26" s="33"/>
      <c r="G26" s="59"/>
      <c r="H26" s="60"/>
      <c r="I26" s="60"/>
      <c r="J26" s="32"/>
      <c r="K26" s="33"/>
      <c r="L26" s="59"/>
      <c r="M26" s="60"/>
      <c r="N26" s="60"/>
      <c r="O26" s="32"/>
      <c r="P26" s="33"/>
      <c r="Q26" s="59"/>
      <c r="R26" s="60"/>
      <c r="S26" s="60"/>
      <c r="T26" s="32"/>
      <c r="U26" s="33"/>
      <c r="V26" s="59"/>
      <c r="W26" s="60"/>
      <c r="X26" s="60"/>
      <c r="Y26" s="32"/>
      <c r="Z26" s="33"/>
      <c r="AA26" s="59"/>
      <c r="AB26" s="60"/>
      <c r="AC26" s="60"/>
      <c r="AD26" s="32"/>
      <c r="AE26" s="33"/>
      <c r="AF26" s="62">
        <f t="shared" si="2"/>
        <v>0</v>
      </c>
      <c r="AG26" s="22" t="str">
        <f t="shared" si="3"/>
        <v>OK</v>
      </c>
      <c r="AH26" s="29" t="str">
        <f t="shared" si="4"/>
        <v/>
      </c>
      <c r="AI26" s="29" t="str">
        <f t="shared" si="5"/>
        <v/>
      </c>
      <c r="AJ26" s="29" t="str">
        <f t="shared" si="6"/>
        <v/>
      </c>
      <c r="AK26" s="22" t="str">
        <f t="shared" si="7"/>
        <v/>
      </c>
      <c r="AL26" s="22" t="str">
        <f t="shared" si="8"/>
        <v/>
      </c>
      <c r="AM26" s="22" t="str">
        <f t="shared" si="0"/>
        <v/>
      </c>
    </row>
    <row r="27" spans="1:39" ht="24" customHeight="1">
      <c r="A27" s="21" t="e">
        <f t="shared" si="1"/>
        <v>#NUM!</v>
      </c>
      <c r="B27" s="59"/>
      <c r="C27" s="60"/>
      <c r="D27" s="60"/>
      <c r="E27" s="32"/>
      <c r="F27" s="33"/>
      <c r="G27" s="59"/>
      <c r="H27" s="60"/>
      <c r="I27" s="60"/>
      <c r="J27" s="32"/>
      <c r="K27" s="33"/>
      <c r="L27" s="59"/>
      <c r="M27" s="60"/>
      <c r="N27" s="60"/>
      <c r="O27" s="32"/>
      <c r="P27" s="33"/>
      <c r="Q27" s="59"/>
      <c r="R27" s="60"/>
      <c r="S27" s="60"/>
      <c r="T27" s="32"/>
      <c r="U27" s="33"/>
      <c r="V27" s="59"/>
      <c r="W27" s="60"/>
      <c r="X27" s="60"/>
      <c r="Y27" s="32"/>
      <c r="Z27" s="33"/>
      <c r="AA27" s="59"/>
      <c r="AB27" s="60"/>
      <c r="AC27" s="60"/>
      <c r="AD27" s="32"/>
      <c r="AE27" s="33"/>
      <c r="AF27" s="62">
        <f t="shared" si="2"/>
        <v>0</v>
      </c>
      <c r="AG27" s="22" t="str">
        <f t="shared" si="3"/>
        <v>OK</v>
      </c>
      <c r="AH27" s="29" t="str">
        <f t="shared" si="4"/>
        <v/>
      </c>
      <c r="AI27" s="29" t="str">
        <f t="shared" si="5"/>
        <v/>
      </c>
      <c r="AJ27" s="29" t="str">
        <f t="shared" si="6"/>
        <v/>
      </c>
      <c r="AK27" s="22" t="str">
        <f t="shared" si="7"/>
        <v/>
      </c>
      <c r="AL27" s="22" t="str">
        <f t="shared" si="8"/>
        <v/>
      </c>
      <c r="AM27" s="22" t="str">
        <f t="shared" si="0"/>
        <v/>
      </c>
    </row>
    <row r="28" spans="1:39" ht="24" customHeight="1">
      <c r="A28" s="21" t="e">
        <f t="shared" si="1"/>
        <v>#NUM!</v>
      </c>
      <c r="B28" s="59"/>
      <c r="C28" s="60"/>
      <c r="D28" s="60"/>
      <c r="E28" s="32"/>
      <c r="F28" s="33"/>
      <c r="G28" s="59"/>
      <c r="H28" s="60"/>
      <c r="I28" s="60"/>
      <c r="J28" s="32"/>
      <c r="K28" s="33"/>
      <c r="L28" s="59"/>
      <c r="M28" s="60"/>
      <c r="N28" s="60"/>
      <c r="O28" s="32"/>
      <c r="P28" s="33"/>
      <c r="Q28" s="59"/>
      <c r="R28" s="60"/>
      <c r="S28" s="60"/>
      <c r="T28" s="32"/>
      <c r="U28" s="33"/>
      <c r="V28" s="59"/>
      <c r="W28" s="60"/>
      <c r="X28" s="60"/>
      <c r="Y28" s="32"/>
      <c r="Z28" s="33"/>
      <c r="AA28" s="59"/>
      <c r="AB28" s="60"/>
      <c r="AC28" s="60"/>
      <c r="AD28" s="32"/>
      <c r="AE28" s="33"/>
      <c r="AF28" s="62">
        <f t="shared" si="2"/>
        <v>0</v>
      </c>
      <c r="AG28" s="22" t="str">
        <f t="shared" si="3"/>
        <v>OK</v>
      </c>
      <c r="AH28" s="29" t="str">
        <f t="shared" si="4"/>
        <v/>
      </c>
      <c r="AI28" s="29" t="str">
        <f t="shared" si="5"/>
        <v/>
      </c>
      <c r="AJ28" s="29" t="str">
        <f t="shared" si="6"/>
        <v/>
      </c>
      <c r="AK28" s="22" t="str">
        <f t="shared" si="7"/>
        <v/>
      </c>
      <c r="AL28" s="22" t="str">
        <f t="shared" si="8"/>
        <v/>
      </c>
      <c r="AM28" s="22" t="str">
        <f t="shared" si="0"/>
        <v/>
      </c>
    </row>
    <row r="29" spans="1:39" ht="24" customHeight="1">
      <c r="A29" s="21" t="e">
        <f t="shared" si="1"/>
        <v>#NUM!</v>
      </c>
      <c r="B29" s="59"/>
      <c r="C29" s="60"/>
      <c r="D29" s="60"/>
      <c r="E29" s="32"/>
      <c r="F29" s="33"/>
      <c r="G29" s="59"/>
      <c r="H29" s="60"/>
      <c r="I29" s="60"/>
      <c r="J29" s="32"/>
      <c r="K29" s="33"/>
      <c r="L29" s="59"/>
      <c r="M29" s="60"/>
      <c r="N29" s="60"/>
      <c r="O29" s="32"/>
      <c r="P29" s="33"/>
      <c r="Q29" s="59"/>
      <c r="R29" s="60"/>
      <c r="S29" s="60"/>
      <c r="T29" s="32"/>
      <c r="U29" s="33"/>
      <c r="V29" s="59"/>
      <c r="W29" s="60"/>
      <c r="X29" s="60"/>
      <c r="Y29" s="32"/>
      <c r="Z29" s="33"/>
      <c r="AA29" s="59"/>
      <c r="AB29" s="60"/>
      <c r="AC29" s="60"/>
      <c r="AD29" s="32"/>
      <c r="AE29" s="33"/>
      <c r="AF29" s="62">
        <f t="shared" si="2"/>
        <v>0</v>
      </c>
      <c r="AG29" s="22" t="str">
        <f t="shared" si="3"/>
        <v>OK</v>
      </c>
      <c r="AH29" s="29" t="str">
        <f t="shared" si="4"/>
        <v/>
      </c>
      <c r="AI29" s="29" t="str">
        <f t="shared" si="5"/>
        <v/>
      </c>
      <c r="AJ29" s="29" t="str">
        <f t="shared" si="6"/>
        <v/>
      </c>
      <c r="AK29" s="22" t="str">
        <f t="shared" si="7"/>
        <v/>
      </c>
      <c r="AL29" s="22" t="str">
        <f t="shared" si="8"/>
        <v/>
      </c>
      <c r="AM29" s="22" t="str">
        <f t="shared" si="0"/>
        <v/>
      </c>
    </row>
    <row r="30" spans="1:39" ht="24" customHeight="1">
      <c r="A30" s="21" t="e">
        <f t="shared" si="1"/>
        <v>#NUM!</v>
      </c>
      <c r="B30" s="59"/>
      <c r="C30" s="60"/>
      <c r="D30" s="60"/>
      <c r="E30" s="32"/>
      <c r="F30" s="33"/>
      <c r="G30" s="59"/>
      <c r="H30" s="60"/>
      <c r="I30" s="60"/>
      <c r="J30" s="32"/>
      <c r="K30" s="33"/>
      <c r="L30" s="59"/>
      <c r="M30" s="60"/>
      <c r="N30" s="60"/>
      <c r="O30" s="32"/>
      <c r="P30" s="33"/>
      <c r="Q30" s="59"/>
      <c r="R30" s="60"/>
      <c r="S30" s="60"/>
      <c r="T30" s="32"/>
      <c r="U30" s="33"/>
      <c r="V30" s="59"/>
      <c r="W30" s="60"/>
      <c r="X30" s="60"/>
      <c r="Y30" s="32"/>
      <c r="Z30" s="33"/>
      <c r="AA30" s="59"/>
      <c r="AB30" s="60"/>
      <c r="AC30" s="60"/>
      <c r="AD30" s="32"/>
      <c r="AE30" s="33"/>
      <c r="AF30" s="62">
        <f t="shared" si="2"/>
        <v>0</v>
      </c>
      <c r="AG30" s="22" t="str">
        <f t="shared" si="3"/>
        <v>OK</v>
      </c>
      <c r="AH30" s="29" t="str">
        <f t="shared" si="4"/>
        <v/>
      </c>
      <c r="AI30" s="29" t="str">
        <f t="shared" si="5"/>
        <v/>
      </c>
      <c r="AJ30" s="29" t="str">
        <f t="shared" si="6"/>
        <v/>
      </c>
      <c r="AK30" s="22" t="str">
        <f t="shared" si="7"/>
        <v/>
      </c>
      <c r="AL30" s="22" t="str">
        <f t="shared" si="8"/>
        <v/>
      </c>
      <c r="AM30" s="22" t="str">
        <f t="shared" si="0"/>
        <v/>
      </c>
    </row>
    <row r="31" spans="1:39" ht="24" customHeight="1">
      <c r="A31" s="21" t="e">
        <f t="shared" si="1"/>
        <v>#NUM!</v>
      </c>
      <c r="B31" s="59"/>
      <c r="C31" s="60"/>
      <c r="D31" s="60"/>
      <c r="E31" s="32"/>
      <c r="F31" s="33"/>
      <c r="G31" s="59"/>
      <c r="H31" s="60"/>
      <c r="I31" s="60"/>
      <c r="J31" s="32"/>
      <c r="K31" s="33"/>
      <c r="L31" s="59"/>
      <c r="M31" s="60"/>
      <c r="N31" s="60"/>
      <c r="O31" s="32"/>
      <c r="P31" s="33"/>
      <c r="Q31" s="59"/>
      <c r="R31" s="60"/>
      <c r="S31" s="60"/>
      <c r="T31" s="32"/>
      <c r="U31" s="33"/>
      <c r="V31" s="59"/>
      <c r="W31" s="60"/>
      <c r="X31" s="60"/>
      <c r="Y31" s="32"/>
      <c r="Z31" s="33"/>
      <c r="AA31" s="59"/>
      <c r="AB31" s="60"/>
      <c r="AC31" s="60"/>
      <c r="AD31" s="32"/>
      <c r="AE31" s="33"/>
      <c r="AF31" s="62">
        <f t="shared" si="2"/>
        <v>0</v>
      </c>
      <c r="AG31" s="22" t="str">
        <f t="shared" si="3"/>
        <v>OK</v>
      </c>
      <c r="AH31" s="29" t="str">
        <f t="shared" si="4"/>
        <v/>
      </c>
      <c r="AI31" s="29" t="str">
        <f t="shared" si="5"/>
        <v/>
      </c>
      <c r="AJ31" s="29" t="str">
        <f t="shared" si="6"/>
        <v/>
      </c>
      <c r="AK31" s="22" t="str">
        <f t="shared" si="7"/>
        <v/>
      </c>
      <c r="AL31" s="22" t="str">
        <f t="shared" si="8"/>
        <v/>
      </c>
      <c r="AM31" s="22" t="str">
        <f t="shared" si="0"/>
        <v/>
      </c>
    </row>
    <row r="32" spans="1:39" ht="24" customHeight="1">
      <c r="A32" s="21" t="e">
        <f t="shared" si="1"/>
        <v>#NUM!</v>
      </c>
      <c r="B32" s="59"/>
      <c r="C32" s="60"/>
      <c r="D32" s="60"/>
      <c r="E32" s="32"/>
      <c r="F32" s="33"/>
      <c r="G32" s="59"/>
      <c r="H32" s="60"/>
      <c r="I32" s="60"/>
      <c r="J32" s="32"/>
      <c r="K32" s="33"/>
      <c r="L32" s="59"/>
      <c r="M32" s="60"/>
      <c r="N32" s="60"/>
      <c r="O32" s="32"/>
      <c r="P32" s="33"/>
      <c r="Q32" s="59"/>
      <c r="R32" s="60"/>
      <c r="S32" s="60"/>
      <c r="T32" s="32"/>
      <c r="U32" s="33"/>
      <c r="V32" s="59"/>
      <c r="W32" s="60"/>
      <c r="X32" s="60"/>
      <c r="Y32" s="32"/>
      <c r="Z32" s="33"/>
      <c r="AA32" s="59"/>
      <c r="AB32" s="60"/>
      <c r="AC32" s="60"/>
      <c r="AD32" s="32"/>
      <c r="AE32" s="33"/>
      <c r="AF32" s="62">
        <f t="shared" si="2"/>
        <v>0</v>
      </c>
      <c r="AG32" s="22" t="str">
        <f t="shared" si="3"/>
        <v>OK</v>
      </c>
      <c r="AH32" s="29" t="str">
        <f t="shared" si="4"/>
        <v/>
      </c>
      <c r="AI32" s="29" t="str">
        <f t="shared" si="5"/>
        <v/>
      </c>
      <c r="AJ32" s="29" t="str">
        <f t="shared" si="6"/>
        <v/>
      </c>
      <c r="AK32" s="22" t="str">
        <f t="shared" si="7"/>
        <v/>
      </c>
      <c r="AL32" s="22" t="str">
        <f t="shared" si="8"/>
        <v/>
      </c>
      <c r="AM32" s="22" t="str">
        <f t="shared" si="0"/>
        <v/>
      </c>
    </row>
    <row r="33" spans="1:39" ht="24" customHeight="1">
      <c r="A33" s="21" t="e">
        <f t="shared" si="1"/>
        <v>#NUM!</v>
      </c>
      <c r="B33" s="59"/>
      <c r="C33" s="60"/>
      <c r="D33" s="60"/>
      <c r="E33" s="32"/>
      <c r="F33" s="33"/>
      <c r="G33" s="59"/>
      <c r="H33" s="60"/>
      <c r="I33" s="60"/>
      <c r="J33" s="32"/>
      <c r="K33" s="33"/>
      <c r="L33" s="59"/>
      <c r="M33" s="60"/>
      <c r="N33" s="60"/>
      <c r="O33" s="32"/>
      <c r="P33" s="33"/>
      <c r="Q33" s="59"/>
      <c r="R33" s="60"/>
      <c r="S33" s="60"/>
      <c r="T33" s="32"/>
      <c r="U33" s="33"/>
      <c r="V33" s="59"/>
      <c r="W33" s="60"/>
      <c r="X33" s="60"/>
      <c r="Y33" s="32"/>
      <c r="Z33" s="33"/>
      <c r="AA33" s="59"/>
      <c r="AB33" s="60"/>
      <c r="AC33" s="60"/>
      <c r="AD33" s="32"/>
      <c r="AE33" s="33"/>
      <c r="AF33" s="62">
        <f t="shared" si="2"/>
        <v>0</v>
      </c>
      <c r="AG33" s="22" t="str">
        <f t="shared" si="3"/>
        <v>OK</v>
      </c>
      <c r="AH33" s="29" t="str">
        <f t="shared" si="4"/>
        <v/>
      </c>
      <c r="AI33" s="29" t="str">
        <f t="shared" si="5"/>
        <v/>
      </c>
      <c r="AJ33" s="29" t="str">
        <f t="shared" si="6"/>
        <v/>
      </c>
      <c r="AK33" s="22" t="str">
        <f t="shared" si="7"/>
        <v/>
      </c>
      <c r="AL33" s="22" t="str">
        <f t="shared" si="8"/>
        <v/>
      </c>
      <c r="AM33" s="22" t="str">
        <f t="shared" si="0"/>
        <v/>
      </c>
    </row>
    <row r="34" spans="1:39" ht="24" customHeight="1">
      <c r="A34" s="21" t="e">
        <f t="shared" si="1"/>
        <v>#NUM!</v>
      </c>
      <c r="B34" s="59"/>
      <c r="C34" s="60"/>
      <c r="D34" s="60"/>
      <c r="E34" s="32"/>
      <c r="F34" s="33"/>
      <c r="G34" s="59"/>
      <c r="H34" s="60"/>
      <c r="I34" s="60"/>
      <c r="J34" s="32"/>
      <c r="K34" s="33"/>
      <c r="L34" s="59"/>
      <c r="M34" s="60"/>
      <c r="N34" s="60"/>
      <c r="O34" s="32"/>
      <c r="P34" s="33"/>
      <c r="Q34" s="59"/>
      <c r="R34" s="60"/>
      <c r="S34" s="60"/>
      <c r="T34" s="32"/>
      <c r="U34" s="33"/>
      <c r="V34" s="59"/>
      <c r="W34" s="60"/>
      <c r="X34" s="60"/>
      <c r="Y34" s="32"/>
      <c r="Z34" s="33"/>
      <c r="AA34" s="59"/>
      <c r="AB34" s="60"/>
      <c r="AC34" s="60"/>
      <c r="AD34" s="32"/>
      <c r="AE34" s="33"/>
      <c r="AF34" s="62">
        <f t="shared" si="2"/>
        <v>0</v>
      </c>
      <c r="AG34" s="22" t="str">
        <f t="shared" si="3"/>
        <v>OK</v>
      </c>
      <c r="AH34" s="29" t="str">
        <f t="shared" si="4"/>
        <v/>
      </c>
      <c r="AI34" s="29" t="str">
        <f t="shared" si="5"/>
        <v/>
      </c>
      <c r="AJ34" s="29" t="str">
        <f t="shared" si="6"/>
        <v/>
      </c>
      <c r="AK34" s="22" t="str">
        <f t="shared" si="7"/>
        <v/>
      </c>
      <c r="AL34" s="22" t="str">
        <f t="shared" si="8"/>
        <v/>
      </c>
      <c r="AM34" s="22" t="str">
        <f t="shared" si="0"/>
        <v/>
      </c>
    </row>
    <row r="35" spans="1:39" ht="24" customHeight="1">
      <c r="A35" s="21" t="e">
        <f>IF(DAY(DATE($B$2,$F$2,29))=29,A34+1,"")</f>
        <v>#NUM!</v>
      </c>
      <c r="B35" s="59"/>
      <c r="C35" s="60"/>
      <c r="D35" s="60"/>
      <c r="E35" s="32"/>
      <c r="F35" s="33"/>
      <c r="G35" s="59"/>
      <c r="H35" s="60"/>
      <c r="I35" s="60"/>
      <c r="J35" s="32"/>
      <c r="K35" s="33"/>
      <c r="L35" s="59"/>
      <c r="M35" s="60"/>
      <c r="N35" s="60"/>
      <c r="O35" s="32"/>
      <c r="P35" s="33"/>
      <c r="Q35" s="59"/>
      <c r="R35" s="60"/>
      <c r="S35" s="60"/>
      <c r="T35" s="32"/>
      <c r="U35" s="33"/>
      <c r="V35" s="59"/>
      <c r="W35" s="60"/>
      <c r="X35" s="60"/>
      <c r="Y35" s="32"/>
      <c r="Z35" s="33"/>
      <c r="AA35" s="59"/>
      <c r="AB35" s="60"/>
      <c r="AC35" s="60"/>
      <c r="AD35" s="32"/>
      <c r="AE35" s="33"/>
      <c r="AF35" s="62">
        <f t="shared" si="2"/>
        <v>0</v>
      </c>
      <c r="AG35" s="22" t="str">
        <f t="shared" si="3"/>
        <v>OK</v>
      </c>
      <c r="AH35" s="29" t="str">
        <f t="shared" si="4"/>
        <v/>
      </c>
      <c r="AI35" s="29" t="str">
        <f t="shared" si="5"/>
        <v/>
      </c>
      <c r="AJ35" s="29" t="str">
        <f t="shared" si="6"/>
        <v/>
      </c>
      <c r="AK35" s="22" t="str">
        <f>IF(AND(Q35&lt;&gt;"",T35=""),"NG団体4","")</f>
        <v/>
      </c>
      <c r="AL35" s="22" t="str">
        <f t="shared" si="8"/>
        <v/>
      </c>
      <c r="AM35" s="22" t="str">
        <f t="shared" si="0"/>
        <v/>
      </c>
    </row>
    <row r="36" spans="1:39" ht="24" customHeight="1">
      <c r="A36" s="21" t="e">
        <f>IF(DAY(DATE($B$2,$F$2,30))=30,A35+1,"")</f>
        <v>#NUM!</v>
      </c>
      <c r="B36" s="59"/>
      <c r="C36" s="60"/>
      <c r="D36" s="60"/>
      <c r="E36" s="32"/>
      <c r="F36" s="33"/>
      <c r="G36" s="59"/>
      <c r="H36" s="60"/>
      <c r="I36" s="60"/>
      <c r="J36" s="32"/>
      <c r="K36" s="33"/>
      <c r="L36" s="59"/>
      <c r="M36" s="60"/>
      <c r="N36" s="60"/>
      <c r="O36" s="32"/>
      <c r="P36" s="33"/>
      <c r="Q36" s="59"/>
      <c r="R36" s="60"/>
      <c r="S36" s="60"/>
      <c r="T36" s="32"/>
      <c r="U36" s="33"/>
      <c r="V36" s="59"/>
      <c r="W36" s="60"/>
      <c r="X36" s="60"/>
      <c r="Y36" s="32"/>
      <c r="Z36" s="33"/>
      <c r="AA36" s="59"/>
      <c r="AB36" s="60"/>
      <c r="AC36" s="60"/>
      <c r="AD36" s="32"/>
      <c r="AE36" s="33"/>
      <c r="AF36" s="62">
        <f t="shared" si="2"/>
        <v>0</v>
      </c>
      <c r="AG36" s="22" t="str">
        <f t="shared" si="3"/>
        <v>OK</v>
      </c>
      <c r="AH36" s="29" t="str">
        <f t="shared" si="4"/>
        <v/>
      </c>
      <c r="AI36" s="29" t="str">
        <f t="shared" si="5"/>
        <v/>
      </c>
      <c r="AJ36" s="29" t="str">
        <f t="shared" si="6"/>
        <v/>
      </c>
      <c r="AK36" s="22" t="str">
        <f t="shared" si="7"/>
        <v/>
      </c>
      <c r="AL36" s="22" t="str">
        <f t="shared" si="8"/>
        <v/>
      </c>
      <c r="AM36" s="22" t="str">
        <f t="shared" si="0"/>
        <v/>
      </c>
    </row>
    <row r="37" spans="1:39" ht="24" customHeight="1">
      <c r="A37" s="21" t="e">
        <f>IF(DAY(DATE($B$2,$F$2,31))=31,A36+1,"")</f>
        <v>#NUM!</v>
      </c>
      <c r="B37" s="59"/>
      <c r="C37" s="60"/>
      <c r="D37" s="60"/>
      <c r="E37" s="32"/>
      <c r="F37" s="33"/>
      <c r="G37" s="59"/>
      <c r="H37" s="60"/>
      <c r="I37" s="60"/>
      <c r="J37" s="32"/>
      <c r="K37" s="33"/>
      <c r="L37" s="59"/>
      <c r="M37" s="60"/>
      <c r="N37" s="60"/>
      <c r="O37" s="32"/>
      <c r="P37" s="33"/>
      <c r="Q37" s="59"/>
      <c r="R37" s="60"/>
      <c r="S37" s="60"/>
      <c r="T37" s="32"/>
      <c r="U37" s="33"/>
      <c r="V37" s="59"/>
      <c r="W37" s="60"/>
      <c r="X37" s="60"/>
      <c r="Y37" s="32"/>
      <c r="Z37" s="33"/>
      <c r="AA37" s="59"/>
      <c r="AB37" s="60"/>
      <c r="AC37" s="60"/>
      <c r="AD37" s="32"/>
      <c r="AE37" s="33"/>
      <c r="AF37" s="62">
        <f t="shared" si="2"/>
        <v>0</v>
      </c>
      <c r="AG37" s="22" t="str">
        <f t="shared" si="3"/>
        <v>OK</v>
      </c>
      <c r="AH37" s="29" t="str">
        <f t="shared" si="4"/>
        <v/>
      </c>
      <c r="AI37" s="29" t="str">
        <f t="shared" si="5"/>
        <v/>
      </c>
      <c r="AJ37" s="29" t="str">
        <f t="shared" si="6"/>
        <v/>
      </c>
      <c r="AK37" s="22" t="str">
        <f t="shared" si="7"/>
        <v/>
      </c>
      <c r="AL37" s="22" t="str">
        <f t="shared" si="8"/>
        <v/>
      </c>
      <c r="AM37" s="22" t="str">
        <f t="shared" si="0"/>
        <v/>
      </c>
    </row>
    <row r="38" spans="1:39">
      <c r="Q38" s="11"/>
    </row>
    <row r="39" spans="1:39">
      <c r="A39" s="7" t="s">
        <v>52</v>
      </c>
      <c r="B39" s="113" t="s">
        <v>113</v>
      </c>
      <c r="C39" s="114"/>
      <c r="D39" s="114" t="s">
        <v>63</v>
      </c>
      <c r="E39" s="115"/>
      <c r="G39" s="99" t="s">
        <v>78</v>
      </c>
      <c r="H39" s="100"/>
      <c r="I39" s="101"/>
    </row>
    <row r="40" spans="1:39">
      <c r="A40" s="116" t="s">
        <v>97</v>
      </c>
      <c r="B40" s="126">
        <f>SUM(AF7:AF37)</f>
        <v>0</v>
      </c>
      <c r="C40" s="127"/>
      <c r="D40" s="118">
        <f>B40/"1:0:0"*200</f>
        <v>0</v>
      </c>
      <c r="E40" s="119"/>
      <c r="G40" s="120">
        <f>SUM(F7:F37,K7:K37,P7:P37,U7:U37,Z7:Z37,AE7:AE37)</f>
        <v>0</v>
      </c>
      <c r="H40" s="121"/>
      <c r="I40" s="122"/>
    </row>
    <row r="41" spans="1:39">
      <c r="A41" s="117"/>
      <c r="B41" s="126"/>
      <c r="C41" s="127"/>
      <c r="D41" s="118"/>
      <c r="E41" s="119"/>
      <c r="G41" s="123"/>
      <c r="H41" s="124"/>
      <c r="I41" s="125"/>
    </row>
    <row r="43" spans="1:39">
      <c r="A43" s="108" t="s">
        <v>109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2"/>
      <c r="AA43" s="12"/>
    </row>
  </sheetData>
  <sheetProtection algorithmName="SHA-512" hashValue="gX+pAUKlU02VkLnmN0U2yzpWrOjTHzIrkuELVrlzzCbAyFvrpFfMVzKb323PCaGO4dcgLDcz9S6VbWDqDbAJsQ==" saltValue="v0MEFNpC57nHBrNoCuMJmQ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11"/>
  <conditionalFormatting sqref="A7:A37">
    <cfRule type="expression" dxfId="116" priority="27" stopIfTrue="1">
      <formula>WEEKDAY($A7)=1</formula>
    </cfRule>
    <cfRule type="expression" dxfId="115" priority="28" stopIfTrue="1">
      <formula>WEEKDAY($A7)=7</formula>
    </cfRule>
    <cfRule type="expression" priority="29" stopIfTrue="1">
      <formula>"WEEKDAY($A6)=7"</formula>
    </cfRule>
    <cfRule type="expression" dxfId="114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expression" dxfId="113" priority="19">
      <formula>IF(NOT(ISBLANK(C7)),IF(ISBLANK(D7),TRUE,FALSE),FALSE)</formula>
    </cfRule>
    <cfRule type="cellIs" dxfId="112" priority="25" operator="greaterThan">
      <formula>CEILING(C7-B7,"1:00")</formula>
    </cfRule>
  </conditionalFormatting>
  <conditionalFormatting sqref="E7:E37">
    <cfRule type="expression" dxfId="111" priority="24">
      <formula>IF($AH7="NG団体1",1,0)</formula>
    </cfRule>
  </conditionalFormatting>
  <conditionalFormatting sqref="F7:F37">
    <cfRule type="expression" dxfId="110" priority="14">
      <formula>IF(NOT(ISBLANK(E7)),IF(ISBLANK(F7),TRUE,FALSE),FALSE)</formula>
    </cfRule>
  </conditionalFormatting>
  <conditionalFormatting sqref="I7:I37">
    <cfRule type="expression" dxfId="109" priority="17">
      <formula>IF(NOT(ISBLANK(H7)),IF(ISBLANK(I7),TRUE,FALSE),FALSE)</formula>
    </cfRule>
    <cfRule type="cellIs" dxfId="108" priority="18" operator="greaterThan">
      <formula>CEILING(H7-G7,"1:00")</formula>
    </cfRule>
  </conditionalFormatting>
  <conditionalFormatting sqref="J7:J37">
    <cfRule type="expression" dxfId="107" priority="23">
      <formula>IF($AI7="NG団体2",1,0)</formula>
    </cfRule>
  </conditionalFormatting>
  <conditionalFormatting sqref="K7:K37">
    <cfRule type="expression" dxfId="106" priority="5">
      <formula>IF(NOT(ISBLANK(J7)),IF(ISBLANK(K7),TRUE,FALSE),FALSE)</formula>
    </cfRule>
  </conditionalFormatting>
  <conditionalFormatting sqref="N7:N37">
    <cfRule type="expression" dxfId="105" priority="15">
      <formula>IF(NOT(ISBLANK(M7)),IF(ISBLANK(N7),TRUE,FALSE),FALSE)</formula>
    </cfRule>
    <cfRule type="cellIs" dxfId="104" priority="16" operator="greaterThan">
      <formula>CEILING(M7-L7,"1:00")</formula>
    </cfRule>
  </conditionalFormatting>
  <conditionalFormatting sqref="O7:O37">
    <cfRule type="expression" dxfId="103" priority="22">
      <formula>IF($AJ7="NG団体3",1,0)</formula>
    </cfRule>
  </conditionalFormatting>
  <conditionalFormatting sqref="P7:P37">
    <cfRule type="expression" dxfId="102" priority="4">
      <formula>IF(NOT(ISBLANK(O7)),IF(ISBLANK(P7),TRUE,FALSE),FALSE)</formula>
    </cfRule>
  </conditionalFormatting>
  <conditionalFormatting sqref="S7:S37">
    <cfRule type="cellIs" dxfId="101" priority="11" operator="greaterThan">
      <formula>CEILING(R7-Q7,"1:00")</formula>
    </cfRule>
    <cfRule type="expression" dxfId="100" priority="12">
      <formula>IF(NOT(ISBLANK(R7)),IF(ISBLANK(S7),TRUE,FALSE),FALSE)</formula>
    </cfRule>
  </conditionalFormatting>
  <conditionalFormatting sqref="T7:T37">
    <cfRule type="expression" dxfId="99" priority="21">
      <formula>IF($AK7="NG団体4",1,0)</formula>
    </cfRule>
  </conditionalFormatting>
  <conditionalFormatting sqref="U7:U37">
    <cfRule type="expression" dxfId="98" priority="3">
      <formula>IF(NOT(ISBLANK(T7)),IF(ISBLANK(U7),TRUE,FALSE),FALSE)</formula>
    </cfRule>
  </conditionalFormatting>
  <conditionalFormatting sqref="X7:X37">
    <cfRule type="cellIs" dxfId="97" priority="9" operator="greaterThan">
      <formula>CEILING(W7-V7,"1:00")</formula>
    </cfRule>
    <cfRule type="expression" dxfId="96" priority="10">
      <formula>IF(NOT(ISBLANK(W7)),IF(ISBLANK(X7),TRUE,FALSE),FALSE)</formula>
    </cfRule>
  </conditionalFormatting>
  <conditionalFormatting sqref="Y7:Y37">
    <cfRule type="expression" dxfId="95" priority="13">
      <formula>IF($AL7="NG団体5",1,0)</formula>
    </cfRule>
  </conditionalFormatting>
  <conditionalFormatting sqref="Z7:Z37">
    <cfRule type="expression" dxfId="94" priority="2">
      <formula>IF(NOT(ISBLANK(Y7)),IF(ISBLANK(Z7),TRUE,FALSE),FALSE)</formula>
    </cfRule>
  </conditionalFormatting>
  <conditionalFormatting sqref="AC7:AC37">
    <cfRule type="cellIs" dxfId="93" priority="7" operator="greaterThan">
      <formula>CEILING(AB7-AA7,"1:00")</formula>
    </cfRule>
    <cfRule type="expression" dxfId="92" priority="8">
      <formula>IF(NOT(ISBLANK(AB7)),IF(ISBLANK(AC7),TRUE,FALSE),FALSE)</formula>
    </cfRule>
  </conditionalFormatting>
  <conditionalFormatting sqref="AD7:AD37">
    <cfRule type="expression" dxfId="91" priority="6">
      <formula>IF($AM7="NG団体6",1,0)</formula>
    </cfRule>
  </conditionalFormatting>
  <conditionalFormatting sqref="AE7:AE37">
    <cfRule type="expression" dxfId="90" priority="1">
      <formula>IF(NOT(ISBLANK(AD7)),IF(ISBLANK(AE7),TRUE,FALSE),FALSE)</formula>
    </cfRule>
  </conditionalFormatting>
  <conditionalFormatting sqref="AG7:AG37">
    <cfRule type="cellIs" dxfId="89" priority="26" operator="notEqual">
      <formula>"OK"</formula>
    </cfRule>
  </conditionalFormatting>
  <conditionalFormatting sqref="AH7:AM7 AH8 AK8:AM37">
    <cfRule type="cellIs" dxfId="88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422147-DF9F-4569-ACCA-2A7089B81F71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E5AF9184-3F98-4C2D-9349-C21592A4B22C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4D06-80BD-4B70-A32A-56142793D913}">
  <sheetPr>
    <tabColor rgb="FFFF0000"/>
    <pageSetUpPr fitToPage="1"/>
  </sheetPr>
  <dimension ref="A1:AM43"/>
  <sheetViews>
    <sheetView zoomScaleNormal="100" workbookViewId="0">
      <selection activeCell="L2" sqref="L2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9" ht="28.2" customHeight="1" thickBot="1">
      <c r="A1" s="66" t="s">
        <v>110</v>
      </c>
      <c r="O1" s="63"/>
    </row>
    <row r="2" spans="1:39" ht="28.2" customHeight="1">
      <c r="A2" s="10" t="s">
        <v>49</v>
      </c>
      <c r="B2" s="111">
        <f>'申請書(体育施設利用許可)'!B16</f>
        <v>0</v>
      </c>
      <c r="C2" s="111"/>
      <c r="D2" s="111" t="s">
        <v>50</v>
      </c>
      <c r="E2" s="111"/>
      <c r="F2" s="112">
        <f>'申請書(体育施設利用許可)'!D16</f>
        <v>0</v>
      </c>
      <c r="G2" s="111"/>
      <c r="O2" s="63"/>
      <c r="Q2" s="57"/>
      <c r="R2" s="57"/>
      <c r="S2" s="57"/>
      <c r="T2" s="57"/>
      <c r="U2" s="57"/>
      <c r="V2" s="28"/>
      <c r="X2" s="64"/>
      <c r="Y2" s="65"/>
      <c r="Z2" s="65"/>
      <c r="AA2" s="102" t="s">
        <v>105</v>
      </c>
      <c r="AB2" s="103"/>
      <c r="AC2" s="103"/>
      <c r="AD2" s="103"/>
      <c r="AE2" s="104"/>
      <c r="AF2" s="65"/>
    </row>
    <row r="3" spans="1:39" ht="28.2" customHeight="1" thickBot="1">
      <c r="A3" s="7" t="s">
        <v>41</v>
      </c>
      <c r="B3" s="111">
        <f>'申請書(体育施設利用許可)'!B17:D17</f>
        <v>0</v>
      </c>
      <c r="C3" s="111"/>
      <c r="D3" s="111" t="s">
        <v>96</v>
      </c>
      <c r="E3" s="111"/>
      <c r="F3" s="111" t="s">
        <v>91</v>
      </c>
      <c r="G3" s="111"/>
      <c r="Q3" s="57"/>
      <c r="R3" s="57"/>
      <c r="S3" s="57"/>
      <c r="T3" s="57"/>
      <c r="U3" s="57"/>
      <c r="V3" s="28"/>
      <c r="X3" s="65"/>
      <c r="Y3" s="65"/>
      <c r="Z3" s="65"/>
      <c r="AA3" s="105"/>
      <c r="AB3" s="106"/>
      <c r="AC3" s="106"/>
      <c r="AD3" s="106"/>
      <c r="AE3" s="107"/>
      <c r="AF3" s="65"/>
    </row>
    <row r="5" spans="1:39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157</v>
      </c>
      <c r="W5" s="100"/>
      <c r="X5" s="100"/>
      <c r="Y5" s="100"/>
      <c r="Z5" s="101"/>
      <c r="AA5" s="99" t="s">
        <v>161</v>
      </c>
      <c r="AB5" s="100"/>
      <c r="AC5" s="100"/>
      <c r="AD5" s="100"/>
      <c r="AE5" s="101"/>
      <c r="AF5" s="109" t="s">
        <v>112</v>
      </c>
    </row>
    <row r="6" spans="1:39" ht="19.2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10"/>
      <c r="AG6" s="12" t="s">
        <v>99</v>
      </c>
      <c r="AH6" s="12" t="s">
        <v>100</v>
      </c>
      <c r="AI6" s="12" t="s">
        <v>101</v>
      </c>
      <c r="AJ6" s="12" t="s">
        <v>102</v>
      </c>
      <c r="AK6" s="12" t="s">
        <v>103</v>
      </c>
      <c r="AL6" s="12" t="s">
        <v>159</v>
      </c>
      <c r="AM6" s="6" t="s">
        <v>163</v>
      </c>
    </row>
    <row r="7" spans="1:39" ht="24" customHeight="1">
      <c r="A7" s="21" t="e">
        <f>DATE(B2,F2,1)</f>
        <v>#NUM!</v>
      </c>
      <c r="B7" s="59"/>
      <c r="C7" s="60"/>
      <c r="D7" s="60"/>
      <c r="E7" s="32"/>
      <c r="F7" s="33"/>
      <c r="G7" s="59"/>
      <c r="H7" s="60"/>
      <c r="I7" s="60"/>
      <c r="J7" s="32"/>
      <c r="K7" s="33"/>
      <c r="L7" s="59"/>
      <c r="M7" s="60"/>
      <c r="N7" s="60"/>
      <c r="O7" s="32"/>
      <c r="P7" s="33"/>
      <c r="Q7" s="59"/>
      <c r="R7" s="60"/>
      <c r="S7" s="60"/>
      <c r="T7" s="32"/>
      <c r="U7" s="33"/>
      <c r="V7" s="59"/>
      <c r="W7" s="60"/>
      <c r="X7" s="60"/>
      <c r="Y7" s="32"/>
      <c r="Z7" s="33"/>
      <c r="AA7" s="59"/>
      <c r="AB7" s="60"/>
      <c r="AC7" s="60"/>
      <c r="AD7" s="32"/>
      <c r="AE7" s="33"/>
      <c r="AF7" s="62">
        <f>SUM(D7,I7,N7,S7,X7,AC7)</f>
        <v>0</v>
      </c>
      <c r="AG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2" t="str">
        <f>IF(AND(B7&lt;&gt;"",E7=""),"NG団体1","")</f>
        <v/>
      </c>
      <c r="AI7" s="22" t="str">
        <f>IF(AND(G7&lt;&gt;"",J7=""),"NG団体2","")</f>
        <v/>
      </c>
      <c r="AJ7" s="22" t="str">
        <f>IF(AND(L7&lt;&gt;"",O7=""),"NG団体3","")</f>
        <v/>
      </c>
      <c r="AK7" s="22" t="str">
        <f>IF(AND(Q7&lt;&gt;"",T7=""),"NG団体4","")</f>
        <v/>
      </c>
      <c r="AL7" s="22" t="str">
        <f>IF(AND(V7&lt;&gt;"",Y7=""),"NG団体5","")</f>
        <v/>
      </c>
      <c r="AM7" s="22" t="str">
        <f>IF(AND(AA7&lt;&gt;"",AD7=""),"NG団体6","")</f>
        <v/>
      </c>
    </row>
    <row r="8" spans="1:39" ht="24" customHeight="1">
      <c r="A8" s="21" t="e">
        <f>A7+1</f>
        <v>#NUM!</v>
      </c>
      <c r="B8" s="59"/>
      <c r="C8" s="60"/>
      <c r="D8" s="60"/>
      <c r="E8" s="32"/>
      <c r="F8" s="33"/>
      <c r="G8" s="59"/>
      <c r="H8" s="60"/>
      <c r="I8" s="60"/>
      <c r="J8" s="32"/>
      <c r="K8" s="33"/>
      <c r="L8" s="59"/>
      <c r="M8" s="60"/>
      <c r="N8" s="60"/>
      <c r="O8" s="32"/>
      <c r="P8" s="33"/>
      <c r="Q8" s="59"/>
      <c r="R8" s="60"/>
      <c r="S8" s="60"/>
      <c r="T8" s="32"/>
      <c r="U8" s="33"/>
      <c r="V8" s="59"/>
      <c r="W8" s="60"/>
      <c r="X8" s="60"/>
      <c r="Y8" s="32"/>
      <c r="Z8" s="33"/>
      <c r="AA8" s="59"/>
      <c r="AB8" s="60"/>
      <c r="AC8" s="60"/>
      <c r="AD8" s="32"/>
      <c r="AE8" s="33"/>
      <c r="AF8" s="62">
        <f>SUM(D8,I8,N8,S8,X8,AC8)</f>
        <v>0</v>
      </c>
      <c r="AG8" s="22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2" t="str">
        <f>IF(AND(B8&lt;&gt;"",E8=""),"NG団体1","")</f>
        <v/>
      </c>
      <c r="AI8" s="29" t="str">
        <f>IF(AND(G8&lt;&gt;"",J8=""),"NG団体2","")</f>
        <v/>
      </c>
      <c r="AJ8" s="29" t="str">
        <f>IF(AND(L8&lt;&gt;"",O8=""),"NG団体3","")</f>
        <v/>
      </c>
      <c r="AK8" s="22" t="str">
        <f>IF(AND(Q8&lt;&gt;"",T8=""),"NG団体4","")</f>
        <v/>
      </c>
      <c r="AL8" s="22" t="str">
        <f>IF(AND(V8&lt;&gt;"",Y8=""),"NG団体5","")</f>
        <v/>
      </c>
      <c r="AM8" s="22" t="str">
        <f t="shared" ref="AM8:AM37" si="0">IF(AND(AA8&lt;&gt;"",AD8=""),"NG団体6","")</f>
        <v/>
      </c>
    </row>
    <row r="9" spans="1:39" ht="24" customHeight="1">
      <c r="A9" s="21" t="e">
        <f t="shared" ref="A9:A34" si="1">A8+1</f>
        <v>#NUM!</v>
      </c>
      <c r="B9" s="59"/>
      <c r="C9" s="60"/>
      <c r="D9" s="60"/>
      <c r="E9" s="32"/>
      <c r="F9" s="33"/>
      <c r="G9" s="59"/>
      <c r="H9" s="60"/>
      <c r="I9" s="60"/>
      <c r="J9" s="32"/>
      <c r="K9" s="33"/>
      <c r="L9" s="59"/>
      <c r="M9" s="60"/>
      <c r="N9" s="60"/>
      <c r="O9" s="32"/>
      <c r="P9" s="33"/>
      <c r="Q9" s="59"/>
      <c r="R9" s="60"/>
      <c r="S9" s="60"/>
      <c r="T9" s="32"/>
      <c r="U9" s="33"/>
      <c r="V9" s="59"/>
      <c r="W9" s="60"/>
      <c r="X9" s="60"/>
      <c r="Y9" s="32"/>
      <c r="Z9" s="33"/>
      <c r="AA9" s="59"/>
      <c r="AB9" s="60"/>
      <c r="AC9" s="60"/>
      <c r="AD9" s="32"/>
      <c r="AE9" s="33"/>
      <c r="AF9" s="62">
        <f>SUM(D9,I9,N9,S9,X9,AC9)</f>
        <v>0</v>
      </c>
      <c r="AG9" s="22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9" t="str">
        <f>IF(AND(B9&lt;&gt;"",E9=""),"NG団体1","")</f>
        <v/>
      </c>
      <c r="AI9" s="29" t="str">
        <f>IF(AND(G9&lt;&gt;"",J9=""),"NG団体2","")</f>
        <v/>
      </c>
      <c r="AJ9" s="29" t="str">
        <f>IF(AND(L9&lt;&gt;"",O9=""),"NG団体3","")</f>
        <v/>
      </c>
      <c r="AK9" s="22" t="str">
        <f>IF(AND(Q9&lt;&gt;"",T9=""),"NG団体4","")</f>
        <v/>
      </c>
      <c r="AL9" s="22" t="str">
        <f>IF(AND(V9&lt;&gt;"",Y9=""),"NG団体5","")</f>
        <v/>
      </c>
      <c r="AM9" s="22" t="str">
        <f t="shared" si="0"/>
        <v/>
      </c>
    </row>
    <row r="10" spans="1:39" ht="24" customHeight="1">
      <c r="A10" s="21" t="e">
        <f t="shared" si="1"/>
        <v>#NUM!</v>
      </c>
      <c r="B10" s="59"/>
      <c r="C10" s="60"/>
      <c r="D10" s="60"/>
      <c r="E10" s="32"/>
      <c r="F10" s="33"/>
      <c r="G10" s="59"/>
      <c r="H10" s="60"/>
      <c r="I10" s="60"/>
      <c r="J10" s="32"/>
      <c r="K10" s="33"/>
      <c r="L10" s="59"/>
      <c r="M10" s="60"/>
      <c r="N10" s="60"/>
      <c r="O10" s="32"/>
      <c r="P10" s="33"/>
      <c r="Q10" s="59"/>
      <c r="R10" s="60"/>
      <c r="S10" s="60"/>
      <c r="T10" s="32"/>
      <c r="U10" s="33"/>
      <c r="V10" s="59"/>
      <c r="W10" s="60"/>
      <c r="X10" s="60"/>
      <c r="Y10" s="32"/>
      <c r="Z10" s="33"/>
      <c r="AA10" s="59"/>
      <c r="AB10" s="60"/>
      <c r="AC10" s="60"/>
      <c r="AD10" s="32"/>
      <c r="AE10" s="33"/>
      <c r="AF10" s="62">
        <f t="shared" ref="AF10:AF37" si="2">SUM(D10,I10,N10,S10,X10,AC10)</f>
        <v>0</v>
      </c>
      <c r="AG10" s="22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9" t="str">
        <f t="shared" ref="AH10:AH37" si="4">IF(AND(B10&lt;&gt;"",E10=""),"NG団体1","")</f>
        <v/>
      </c>
      <c r="AI10" s="29" t="str">
        <f t="shared" ref="AI10:AI37" si="5">IF(AND(G10&lt;&gt;"",J10=""),"NG団体2","")</f>
        <v/>
      </c>
      <c r="AJ10" s="29" t="str">
        <f t="shared" ref="AJ10:AJ37" si="6">IF(AND(L10&lt;&gt;"",O10=""),"NG団体3","")</f>
        <v/>
      </c>
      <c r="AK10" s="22" t="str">
        <f t="shared" ref="AK10:AK37" si="7">IF(AND(Q10&lt;&gt;"",T10=""),"NG団体4","")</f>
        <v/>
      </c>
      <c r="AL10" s="22" t="str">
        <f t="shared" ref="AL10:AL37" si="8">IF(AND(V10&lt;&gt;"",Y10=""),"NG団体5","")</f>
        <v/>
      </c>
      <c r="AM10" s="22" t="str">
        <f t="shared" si="0"/>
        <v/>
      </c>
    </row>
    <row r="11" spans="1:39" ht="24" customHeight="1">
      <c r="A11" s="21" t="e">
        <f t="shared" si="1"/>
        <v>#NUM!</v>
      </c>
      <c r="B11" s="59"/>
      <c r="C11" s="60"/>
      <c r="D11" s="60"/>
      <c r="E11" s="32"/>
      <c r="F11" s="33"/>
      <c r="G11" s="59"/>
      <c r="H11" s="60"/>
      <c r="I11" s="60"/>
      <c r="J11" s="32"/>
      <c r="K11" s="33"/>
      <c r="L11" s="59"/>
      <c r="M11" s="60"/>
      <c r="N11" s="60"/>
      <c r="O11" s="32"/>
      <c r="P11" s="33"/>
      <c r="Q11" s="59"/>
      <c r="R11" s="60"/>
      <c r="S11" s="60"/>
      <c r="T11" s="32"/>
      <c r="U11" s="33"/>
      <c r="V11" s="59"/>
      <c r="W11" s="60"/>
      <c r="X11" s="60"/>
      <c r="Y11" s="32"/>
      <c r="Z11" s="33"/>
      <c r="AA11" s="59"/>
      <c r="AB11" s="60"/>
      <c r="AC11" s="60"/>
      <c r="AD11" s="32"/>
      <c r="AE11" s="33"/>
      <c r="AF11" s="62">
        <f t="shared" si="2"/>
        <v>0</v>
      </c>
      <c r="AG11" s="22" t="str">
        <f t="shared" si="3"/>
        <v>OK</v>
      </c>
      <c r="AH11" s="29" t="str">
        <f t="shared" si="4"/>
        <v/>
      </c>
      <c r="AI11" s="29" t="str">
        <f t="shared" si="5"/>
        <v/>
      </c>
      <c r="AJ11" s="29" t="str">
        <f t="shared" si="6"/>
        <v/>
      </c>
      <c r="AK11" s="22" t="str">
        <f t="shared" si="7"/>
        <v/>
      </c>
      <c r="AL11" s="22" t="str">
        <f t="shared" si="8"/>
        <v/>
      </c>
      <c r="AM11" s="22" t="str">
        <f t="shared" si="0"/>
        <v/>
      </c>
    </row>
    <row r="12" spans="1:39" ht="24" customHeight="1">
      <c r="A12" s="21" t="e">
        <f t="shared" si="1"/>
        <v>#NUM!</v>
      </c>
      <c r="B12" s="59"/>
      <c r="C12" s="60"/>
      <c r="D12" s="60"/>
      <c r="E12" s="32"/>
      <c r="F12" s="33"/>
      <c r="G12" s="59"/>
      <c r="H12" s="60"/>
      <c r="I12" s="60"/>
      <c r="J12" s="32"/>
      <c r="K12" s="33"/>
      <c r="L12" s="59"/>
      <c r="M12" s="60"/>
      <c r="N12" s="60"/>
      <c r="O12" s="32"/>
      <c r="P12" s="33"/>
      <c r="Q12" s="59"/>
      <c r="R12" s="60"/>
      <c r="S12" s="60"/>
      <c r="T12" s="32"/>
      <c r="U12" s="33"/>
      <c r="V12" s="59"/>
      <c r="W12" s="60"/>
      <c r="X12" s="60"/>
      <c r="Y12" s="32"/>
      <c r="Z12" s="33"/>
      <c r="AA12" s="59"/>
      <c r="AB12" s="60"/>
      <c r="AC12" s="60"/>
      <c r="AD12" s="32"/>
      <c r="AE12" s="33"/>
      <c r="AF12" s="62">
        <f t="shared" si="2"/>
        <v>0</v>
      </c>
      <c r="AG12" s="22" t="str">
        <f t="shared" si="3"/>
        <v>OK</v>
      </c>
      <c r="AH12" s="29" t="str">
        <f t="shared" si="4"/>
        <v/>
      </c>
      <c r="AI12" s="29" t="str">
        <f t="shared" si="5"/>
        <v/>
      </c>
      <c r="AJ12" s="29" t="str">
        <f t="shared" si="6"/>
        <v/>
      </c>
      <c r="AK12" s="22" t="str">
        <f t="shared" si="7"/>
        <v/>
      </c>
      <c r="AL12" s="22" t="str">
        <f t="shared" si="8"/>
        <v/>
      </c>
      <c r="AM12" s="22" t="str">
        <f t="shared" si="0"/>
        <v/>
      </c>
    </row>
    <row r="13" spans="1:39" ht="24" customHeight="1">
      <c r="A13" s="21" t="e">
        <f t="shared" si="1"/>
        <v>#NUM!</v>
      </c>
      <c r="B13" s="59"/>
      <c r="C13" s="60"/>
      <c r="D13" s="60"/>
      <c r="E13" s="32"/>
      <c r="F13" s="33"/>
      <c r="G13" s="59"/>
      <c r="H13" s="60"/>
      <c r="I13" s="60"/>
      <c r="J13" s="32"/>
      <c r="K13" s="33"/>
      <c r="L13" s="59"/>
      <c r="M13" s="60"/>
      <c r="N13" s="60"/>
      <c r="O13" s="32"/>
      <c r="P13" s="33"/>
      <c r="Q13" s="59"/>
      <c r="R13" s="60"/>
      <c r="S13" s="60"/>
      <c r="T13" s="32"/>
      <c r="U13" s="33"/>
      <c r="V13" s="59"/>
      <c r="W13" s="60"/>
      <c r="X13" s="60"/>
      <c r="Y13" s="32"/>
      <c r="Z13" s="33"/>
      <c r="AA13" s="59"/>
      <c r="AB13" s="60"/>
      <c r="AC13" s="60"/>
      <c r="AD13" s="32"/>
      <c r="AE13" s="33"/>
      <c r="AF13" s="62">
        <f t="shared" si="2"/>
        <v>0</v>
      </c>
      <c r="AG13" s="22" t="str">
        <f t="shared" si="3"/>
        <v>OK</v>
      </c>
      <c r="AH13" s="29" t="str">
        <f t="shared" si="4"/>
        <v/>
      </c>
      <c r="AI13" s="29" t="str">
        <f t="shared" si="5"/>
        <v/>
      </c>
      <c r="AJ13" s="29" t="str">
        <f t="shared" si="6"/>
        <v/>
      </c>
      <c r="AK13" s="22" t="str">
        <f t="shared" si="7"/>
        <v/>
      </c>
      <c r="AL13" s="22" t="str">
        <f t="shared" si="8"/>
        <v/>
      </c>
      <c r="AM13" s="22" t="str">
        <f t="shared" si="0"/>
        <v/>
      </c>
    </row>
    <row r="14" spans="1:39" ht="24" customHeight="1">
      <c r="A14" s="21" t="e">
        <f t="shared" si="1"/>
        <v>#NUM!</v>
      </c>
      <c r="B14" s="59"/>
      <c r="C14" s="60"/>
      <c r="D14" s="60"/>
      <c r="E14" s="32"/>
      <c r="F14" s="33"/>
      <c r="G14" s="59"/>
      <c r="H14" s="60"/>
      <c r="I14" s="60"/>
      <c r="J14" s="32"/>
      <c r="K14" s="33"/>
      <c r="L14" s="59"/>
      <c r="M14" s="60"/>
      <c r="N14" s="60"/>
      <c r="O14" s="32"/>
      <c r="P14" s="33"/>
      <c r="Q14" s="59"/>
      <c r="R14" s="60"/>
      <c r="S14" s="60"/>
      <c r="T14" s="32"/>
      <c r="U14" s="33"/>
      <c r="V14" s="59"/>
      <c r="W14" s="60"/>
      <c r="X14" s="60"/>
      <c r="Y14" s="32"/>
      <c r="Z14" s="33"/>
      <c r="AA14" s="59"/>
      <c r="AB14" s="60"/>
      <c r="AC14" s="60"/>
      <c r="AD14" s="32"/>
      <c r="AE14" s="33"/>
      <c r="AF14" s="62">
        <f t="shared" si="2"/>
        <v>0</v>
      </c>
      <c r="AG14" s="22" t="str">
        <f t="shared" si="3"/>
        <v>OK</v>
      </c>
      <c r="AH14" s="29" t="str">
        <f t="shared" si="4"/>
        <v/>
      </c>
      <c r="AI14" s="29" t="str">
        <f t="shared" si="5"/>
        <v/>
      </c>
      <c r="AJ14" s="29" t="str">
        <f t="shared" si="6"/>
        <v/>
      </c>
      <c r="AK14" s="22" t="str">
        <f t="shared" si="7"/>
        <v/>
      </c>
      <c r="AL14" s="22" t="str">
        <f t="shared" si="8"/>
        <v/>
      </c>
      <c r="AM14" s="22" t="str">
        <f t="shared" si="0"/>
        <v/>
      </c>
    </row>
    <row r="15" spans="1:39" ht="24" customHeight="1">
      <c r="A15" s="21" t="e">
        <f t="shared" si="1"/>
        <v>#NUM!</v>
      </c>
      <c r="B15" s="59"/>
      <c r="C15" s="60"/>
      <c r="D15" s="60"/>
      <c r="E15" s="32"/>
      <c r="F15" s="33"/>
      <c r="G15" s="59"/>
      <c r="H15" s="60"/>
      <c r="I15" s="60"/>
      <c r="J15" s="32"/>
      <c r="K15" s="33"/>
      <c r="L15" s="59"/>
      <c r="M15" s="60"/>
      <c r="N15" s="60"/>
      <c r="O15" s="32"/>
      <c r="P15" s="33"/>
      <c r="Q15" s="59"/>
      <c r="R15" s="60"/>
      <c r="S15" s="60"/>
      <c r="T15" s="32"/>
      <c r="U15" s="33"/>
      <c r="V15" s="59"/>
      <c r="W15" s="60"/>
      <c r="X15" s="60"/>
      <c r="Y15" s="32"/>
      <c r="Z15" s="33"/>
      <c r="AA15" s="59"/>
      <c r="AB15" s="60"/>
      <c r="AC15" s="60"/>
      <c r="AD15" s="32"/>
      <c r="AE15" s="33"/>
      <c r="AF15" s="62">
        <f t="shared" si="2"/>
        <v>0</v>
      </c>
      <c r="AG15" s="22" t="str">
        <f t="shared" si="3"/>
        <v>OK</v>
      </c>
      <c r="AH15" s="29" t="str">
        <f t="shared" si="4"/>
        <v/>
      </c>
      <c r="AI15" s="29" t="str">
        <f t="shared" si="5"/>
        <v/>
      </c>
      <c r="AJ15" s="29" t="str">
        <f t="shared" si="6"/>
        <v/>
      </c>
      <c r="AK15" s="22" t="str">
        <f t="shared" si="7"/>
        <v/>
      </c>
      <c r="AL15" s="22" t="str">
        <f t="shared" si="8"/>
        <v/>
      </c>
      <c r="AM15" s="22" t="str">
        <f t="shared" si="0"/>
        <v/>
      </c>
    </row>
    <row r="16" spans="1:39" ht="24" customHeight="1">
      <c r="A16" s="21" t="e">
        <f t="shared" si="1"/>
        <v>#NUM!</v>
      </c>
      <c r="B16" s="59"/>
      <c r="C16" s="60"/>
      <c r="D16" s="60"/>
      <c r="E16" s="32"/>
      <c r="F16" s="33"/>
      <c r="G16" s="59"/>
      <c r="H16" s="60"/>
      <c r="I16" s="60"/>
      <c r="J16" s="32"/>
      <c r="K16" s="33"/>
      <c r="L16" s="59"/>
      <c r="M16" s="60"/>
      <c r="N16" s="60"/>
      <c r="O16" s="32"/>
      <c r="P16" s="33"/>
      <c r="Q16" s="59"/>
      <c r="R16" s="60"/>
      <c r="S16" s="60"/>
      <c r="T16" s="32"/>
      <c r="U16" s="33"/>
      <c r="V16" s="59"/>
      <c r="W16" s="60"/>
      <c r="X16" s="60"/>
      <c r="Y16" s="32"/>
      <c r="Z16" s="33"/>
      <c r="AA16" s="59"/>
      <c r="AB16" s="60"/>
      <c r="AC16" s="60"/>
      <c r="AD16" s="32"/>
      <c r="AE16" s="33"/>
      <c r="AF16" s="62">
        <f t="shared" si="2"/>
        <v>0</v>
      </c>
      <c r="AG16" s="22" t="str">
        <f t="shared" si="3"/>
        <v>OK</v>
      </c>
      <c r="AH16" s="29" t="str">
        <f t="shared" si="4"/>
        <v/>
      </c>
      <c r="AI16" s="29" t="str">
        <f t="shared" si="5"/>
        <v/>
      </c>
      <c r="AJ16" s="29" t="str">
        <f t="shared" si="6"/>
        <v/>
      </c>
      <c r="AK16" s="22" t="str">
        <f t="shared" si="7"/>
        <v/>
      </c>
      <c r="AL16" s="22" t="str">
        <f t="shared" si="8"/>
        <v/>
      </c>
      <c r="AM16" s="22" t="str">
        <f t="shared" si="0"/>
        <v/>
      </c>
    </row>
    <row r="17" spans="1:39" ht="24" customHeight="1">
      <c r="A17" s="21" t="e">
        <f t="shared" si="1"/>
        <v>#NUM!</v>
      </c>
      <c r="B17" s="59"/>
      <c r="C17" s="60"/>
      <c r="D17" s="60"/>
      <c r="E17" s="32"/>
      <c r="F17" s="33"/>
      <c r="G17" s="59"/>
      <c r="H17" s="60"/>
      <c r="I17" s="60"/>
      <c r="J17" s="32"/>
      <c r="K17" s="33"/>
      <c r="L17" s="59"/>
      <c r="M17" s="60"/>
      <c r="N17" s="60"/>
      <c r="O17" s="32"/>
      <c r="P17" s="33"/>
      <c r="Q17" s="59"/>
      <c r="R17" s="60"/>
      <c r="S17" s="60"/>
      <c r="T17" s="32"/>
      <c r="U17" s="33"/>
      <c r="V17" s="59"/>
      <c r="W17" s="60"/>
      <c r="X17" s="60"/>
      <c r="Y17" s="32"/>
      <c r="Z17" s="33"/>
      <c r="AA17" s="59"/>
      <c r="AB17" s="60"/>
      <c r="AC17" s="60"/>
      <c r="AD17" s="32"/>
      <c r="AE17" s="33"/>
      <c r="AF17" s="62">
        <f t="shared" si="2"/>
        <v>0</v>
      </c>
      <c r="AG17" s="22" t="str">
        <f t="shared" si="3"/>
        <v>OK</v>
      </c>
      <c r="AH17" s="29" t="str">
        <f t="shared" si="4"/>
        <v/>
      </c>
      <c r="AI17" s="29" t="str">
        <f t="shared" si="5"/>
        <v/>
      </c>
      <c r="AJ17" s="29" t="str">
        <f t="shared" si="6"/>
        <v/>
      </c>
      <c r="AK17" s="22" t="str">
        <f t="shared" si="7"/>
        <v/>
      </c>
      <c r="AL17" s="22" t="str">
        <f t="shared" si="8"/>
        <v/>
      </c>
      <c r="AM17" s="22" t="str">
        <f t="shared" si="0"/>
        <v/>
      </c>
    </row>
    <row r="18" spans="1:39" ht="24" customHeight="1">
      <c r="A18" s="21" t="e">
        <f t="shared" si="1"/>
        <v>#NUM!</v>
      </c>
      <c r="B18" s="59"/>
      <c r="C18" s="60"/>
      <c r="D18" s="60"/>
      <c r="E18" s="32"/>
      <c r="F18" s="33"/>
      <c r="G18" s="59"/>
      <c r="H18" s="60"/>
      <c r="I18" s="60"/>
      <c r="J18" s="32"/>
      <c r="K18" s="33"/>
      <c r="L18" s="59"/>
      <c r="M18" s="60"/>
      <c r="N18" s="60"/>
      <c r="O18" s="32"/>
      <c r="P18" s="33"/>
      <c r="Q18" s="59"/>
      <c r="R18" s="60"/>
      <c r="S18" s="60"/>
      <c r="T18" s="32"/>
      <c r="U18" s="33"/>
      <c r="V18" s="59"/>
      <c r="W18" s="60"/>
      <c r="X18" s="60"/>
      <c r="Y18" s="32"/>
      <c r="Z18" s="33"/>
      <c r="AA18" s="59"/>
      <c r="AB18" s="60"/>
      <c r="AC18" s="60"/>
      <c r="AD18" s="32"/>
      <c r="AE18" s="33"/>
      <c r="AF18" s="62">
        <f t="shared" si="2"/>
        <v>0</v>
      </c>
      <c r="AG18" s="22" t="str">
        <f t="shared" si="3"/>
        <v>OK</v>
      </c>
      <c r="AH18" s="29" t="str">
        <f t="shared" si="4"/>
        <v/>
      </c>
      <c r="AI18" s="29" t="str">
        <f t="shared" si="5"/>
        <v/>
      </c>
      <c r="AJ18" s="29" t="str">
        <f t="shared" si="6"/>
        <v/>
      </c>
      <c r="AK18" s="22" t="str">
        <f t="shared" si="7"/>
        <v/>
      </c>
      <c r="AL18" s="22" t="str">
        <f t="shared" si="8"/>
        <v/>
      </c>
      <c r="AM18" s="22" t="str">
        <f t="shared" si="0"/>
        <v/>
      </c>
    </row>
    <row r="19" spans="1:39" ht="24" customHeight="1">
      <c r="A19" s="21" t="e">
        <f t="shared" si="1"/>
        <v>#NUM!</v>
      </c>
      <c r="B19" s="59"/>
      <c r="C19" s="60"/>
      <c r="D19" s="60"/>
      <c r="E19" s="32"/>
      <c r="F19" s="33"/>
      <c r="G19" s="59"/>
      <c r="H19" s="60"/>
      <c r="I19" s="60"/>
      <c r="J19" s="32"/>
      <c r="K19" s="33"/>
      <c r="L19" s="59"/>
      <c r="M19" s="60"/>
      <c r="N19" s="60"/>
      <c r="O19" s="32"/>
      <c r="P19" s="33"/>
      <c r="Q19" s="59"/>
      <c r="R19" s="60"/>
      <c r="S19" s="60"/>
      <c r="T19" s="32"/>
      <c r="U19" s="33"/>
      <c r="V19" s="59"/>
      <c r="W19" s="60"/>
      <c r="X19" s="60"/>
      <c r="Y19" s="32"/>
      <c r="Z19" s="33"/>
      <c r="AA19" s="59"/>
      <c r="AB19" s="60"/>
      <c r="AC19" s="60"/>
      <c r="AD19" s="32"/>
      <c r="AE19" s="33"/>
      <c r="AF19" s="62">
        <f t="shared" si="2"/>
        <v>0</v>
      </c>
      <c r="AG19" s="22" t="str">
        <f t="shared" si="3"/>
        <v>OK</v>
      </c>
      <c r="AH19" s="29" t="str">
        <f t="shared" si="4"/>
        <v/>
      </c>
      <c r="AI19" s="29" t="str">
        <f t="shared" si="5"/>
        <v/>
      </c>
      <c r="AJ19" s="29" t="str">
        <f t="shared" si="6"/>
        <v/>
      </c>
      <c r="AK19" s="22" t="str">
        <f t="shared" si="7"/>
        <v/>
      </c>
      <c r="AL19" s="22" t="str">
        <f t="shared" si="8"/>
        <v/>
      </c>
      <c r="AM19" s="22" t="str">
        <f t="shared" si="0"/>
        <v/>
      </c>
    </row>
    <row r="20" spans="1:39" ht="24" customHeight="1">
      <c r="A20" s="21" t="e">
        <f t="shared" si="1"/>
        <v>#NUM!</v>
      </c>
      <c r="B20" s="59"/>
      <c r="C20" s="60"/>
      <c r="D20" s="60"/>
      <c r="E20" s="32"/>
      <c r="F20" s="33"/>
      <c r="G20" s="59"/>
      <c r="H20" s="60"/>
      <c r="I20" s="60"/>
      <c r="J20" s="32"/>
      <c r="K20" s="33"/>
      <c r="L20" s="59"/>
      <c r="M20" s="60"/>
      <c r="N20" s="60"/>
      <c r="O20" s="32"/>
      <c r="P20" s="33"/>
      <c r="Q20" s="59"/>
      <c r="R20" s="60"/>
      <c r="S20" s="60"/>
      <c r="T20" s="32"/>
      <c r="U20" s="33"/>
      <c r="V20" s="59"/>
      <c r="W20" s="60"/>
      <c r="X20" s="60"/>
      <c r="Y20" s="32"/>
      <c r="Z20" s="33"/>
      <c r="AA20" s="59"/>
      <c r="AB20" s="60"/>
      <c r="AC20" s="60"/>
      <c r="AD20" s="32"/>
      <c r="AE20" s="33"/>
      <c r="AF20" s="62">
        <f t="shared" si="2"/>
        <v>0</v>
      </c>
      <c r="AG20" s="22" t="str">
        <f t="shared" si="3"/>
        <v>OK</v>
      </c>
      <c r="AH20" s="29" t="str">
        <f t="shared" si="4"/>
        <v/>
      </c>
      <c r="AI20" s="29" t="str">
        <f t="shared" si="5"/>
        <v/>
      </c>
      <c r="AJ20" s="29" t="str">
        <f t="shared" si="6"/>
        <v/>
      </c>
      <c r="AK20" s="22" t="str">
        <f t="shared" si="7"/>
        <v/>
      </c>
      <c r="AL20" s="22" t="str">
        <f t="shared" si="8"/>
        <v/>
      </c>
      <c r="AM20" s="22" t="str">
        <f t="shared" si="0"/>
        <v/>
      </c>
    </row>
    <row r="21" spans="1:39" ht="24" customHeight="1">
      <c r="A21" s="21" t="e">
        <f t="shared" si="1"/>
        <v>#NUM!</v>
      </c>
      <c r="B21" s="59"/>
      <c r="C21" s="60"/>
      <c r="D21" s="60"/>
      <c r="E21" s="32"/>
      <c r="F21" s="33"/>
      <c r="G21" s="59"/>
      <c r="H21" s="60"/>
      <c r="I21" s="60"/>
      <c r="J21" s="32"/>
      <c r="K21" s="33"/>
      <c r="L21" s="59"/>
      <c r="M21" s="60"/>
      <c r="N21" s="60"/>
      <c r="O21" s="32"/>
      <c r="P21" s="33"/>
      <c r="Q21" s="59"/>
      <c r="R21" s="60"/>
      <c r="S21" s="60"/>
      <c r="T21" s="32"/>
      <c r="U21" s="33"/>
      <c r="V21" s="59"/>
      <c r="W21" s="60"/>
      <c r="X21" s="60"/>
      <c r="Y21" s="32"/>
      <c r="Z21" s="33"/>
      <c r="AA21" s="59"/>
      <c r="AB21" s="60"/>
      <c r="AC21" s="60"/>
      <c r="AD21" s="32"/>
      <c r="AE21" s="33"/>
      <c r="AF21" s="62">
        <f t="shared" si="2"/>
        <v>0</v>
      </c>
      <c r="AG21" s="22" t="str">
        <f t="shared" si="3"/>
        <v>OK</v>
      </c>
      <c r="AH21" s="29" t="str">
        <f t="shared" si="4"/>
        <v/>
      </c>
      <c r="AI21" s="29" t="str">
        <f t="shared" si="5"/>
        <v/>
      </c>
      <c r="AJ21" s="29" t="str">
        <f t="shared" si="6"/>
        <v/>
      </c>
      <c r="AK21" s="22" t="str">
        <f t="shared" si="7"/>
        <v/>
      </c>
      <c r="AL21" s="22" t="str">
        <f t="shared" si="8"/>
        <v/>
      </c>
      <c r="AM21" s="22" t="str">
        <f t="shared" si="0"/>
        <v/>
      </c>
    </row>
    <row r="22" spans="1:39" ht="24" customHeight="1">
      <c r="A22" s="21" t="e">
        <f t="shared" si="1"/>
        <v>#NUM!</v>
      </c>
      <c r="B22" s="59"/>
      <c r="C22" s="60"/>
      <c r="D22" s="60"/>
      <c r="E22" s="32"/>
      <c r="F22" s="33"/>
      <c r="G22" s="59"/>
      <c r="H22" s="60"/>
      <c r="I22" s="60"/>
      <c r="J22" s="32"/>
      <c r="K22" s="33"/>
      <c r="L22" s="59"/>
      <c r="M22" s="60"/>
      <c r="N22" s="60"/>
      <c r="O22" s="32"/>
      <c r="P22" s="33"/>
      <c r="Q22" s="59"/>
      <c r="R22" s="60"/>
      <c r="S22" s="60"/>
      <c r="T22" s="32"/>
      <c r="U22" s="33"/>
      <c r="V22" s="59"/>
      <c r="W22" s="60"/>
      <c r="X22" s="60"/>
      <c r="Y22" s="32"/>
      <c r="Z22" s="33"/>
      <c r="AA22" s="59"/>
      <c r="AB22" s="60"/>
      <c r="AC22" s="60"/>
      <c r="AD22" s="32"/>
      <c r="AE22" s="33"/>
      <c r="AF22" s="62">
        <f t="shared" si="2"/>
        <v>0</v>
      </c>
      <c r="AG22" s="22" t="str">
        <f t="shared" si="3"/>
        <v>OK</v>
      </c>
      <c r="AH22" s="29" t="str">
        <f t="shared" si="4"/>
        <v/>
      </c>
      <c r="AI22" s="29" t="str">
        <f t="shared" si="5"/>
        <v/>
      </c>
      <c r="AJ22" s="29" t="str">
        <f t="shared" si="6"/>
        <v/>
      </c>
      <c r="AK22" s="22" t="str">
        <f t="shared" si="7"/>
        <v/>
      </c>
      <c r="AL22" s="22" t="str">
        <f t="shared" si="8"/>
        <v/>
      </c>
      <c r="AM22" s="22" t="str">
        <f t="shared" si="0"/>
        <v/>
      </c>
    </row>
    <row r="23" spans="1:39" ht="24" customHeight="1">
      <c r="A23" s="21" t="e">
        <f t="shared" si="1"/>
        <v>#NUM!</v>
      </c>
      <c r="B23" s="59"/>
      <c r="C23" s="60"/>
      <c r="D23" s="60"/>
      <c r="E23" s="32"/>
      <c r="F23" s="33"/>
      <c r="G23" s="59"/>
      <c r="H23" s="60"/>
      <c r="I23" s="60"/>
      <c r="J23" s="32"/>
      <c r="K23" s="33"/>
      <c r="L23" s="59"/>
      <c r="M23" s="60"/>
      <c r="N23" s="60"/>
      <c r="O23" s="32"/>
      <c r="P23" s="33"/>
      <c r="Q23" s="59"/>
      <c r="R23" s="60"/>
      <c r="S23" s="60"/>
      <c r="T23" s="32"/>
      <c r="U23" s="33"/>
      <c r="V23" s="59"/>
      <c r="W23" s="60"/>
      <c r="X23" s="60"/>
      <c r="Y23" s="32"/>
      <c r="Z23" s="33"/>
      <c r="AA23" s="59"/>
      <c r="AB23" s="60"/>
      <c r="AC23" s="60"/>
      <c r="AD23" s="32"/>
      <c r="AE23" s="33"/>
      <c r="AF23" s="62">
        <f t="shared" si="2"/>
        <v>0</v>
      </c>
      <c r="AG23" s="22" t="str">
        <f t="shared" si="3"/>
        <v>OK</v>
      </c>
      <c r="AH23" s="29" t="str">
        <f t="shared" si="4"/>
        <v/>
      </c>
      <c r="AI23" s="29" t="str">
        <f t="shared" si="5"/>
        <v/>
      </c>
      <c r="AJ23" s="29" t="str">
        <f t="shared" si="6"/>
        <v/>
      </c>
      <c r="AK23" s="22" t="str">
        <f t="shared" si="7"/>
        <v/>
      </c>
      <c r="AL23" s="22" t="str">
        <f t="shared" si="8"/>
        <v/>
      </c>
      <c r="AM23" s="22" t="str">
        <f t="shared" si="0"/>
        <v/>
      </c>
    </row>
    <row r="24" spans="1:39" ht="24" customHeight="1">
      <c r="A24" s="21" t="e">
        <f t="shared" si="1"/>
        <v>#NUM!</v>
      </c>
      <c r="B24" s="59"/>
      <c r="C24" s="60"/>
      <c r="D24" s="60"/>
      <c r="E24" s="32"/>
      <c r="F24" s="33"/>
      <c r="G24" s="59"/>
      <c r="H24" s="60"/>
      <c r="I24" s="60"/>
      <c r="J24" s="32"/>
      <c r="K24" s="33"/>
      <c r="L24" s="59"/>
      <c r="M24" s="60"/>
      <c r="N24" s="60"/>
      <c r="O24" s="32"/>
      <c r="P24" s="33"/>
      <c r="Q24" s="59"/>
      <c r="R24" s="60"/>
      <c r="S24" s="60"/>
      <c r="T24" s="32"/>
      <c r="U24" s="33"/>
      <c r="V24" s="59"/>
      <c r="W24" s="60"/>
      <c r="X24" s="60"/>
      <c r="Y24" s="32"/>
      <c r="Z24" s="33"/>
      <c r="AA24" s="59"/>
      <c r="AB24" s="60"/>
      <c r="AC24" s="60"/>
      <c r="AD24" s="32"/>
      <c r="AE24" s="33"/>
      <c r="AF24" s="62">
        <f t="shared" si="2"/>
        <v>0</v>
      </c>
      <c r="AG24" s="22" t="str">
        <f t="shared" si="3"/>
        <v>OK</v>
      </c>
      <c r="AH24" s="29" t="str">
        <f t="shared" si="4"/>
        <v/>
      </c>
      <c r="AI24" s="29" t="str">
        <f t="shared" si="5"/>
        <v/>
      </c>
      <c r="AJ24" s="29" t="str">
        <f t="shared" si="6"/>
        <v/>
      </c>
      <c r="AK24" s="22" t="str">
        <f t="shared" si="7"/>
        <v/>
      </c>
      <c r="AL24" s="22" t="str">
        <f t="shared" si="8"/>
        <v/>
      </c>
      <c r="AM24" s="22" t="str">
        <f t="shared" si="0"/>
        <v/>
      </c>
    </row>
    <row r="25" spans="1:39" ht="24" customHeight="1">
      <c r="A25" s="21" t="e">
        <f t="shared" si="1"/>
        <v>#NUM!</v>
      </c>
      <c r="B25" s="59"/>
      <c r="C25" s="60"/>
      <c r="D25" s="60"/>
      <c r="E25" s="32"/>
      <c r="F25" s="33"/>
      <c r="G25" s="59"/>
      <c r="H25" s="60"/>
      <c r="I25" s="60"/>
      <c r="J25" s="32"/>
      <c r="K25" s="33"/>
      <c r="L25" s="59"/>
      <c r="M25" s="60"/>
      <c r="N25" s="60"/>
      <c r="O25" s="32"/>
      <c r="P25" s="33"/>
      <c r="Q25" s="59"/>
      <c r="R25" s="60"/>
      <c r="S25" s="60"/>
      <c r="T25" s="32"/>
      <c r="U25" s="33"/>
      <c r="V25" s="59"/>
      <c r="W25" s="60"/>
      <c r="X25" s="60"/>
      <c r="Y25" s="32"/>
      <c r="Z25" s="33"/>
      <c r="AA25" s="59"/>
      <c r="AB25" s="60"/>
      <c r="AC25" s="60"/>
      <c r="AD25" s="32"/>
      <c r="AE25" s="33"/>
      <c r="AF25" s="62">
        <f t="shared" si="2"/>
        <v>0</v>
      </c>
      <c r="AG25" s="22" t="str">
        <f t="shared" si="3"/>
        <v>OK</v>
      </c>
      <c r="AH25" s="29" t="str">
        <f t="shared" si="4"/>
        <v/>
      </c>
      <c r="AI25" s="29" t="str">
        <f t="shared" si="5"/>
        <v/>
      </c>
      <c r="AJ25" s="29" t="str">
        <f t="shared" si="6"/>
        <v/>
      </c>
      <c r="AK25" s="22" t="str">
        <f t="shared" si="7"/>
        <v/>
      </c>
      <c r="AL25" s="22" t="str">
        <f t="shared" si="8"/>
        <v/>
      </c>
      <c r="AM25" s="22" t="str">
        <f t="shared" si="0"/>
        <v/>
      </c>
    </row>
    <row r="26" spans="1:39" ht="24" customHeight="1">
      <c r="A26" s="21" t="e">
        <f t="shared" si="1"/>
        <v>#NUM!</v>
      </c>
      <c r="B26" s="59"/>
      <c r="C26" s="60"/>
      <c r="D26" s="60"/>
      <c r="E26" s="32"/>
      <c r="F26" s="33"/>
      <c r="G26" s="59"/>
      <c r="H26" s="60"/>
      <c r="I26" s="60"/>
      <c r="J26" s="32"/>
      <c r="K26" s="33"/>
      <c r="L26" s="59"/>
      <c r="M26" s="60"/>
      <c r="N26" s="60"/>
      <c r="O26" s="32"/>
      <c r="P26" s="33"/>
      <c r="Q26" s="59"/>
      <c r="R26" s="60"/>
      <c r="S26" s="60"/>
      <c r="T26" s="32"/>
      <c r="U26" s="33"/>
      <c r="V26" s="59"/>
      <c r="W26" s="60"/>
      <c r="X26" s="60"/>
      <c r="Y26" s="32"/>
      <c r="Z26" s="33"/>
      <c r="AA26" s="59"/>
      <c r="AB26" s="60"/>
      <c r="AC26" s="60"/>
      <c r="AD26" s="32"/>
      <c r="AE26" s="33"/>
      <c r="AF26" s="62">
        <f t="shared" si="2"/>
        <v>0</v>
      </c>
      <c r="AG26" s="22" t="str">
        <f t="shared" si="3"/>
        <v>OK</v>
      </c>
      <c r="AH26" s="29" t="str">
        <f t="shared" si="4"/>
        <v/>
      </c>
      <c r="AI26" s="29" t="str">
        <f t="shared" si="5"/>
        <v/>
      </c>
      <c r="AJ26" s="29" t="str">
        <f t="shared" si="6"/>
        <v/>
      </c>
      <c r="AK26" s="22" t="str">
        <f t="shared" si="7"/>
        <v/>
      </c>
      <c r="AL26" s="22" t="str">
        <f t="shared" si="8"/>
        <v/>
      </c>
      <c r="AM26" s="22" t="str">
        <f t="shared" si="0"/>
        <v/>
      </c>
    </row>
    <row r="27" spans="1:39" ht="24" customHeight="1">
      <c r="A27" s="21" t="e">
        <f t="shared" si="1"/>
        <v>#NUM!</v>
      </c>
      <c r="B27" s="59"/>
      <c r="C27" s="60"/>
      <c r="D27" s="60"/>
      <c r="E27" s="32"/>
      <c r="F27" s="33"/>
      <c r="G27" s="59"/>
      <c r="H27" s="60"/>
      <c r="I27" s="60"/>
      <c r="J27" s="32"/>
      <c r="K27" s="33"/>
      <c r="L27" s="59"/>
      <c r="M27" s="60"/>
      <c r="N27" s="60"/>
      <c r="O27" s="32"/>
      <c r="P27" s="33"/>
      <c r="Q27" s="59"/>
      <c r="R27" s="60"/>
      <c r="S27" s="60"/>
      <c r="T27" s="32"/>
      <c r="U27" s="33"/>
      <c r="V27" s="59"/>
      <c r="W27" s="60"/>
      <c r="X27" s="60"/>
      <c r="Y27" s="32"/>
      <c r="Z27" s="33"/>
      <c r="AA27" s="59"/>
      <c r="AB27" s="60"/>
      <c r="AC27" s="60"/>
      <c r="AD27" s="32"/>
      <c r="AE27" s="33"/>
      <c r="AF27" s="62">
        <f t="shared" si="2"/>
        <v>0</v>
      </c>
      <c r="AG27" s="22" t="str">
        <f t="shared" si="3"/>
        <v>OK</v>
      </c>
      <c r="AH27" s="29" t="str">
        <f t="shared" si="4"/>
        <v/>
      </c>
      <c r="AI27" s="29" t="str">
        <f t="shared" si="5"/>
        <v/>
      </c>
      <c r="AJ27" s="29" t="str">
        <f t="shared" si="6"/>
        <v/>
      </c>
      <c r="AK27" s="22" t="str">
        <f t="shared" si="7"/>
        <v/>
      </c>
      <c r="AL27" s="22" t="str">
        <f t="shared" si="8"/>
        <v/>
      </c>
      <c r="AM27" s="22" t="str">
        <f t="shared" si="0"/>
        <v/>
      </c>
    </row>
    <row r="28" spans="1:39" ht="24" customHeight="1">
      <c r="A28" s="21" t="e">
        <f t="shared" si="1"/>
        <v>#NUM!</v>
      </c>
      <c r="B28" s="59"/>
      <c r="C28" s="60"/>
      <c r="D28" s="60"/>
      <c r="E28" s="32"/>
      <c r="F28" s="33"/>
      <c r="G28" s="59"/>
      <c r="H28" s="60"/>
      <c r="I28" s="60"/>
      <c r="J28" s="32"/>
      <c r="K28" s="33"/>
      <c r="L28" s="59"/>
      <c r="M28" s="60"/>
      <c r="N28" s="60"/>
      <c r="O28" s="32"/>
      <c r="P28" s="33"/>
      <c r="Q28" s="59"/>
      <c r="R28" s="60"/>
      <c r="S28" s="60"/>
      <c r="T28" s="32"/>
      <c r="U28" s="33"/>
      <c r="V28" s="59"/>
      <c r="W28" s="60"/>
      <c r="X28" s="60"/>
      <c r="Y28" s="32"/>
      <c r="Z28" s="33"/>
      <c r="AA28" s="59"/>
      <c r="AB28" s="60"/>
      <c r="AC28" s="60"/>
      <c r="AD28" s="32"/>
      <c r="AE28" s="33"/>
      <c r="AF28" s="62">
        <f t="shared" si="2"/>
        <v>0</v>
      </c>
      <c r="AG28" s="22" t="str">
        <f t="shared" si="3"/>
        <v>OK</v>
      </c>
      <c r="AH28" s="29" t="str">
        <f t="shared" si="4"/>
        <v/>
      </c>
      <c r="AI28" s="29" t="str">
        <f t="shared" si="5"/>
        <v/>
      </c>
      <c r="AJ28" s="29" t="str">
        <f t="shared" si="6"/>
        <v/>
      </c>
      <c r="AK28" s="22" t="str">
        <f t="shared" si="7"/>
        <v/>
      </c>
      <c r="AL28" s="22" t="str">
        <f t="shared" si="8"/>
        <v/>
      </c>
      <c r="AM28" s="22" t="str">
        <f t="shared" si="0"/>
        <v/>
      </c>
    </row>
    <row r="29" spans="1:39" ht="24" customHeight="1">
      <c r="A29" s="21" t="e">
        <f t="shared" si="1"/>
        <v>#NUM!</v>
      </c>
      <c r="B29" s="59"/>
      <c r="C29" s="60"/>
      <c r="D29" s="60"/>
      <c r="E29" s="32"/>
      <c r="F29" s="33"/>
      <c r="G29" s="59"/>
      <c r="H29" s="60"/>
      <c r="I29" s="60"/>
      <c r="J29" s="32"/>
      <c r="K29" s="33"/>
      <c r="L29" s="59"/>
      <c r="M29" s="60"/>
      <c r="N29" s="60"/>
      <c r="O29" s="32"/>
      <c r="P29" s="33"/>
      <c r="Q29" s="59"/>
      <c r="R29" s="60"/>
      <c r="S29" s="60"/>
      <c r="T29" s="32"/>
      <c r="U29" s="33"/>
      <c r="V29" s="59"/>
      <c r="W29" s="60"/>
      <c r="X29" s="60"/>
      <c r="Y29" s="32"/>
      <c r="Z29" s="33"/>
      <c r="AA29" s="59"/>
      <c r="AB29" s="60"/>
      <c r="AC29" s="60"/>
      <c r="AD29" s="32"/>
      <c r="AE29" s="33"/>
      <c r="AF29" s="62">
        <f t="shared" si="2"/>
        <v>0</v>
      </c>
      <c r="AG29" s="22" t="str">
        <f t="shared" si="3"/>
        <v>OK</v>
      </c>
      <c r="AH29" s="29" t="str">
        <f t="shared" si="4"/>
        <v/>
      </c>
      <c r="AI29" s="29" t="str">
        <f t="shared" si="5"/>
        <v/>
      </c>
      <c r="AJ29" s="29" t="str">
        <f t="shared" si="6"/>
        <v/>
      </c>
      <c r="AK29" s="22" t="str">
        <f t="shared" si="7"/>
        <v/>
      </c>
      <c r="AL29" s="22" t="str">
        <f t="shared" si="8"/>
        <v/>
      </c>
      <c r="AM29" s="22" t="str">
        <f t="shared" si="0"/>
        <v/>
      </c>
    </row>
    <row r="30" spans="1:39" ht="24" customHeight="1">
      <c r="A30" s="21" t="e">
        <f t="shared" si="1"/>
        <v>#NUM!</v>
      </c>
      <c r="B30" s="59"/>
      <c r="C30" s="60"/>
      <c r="D30" s="60"/>
      <c r="E30" s="32"/>
      <c r="F30" s="33"/>
      <c r="G30" s="59"/>
      <c r="H30" s="60"/>
      <c r="I30" s="60"/>
      <c r="J30" s="32"/>
      <c r="K30" s="33"/>
      <c r="L30" s="59"/>
      <c r="M30" s="60"/>
      <c r="N30" s="60"/>
      <c r="O30" s="32"/>
      <c r="P30" s="33"/>
      <c r="Q30" s="59"/>
      <c r="R30" s="60"/>
      <c r="S30" s="60"/>
      <c r="T30" s="32"/>
      <c r="U30" s="33"/>
      <c r="V30" s="59"/>
      <c r="W30" s="60"/>
      <c r="X30" s="60"/>
      <c r="Y30" s="32"/>
      <c r="Z30" s="33"/>
      <c r="AA30" s="59"/>
      <c r="AB30" s="60"/>
      <c r="AC30" s="60"/>
      <c r="AD30" s="32"/>
      <c r="AE30" s="33"/>
      <c r="AF30" s="62">
        <f t="shared" si="2"/>
        <v>0</v>
      </c>
      <c r="AG30" s="22" t="str">
        <f t="shared" si="3"/>
        <v>OK</v>
      </c>
      <c r="AH30" s="29" t="str">
        <f t="shared" si="4"/>
        <v/>
      </c>
      <c r="AI30" s="29" t="str">
        <f t="shared" si="5"/>
        <v/>
      </c>
      <c r="AJ30" s="29" t="str">
        <f t="shared" si="6"/>
        <v/>
      </c>
      <c r="AK30" s="22" t="str">
        <f t="shared" si="7"/>
        <v/>
      </c>
      <c r="AL30" s="22" t="str">
        <f t="shared" si="8"/>
        <v/>
      </c>
      <c r="AM30" s="22" t="str">
        <f t="shared" si="0"/>
        <v/>
      </c>
    </row>
    <row r="31" spans="1:39" ht="24" customHeight="1">
      <c r="A31" s="21" t="e">
        <f t="shared" si="1"/>
        <v>#NUM!</v>
      </c>
      <c r="B31" s="59"/>
      <c r="C31" s="60"/>
      <c r="D31" s="60"/>
      <c r="E31" s="32"/>
      <c r="F31" s="33"/>
      <c r="G31" s="59"/>
      <c r="H31" s="60"/>
      <c r="I31" s="60"/>
      <c r="J31" s="32"/>
      <c r="K31" s="33"/>
      <c r="L31" s="59"/>
      <c r="M31" s="60"/>
      <c r="N31" s="60"/>
      <c r="O31" s="32"/>
      <c r="P31" s="33"/>
      <c r="Q31" s="59"/>
      <c r="R31" s="60"/>
      <c r="S31" s="60"/>
      <c r="T31" s="32"/>
      <c r="U31" s="33"/>
      <c r="V31" s="59"/>
      <c r="W31" s="60"/>
      <c r="X31" s="60"/>
      <c r="Y31" s="32"/>
      <c r="Z31" s="33"/>
      <c r="AA31" s="59"/>
      <c r="AB31" s="60"/>
      <c r="AC31" s="60"/>
      <c r="AD31" s="32"/>
      <c r="AE31" s="33"/>
      <c r="AF31" s="62">
        <f t="shared" si="2"/>
        <v>0</v>
      </c>
      <c r="AG31" s="22" t="str">
        <f t="shared" si="3"/>
        <v>OK</v>
      </c>
      <c r="AH31" s="29" t="str">
        <f t="shared" si="4"/>
        <v/>
      </c>
      <c r="AI31" s="29" t="str">
        <f t="shared" si="5"/>
        <v/>
      </c>
      <c r="AJ31" s="29" t="str">
        <f t="shared" si="6"/>
        <v/>
      </c>
      <c r="AK31" s="22" t="str">
        <f t="shared" si="7"/>
        <v/>
      </c>
      <c r="AL31" s="22" t="str">
        <f t="shared" si="8"/>
        <v/>
      </c>
      <c r="AM31" s="22" t="str">
        <f t="shared" si="0"/>
        <v/>
      </c>
    </row>
    <row r="32" spans="1:39" ht="24" customHeight="1">
      <c r="A32" s="21" t="e">
        <f t="shared" si="1"/>
        <v>#NUM!</v>
      </c>
      <c r="B32" s="59"/>
      <c r="C32" s="60"/>
      <c r="D32" s="60"/>
      <c r="E32" s="32"/>
      <c r="F32" s="33"/>
      <c r="G32" s="59"/>
      <c r="H32" s="60"/>
      <c r="I32" s="60"/>
      <c r="J32" s="32"/>
      <c r="K32" s="33"/>
      <c r="L32" s="59"/>
      <c r="M32" s="60"/>
      <c r="N32" s="60"/>
      <c r="O32" s="32"/>
      <c r="P32" s="33"/>
      <c r="Q32" s="59"/>
      <c r="R32" s="60"/>
      <c r="S32" s="60"/>
      <c r="T32" s="32"/>
      <c r="U32" s="33"/>
      <c r="V32" s="59"/>
      <c r="W32" s="60"/>
      <c r="X32" s="60"/>
      <c r="Y32" s="32"/>
      <c r="Z32" s="33"/>
      <c r="AA32" s="59"/>
      <c r="AB32" s="60"/>
      <c r="AC32" s="60"/>
      <c r="AD32" s="32"/>
      <c r="AE32" s="33"/>
      <c r="AF32" s="62">
        <f t="shared" si="2"/>
        <v>0</v>
      </c>
      <c r="AG32" s="22" t="str">
        <f t="shared" si="3"/>
        <v>OK</v>
      </c>
      <c r="AH32" s="29" t="str">
        <f t="shared" si="4"/>
        <v/>
      </c>
      <c r="AI32" s="29" t="str">
        <f t="shared" si="5"/>
        <v/>
      </c>
      <c r="AJ32" s="29" t="str">
        <f t="shared" si="6"/>
        <v/>
      </c>
      <c r="AK32" s="22" t="str">
        <f t="shared" si="7"/>
        <v/>
      </c>
      <c r="AL32" s="22" t="str">
        <f t="shared" si="8"/>
        <v/>
      </c>
      <c r="AM32" s="22" t="str">
        <f t="shared" si="0"/>
        <v/>
      </c>
    </row>
    <row r="33" spans="1:39" ht="24" customHeight="1">
      <c r="A33" s="21" t="e">
        <f t="shared" si="1"/>
        <v>#NUM!</v>
      </c>
      <c r="B33" s="59"/>
      <c r="C33" s="60"/>
      <c r="D33" s="60"/>
      <c r="E33" s="32"/>
      <c r="F33" s="33"/>
      <c r="G33" s="59"/>
      <c r="H33" s="60"/>
      <c r="I33" s="60"/>
      <c r="J33" s="32"/>
      <c r="K33" s="33"/>
      <c r="L33" s="59"/>
      <c r="M33" s="60"/>
      <c r="N33" s="60"/>
      <c r="O33" s="32"/>
      <c r="P33" s="33"/>
      <c r="Q33" s="59"/>
      <c r="R33" s="60"/>
      <c r="S33" s="60"/>
      <c r="T33" s="32"/>
      <c r="U33" s="33"/>
      <c r="V33" s="59"/>
      <c r="W33" s="60"/>
      <c r="X33" s="60"/>
      <c r="Y33" s="32"/>
      <c r="Z33" s="33"/>
      <c r="AA33" s="59"/>
      <c r="AB33" s="60"/>
      <c r="AC33" s="60"/>
      <c r="AD33" s="32"/>
      <c r="AE33" s="33"/>
      <c r="AF33" s="62">
        <f t="shared" si="2"/>
        <v>0</v>
      </c>
      <c r="AG33" s="22" t="str">
        <f t="shared" si="3"/>
        <v>OK</v>
      </c>
      <c r="AH33" s="29" t="str">
        <f t="shared" si="4"/>
        <v/>
      </c>
      <c r="AI33" s="29" t="str">
        <f t="shared" si="5"/>
        <v/>
      </c>
      <c r="AJ33" s="29" t="str">
        <f t="shared" si="6"/>
        <v/>
      </c>
      <c r="AK33" s="22" t="str">
        <f t="shared" si="7"/>
        <v/>
      </c>
      <c r="AL33" s="22" t="str">
        <f t="shared" si="8"/>
        <v/>
      </c>
      <c r="AM33" s="22" t="str">
        <f t="shared" si="0"/>
        <v/>
      </c>
    </row>
    <row r="34" spans="1:39" ht="24" customHeight="1">
      <c r="A34" s="21" t="e">
        <f t="shared" si="1"/>
        <v>#NUM!</v>
      </c>
      <c r="B34" s="59"/>
      <c r="C34" s="60"/>
      <c r="D34" s="60"/>
      <c r="E34" s="32"/>
      <c r="F34" s="33"/>
      <c r="G34" s="59"/>
      <c r="H34" s="60"/>
      <c r="I34" s="60"/>
      <c r="J34" s="32"/>
      <c r="K34" s="33"/>
      <c r="L34" s="59"/>
      <c r="M34" s="60"/>
      <c r="N34" s="60"/>
      <c r="O34" s="32"/>
      <c r="P34" s="33"/>
      <c r="Q34" s="59"/>
      <c r="R34" s="60"/>
      <c r="S34" s="60"/>
      <c r="T34" s="32"/>
      <c r="U34" s="33"/>
      <c r="V34" s="59"/>
      <c r="W34" s="60"/>
      <c r="X34" s="60"/>
      <c r="Y34" s="32"/>
      <c r="Z34" s="33"/>
      <c r="AA34" s="59"/>
      <c r="AB34" s="60"/>
      <c r="AC34" s="60"/>
      <c r="AD34" s="32"/>
      <c r="AE34" s="33"/>
      <c r="AF34" s="62">
        <f t="shared" si="2"/>
        <v>0</v>
      </c>
      <c r="AG34" s="22" t="str">
        <f t="shared" si="3"/>
        <v>OK</v>
      </c>
      <c r="AH34" s="29" t="str">
        <f t="shared" si="4"/>
        <v/>
      </c>
      <c r="AI34" s="29" t="str">
        <f t="shared" si="5"/>
        <v/>
      </c>
      <c r="AJ34" s="29" t="str">
        <f t="shared" si="6"/>
        <v/>
      </c>
      <c r="AK34" s="22" t="str">
        <f t="shared" si="7"/>
        <v/>
      </c>
      <c r="AL34" s="22" t="str">
        <f t="shared" si="8"/>
        <v/>
      </c>
      <c r="AM34" s="22" t="str">
        <f t="shared" si="0"/>
        <v/>
      </c>
    </row>
    <row r="35" spans="1:39" ht="24" customHeight="1">
      <c r="A35" s="21" t="e">
        <f>IF(DAY(DATE($B$2,$F$2,29))=29,A34+1,"")</f>
        <v>#NUM!</v>
      </c>
      <c r="B35" s="59"/>
      <c r="C35" s="60"/>
      <c r="D35" s="60"/>
      <c r="E35" s="32"/>
      <c r="F35" s="33"/>
      <c r="G35" s="59"/>
      <c r="H35" s="60"/>
      <c r="I35" s="60"/>
      <c r="J35" s="32"/>
      <c r="K35" s="33"/>
      <c r="L35" s="59"/>
      <c r="M35" s="60"/>
      <c r="N35" s="60"/>
      <c r="O35" s="32"/>
      <c r="P35" s="33"/>
      <c r="Q35" s="59"/>
      <c r="R35" s="60"/>
      <c r="S35" s="60"/>
      <c r="T35" s="32"/>
      <c r="U35" s="33"/>
      <c r="V35" s="59"/>
      <c r="W35" s="60"/>
      <c r="X35" s="60"/>
      <c r="Y35" s="32"/>
      <c r="Z35" s="33"/>
      <c r="AA35" s="59"/>
      <c r="AB35" s="60"/>
      <c r="AC35" s="60"/>
      <c r="AD35" s="32"/>
      <c r="AE35" s="33"/>
      <c r="AF35" s="62">
        <f t="shared" si="2"/>
        <v>0</v>
      </c>
      <c r="AG35" s="22" t="str">
        <f t="shared" si="3"/>
        <v>OK</v>
      </c>
      <c r="AH35" s="29" t="str">
        <f t="shared" si="4"/>
        <v/>
      </c>
      <c r="AI35" s="29" t="str">
        <f t="shared" si="5"/>
        <v/>
      </c>
      <c r="AJ35" s="29" t="str">
        <f t="shared" si="6"/>
        <v/>
      </c>
      <c r="AK35" s="22" t="str">
        <f>IF(AND(Q35&lt;&gt;"",T35=""),"NG団体4","")</f>
        <v/>
      </c>
      <c r="AL35" s="22" t="str">
        <f t="shared" si="8"/>
        <v/>
      </c>
      <c r="AM35" s="22" t="str">
        <f t="shared" si="0"/>
        <v/>
      </c>
    </row>
    <row r="36" spans="1:39" ht="24" customHeight="1">
      <c r="A36" s="21" t="e">
        <f>IF(DAY(DATE($B$2,$F$2,30))=30,A35+1,"")</f>
        <v>#NUM!</v>
      </c>
      <c r="B36" s="59"/>
      <c r="C36" s="60"/>
      <c r="D36" s="60"/>
      <c r="E36" s="32"/>
      <c r="F36" s="33"/>
      <c r="G36" s="59"/>
      <c r="H36" s="60"/>
      <c r="I36" s="60"/>
      <c r="J36" s="32"/>
      <c r="K36" s="33"/>
      <c r="L36" s="59"/>
      <c r="M36" s="60"/>
      <c r="N36" s="60"/>
      <c r="O36" s="32"/>
      <c r="P36" s="33"/>
      <c r="Q36" s="59"/>
      <c r="R36" s="60"/>
      <c r="S36" s="60"/>
      <c r="T36" s="32"/>
      <c r="U36" s="33"/>
      <c r="V36" s="59"/>
      <c r="W36" s="60"/>
      <c r="X36" s="60"/>
      <c r="Y36" s="32"/>
      <c r="Z36" s="33"/>
      <c r="AA36" s="59"/>
      <c r="AB36" s="60"/>
      <c r="AC36" s="60"/>
      <c r="AD36" s="32"/>
      <c r="AE36" s="33"/>
      <c r="AF36" s="62">
        <f t="shared" si="2"/>
        <v>0</v>
      </c>
      <c r="AG36" s="22" t="str">
        <f t="shared" si="3"/>
        <v>OK</v>
      </c>
      <c r="AH36" s="29" t="str">
        <f t="shared" si="4"/>
        <v/>
      </c>
      <c r="AI36" s="29" t="str">
        <f t="shared" si="5"/>
        <v/>
      </c>
      <c r="AJ36" s="29" t="str">
        <f t="shared" si="6"/>
        <v/>
      </c>
      <c r="AK36" s="22" t="str">
        <f t="shared" si="7"/>
        <v/>
      </c>
      <c r="AL36" s="22" t="str">
        <f t="shared" si="8"/>
        <v/>
      </c>
      <c r="AM36" s="22" t="str">
        <f t="shared" si="0"/>
        <v/>
      </c>
    </row>
    <row r="37" spans="1:39" ht="24" customHeight="1">
      <c r="A37" s="21" t="e">
        <f>IF(DAY(DATE($B$2,$F$2,31))=31,A36+1,"")</f>
        <v>#NUM!</v>
      </c>
      <c r="B37" s="59"/>
      <c r="C37" s="60"/>
      <c r="D37" s="60"/>
      <c r="E37" s="32"/>
      <c r="F37" s="33"/>
      <c r="G37" s="59"/>
      <c r="H37" s="60"/>
      <c r="I37" s="60"/>
      <c r="J37" s="32"/>
      <c r="K37" s="33"/>
      <c r="L37" s="59"/>
      <c r="M37" s="60"/>
      <c r="N37" s="60"/>
      <c r="O37" s="32"/>
      <c r="P37" s="33"/>
      <c r="Q37" s="59"/>
      <c r="R37" s="60"/>
      <c r="S37" s="60"/>
      <c r="T37" s="32"/>
      <c r="U37" s="33"/>
      <c r="V37" s="59"/>
      <c r="W37" s="60"/>
      <c r="X37" s="60"/>
      <c r="Y37" s="32"/>
      <c r="Z37" s="33"/>
      <c r="AA37" s="59"/>
      <c r="AB37" s="60"/>
      <c r="AC37" s="60"/>
      <c r="AD37" s="32"/>
      <c r="AE37" s="33"/>
      <c r="AF37" s="62">
        <f t="shared" si="2"/>
        <v>0</v>
      </c>
      <c r="AG37" s="22" t="str">
        <f t="shared" si="3"/>
        <v>OK</v>
      </c>
      <c r="AH37" s="29" t="str">
        <f t="shared" si="4"/>
        <v/>
      </c>
      <c r="AI37" s="29" t="str">
        <f t="shared" si="5"/>
        <v/>
      </c>
      <c r="AJ37" s="29" t="str">
        <f t="shared" si="6"/>
        <v/>
      </c>
      <c r="AK37" s="22" t="str">
        <f t="shared" si="7"/>
        <v/>
      </c>
      <c r="AL37" s="22" t="str">
        <f t="shared" si="8"/>
        <v/>
      </c>
      <c r="AM37" s="22" t="str">
        <f t="shared" si="0"/>
        <v/>
      </c>
    </row>
    <row r="38" spans="1:39">
      <c r="Q38" s="11"/>
    </row>
    <row r="39" spans="1:39">
      <c r="A39" s="7" t="s">
        <v>52</v>
      </c>
      <c r="B39" s="113" t="s">
        <v>113</v>
      </c>
      <c r="C39" s="114"/>
      <c r="D39" s="114" t="s">
        <v>63</v>
      </c>
      <c r="E39" s="115"/>
      <c r="G39" s="99" t="s">
        <v>78</v>
      </c>
      <c r="H39" s="100"/>
      <c r="I39" s="101"/>
    </row>
    <row r="40" spans="1:39">
      <c r="A40" s="116" t="s">
        <v>97</v>
      </c>
      <c r="B40" s="126">
        <f>SUM(AF7:AF37)</f>
        <v>0</v>
      </c>
      <c r="C40" s="127"/>
      <c r="D40" s="118">
        <f>B40/"1:0:0"*200</f>
        <v>0</v>
      </c>
      <c r="E40" s="119"/>
      <c r="G40" s="120">
        <f>SUM(F7:F37,K7:K37,P7:P37,U7:U37,Z7:Z37,AE7:AE37)</f>
        <v>0</v>
      </c>
      <c r="H40" s="121"/>
      <c r="I40" s="122"/>
    </row>
    <row r="41" spans="1:39">
      <c r="A41" s="117"/>
      <c r="B41" s="126"/>
      <c r="C41" s="127"/>
      <c r="D41" s="118"/>
      <c r="E41" s="119"/>
      <c r="G41" s="123"/>
      <c r="H41" s="124"/>
      <c r="I41" s="125"/>
    </row>
    <row r="43" spans="1:39">
      <c r="A43" s="108" t="s">
        <v>109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2"/>
      <c r="AA43" s="12"/>
    </row>
  </sheetData>
  <sheetProtection algorithmName="SHA-512" hashValue="hHV3qqG6lKBWvhGmVXKp5Joip2sQ0NUHpa66RZZvm/CqLlp6VPtKqd+ajy54KIjyhsxgYFwoKfd6rY7fmQn9fw==" saltValue="EfhaeMK1L4ok563yeTyTBw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11"/>
  <conditionalFormatting sqref="A7:A37">
    <cfRule type="expression" dxfId="87" priority="27" stopIfTrue="1">
      <formula>WEEKDAY($A7)=1</formula>
    </cfRule>
    <cfRule type="expression" dxfId="86" priority="28" stopIfTrue="1">
      <formula>WEEKDAY($A7)=7</formula>
    </cfRule>
    <cfRule type="expression" priority="29" stopIfTrue="1">
      <formula>"WEEKDAY($A6)=7"</formula>
    </cfRule>
    <cfRule type="expression" dxfId="85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expression" dxfId="84" priority="19">
      <formula>IF(NOT(ISBLANK(C7)),IF(ISBLANK(D7),TRUE,FALSE),FALSE)</formula>
    </cfRule>
    <cfRule type="cellIs" dxfId="83" priority="25" operator="greaterThan">
      <formula>CEILING(C7-B7,"1:00")</formula>
    </cfRule>
  </conditionalFormatting>
  <conditionalFormatting sqref="E7:E37">
    <cfRule type="expression" dxfId="82" priority="24">
      <formula>IF($AH7="NG団体1",1,0)</formula>
    </cfRule>
  </conditionalFormatting>
  <conditionalFormatting sqref="F7:F37">
    <cfRule type="expression" dxfId="81" priority="14">
      <formula>IF(NOT(ISBLANK(E7)),IF(ISBLANK(F7),TRUE,FALSE),FALSE)</formula>
    </cfRule>
  </conditionalFormatting>
  <conditionalFormatting sqref="I7:I37">
    <cfRule type="expression" dxfId="80" priority="17">
      <formula>IF(NOT(ISBLANK(H7)),IF(ISBLANK(I7),TRUE,FALSE),FALSE)</formula>
    </cfRule>
    <cfRule type="cellIs" dxfId="79" priority="18" operator="greaterThan">
      <formula>CEILING(H7-G7,"1:00")</formula>
    </cfRule>
  </conditionalFormatting>
  <conditionalFormatting sqref="J7:J37">
    <cfRule type="expression" dxfId="78" priority="23">
      <formula>IF($AI7="NG団体2",1,0)</formula>
    </cfRule>
  </conditionalFormatting>
  <conditionalFormatting sqref="K7:K37">
    <cfRule type="expression" dxfId="77" priority="5">
      <formula>IF(NOT(ISBLANK(J7)),IF(ISBLANK(K7),TRUE,FALSE),FALSE)</formula>
    </cfRule>
  </conditionalFormatting>
  <conditionalFormatting sqref="N7:N37">
    <cfRule type="expression" dxfId="76" priority="15">
      <formula>IF(NOT(ISBLANK(M7)),IF(ISBLANK(N7),TRUE,FALSE),FALSE)</formula>
    </cfRule>
    <cfRule type="cellIs" dxfId="75" priority="16" operator="greaterThan">
      <formula>CEILING(M7-L7,"1:00")</formula>
    </cfRule>
  </conditionalFormatting>
  <conditionalFormatting sqref="O7:O37">
    <cfRule type="expression" dxfId="74" priority="22">
      <formula>IF($AJ7="NG団体3",1,0)</formula>
    </cfRule>
  </conditionalFormatting>
  <conditionalFormatting sqref="P7:P37">
    <cfRule type="expression" dxfId="73" priority="4">
      <formula>IF(NOT(ISBLANK(O7)),IF(ISBLANK(P7),TRUE,FALSE),FALSE)</formula>
    </cfRule>
  </conditionalFormatting>
  <conditionalFormatting sqref="S7:S37">
    <cfRule type="cellIs" dxfId="72" priority="11" operator="greaterThan">
      <formula>CEILING(R7-Q7,"1:00")</formula>
    </cfRule>
    <cfRule type="expression" dxfId="71" priority="12">
      <formula>IF(NOT(ISBLANK(R7)),IF(ISBLANK(S7),TRUE,FALSE),FALSE)</formula>
    </cfRule>
  </conditionalFormatting>
  <conditionalFormatting sqref="T7:T37">
    <cfRule type="expression" dxfId="70" priority="21">
      <formula>IF($AK7="NG団体4",1,0)</formula>
    </cfRule>
  </conditionalFormatting>
  <conditionalFormatting sqref="U7:U37">
    <cfRule type="expression" dxfId="69" priority="3">
      <formula>IF(NOT(ISBLANK(T7)),IF(ISBLANK(U7),TRUE,FALSE),FALSE)</formula>
    </cfRule>
  </conditionalFormatting>
  <conditionalFormatting sqref="X7:X37">
    <cfRule type="cellIs" dxfId="68" priority="9" operator="greaterThan">
      <formula>CEILING(W7-V7,"1:00")</formula>
    </cfRule>
    <cfRule type="expression" dxfId="67" priority="10">
      <formula>IF(NOT(ISBLANK(W7)),IF(ISBLANK(X7),TRUE,FALSE),FALSE)</formula>
    </cfRule>
  </conditionalFormatting>
  <conditionalFormatting sqref="Y7:Y37">
    <cfRule type="expression" dxfId="66" priority="13">
      <formula>IF($AL7="NG団体5",1,0)</formula>
    </cfRule>
  </conditionalFormatting>
  <conditionalFormatting sqref="Z7:Z37">
    <cfRule type="expression" dxfId="65" priority="2">
      <formula>IF(NOT(ISBLANK(Y7)),IF(ISBLANK(Z7),TRUE,FALSE),FALSE)</formula>
    </cfRule>
  </conditionalFormatting>
  <conditionalFormatting sqref="AC7:AC37">
    <cfRule type="cellIs" dxfId="64" priority="7" operator="greaterThan">
      <formula>CEILING(AB7-AA7,"1:00")</formula>
    </cfRule>
    <cfRule type="expression" dxfId="63" priority="8">
      <formula>IF(NOT(ISBLANK(AB7)),IF(ISBLANK(AC7),TRUE,FALSE),FALSE)</formula>
    </cfRule>
  </conditionalFormatting>
  <conditionalFormatting sqref="AD7:AD37">
    <cfRule type="expression" dxfId="62" priority="6">
      <formula>IF($AM7="NG団体6",1,0)</formula>
    </cfRule>
  </conditionalFormatting>
  <conditionalFormatting sqref="AE7:AE37">
    <cfRule type="expression" dxfId="61" priority="1">
      <formula>IF(NOT(ISBLANK(AD7)),IF(ISBLANK(AE7),TRUE,FALSE),FALSE)</formula>
    </cfRule>
  </conditionalFormatting>
  <conditionalFormatting sqref="AG7:AG37">
    <cfRule type="cellIs" dxfId="60" priority="26" operator="notEqual">
      <formula>"OK"</formula>
    </cfRule>
  </conditionalFormatting>
  <conditionalFormatting sqref="AH7:AM7 AH8 AK8:AM37">
    <cfRule type="cellIs" dxfId="59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99443C-15B5-49DC-94D5-C1C44CE329AB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D5E2BBB-9E18-44B5-81CB-9DB0AF70B92D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U37"/>
  <sheetViews>
    <sheetView topLeftCell="A7" zoomScale="110" zoomScaleNormal="110" workbookViewId="0">
      <selection activeCell="B15" sqref="B15:K15"/>
    </sheetView>
  </sheetViews>
  <sheetFormatPr defaultColWidth="9" defaultRowHeight="20.100000000000001" customHeight="1"/>
  <cols>
    <col min="1" max="1" width="13.6640625" style="16" customWidth="1"/>
    <col min="2" max="4" width="8.88671875" style="16" customWidth="1"/>
    <col min="5" max="5" width="9" style="16" customWidth="1"/>
    <col min="6" max="6" width="11.109375" style="16" customWidth="1"/>
    <col min="7" max="7" width="8.109375" style="16" customWidth="1"/>
    <col min="8" max="8" width="11.109375" style="16" customWidth="1"/>
    <col min="9" max="9" width="8.109375" style="16" customWidth="1"/>
    <col min="10" max="10" width="11.109375" style="16" customWidth="1"/>
    <col min="11" max="11" width="8.109375" style="16" customWidth="1"/>
    <col min="12" max="16384" width="9" style="16"/>
  </cols>
  <sheetData>
    <row r="1" spans="1:21" ht="20.100000000000001" customHeight="1">
      <c r="A1" s="16" t="s">
        <v>65</v>
      </c>
    </row>
    <row r="3" spans="1:21" ht="30" customHeight="1">
      <c r="A3" s="128" t="s">
        <v>66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21" ht="30" customHeight="1">
      <c r="A4" s="144" t="str">
        <f>IF('申請書(体育施設利用許可)'!I14="〇","　","提出不要")</f>
        <v>提出不要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21" ht="30" customHeight="1">
      <c r="F5" s="30"/>
      <c r="G5" s="17" t="s">
        <v>67</v>
      </c>
      <c r="H5" s="31"/>
      <c r="I5" s="17" t="s">
        <v>68</v>
      </c>
      <c r="J5" s="31"/>
      <c r="K5" s="17" t="s">
        <v>69</v>
      </c>
    </row>
    <row r="6" spans="1:21" ht="20.100000000000001" customHeight="1">
      <c r="G6" s="17"/>
      <c r="H6" s="17"/>
      <c r="I6" s="17"/>
      <c r="J6" s="17"/>
      <c r="K6" s="17"/>
    </row>
    <row r="7" spans="1:21" ht="30" customHeight="1">
      <c r="A7" s="16" t="s">
        <v>180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20.100000000000001" customHeigh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29.4" customHeight="1">
      <c r="B9" s="30"/>
      <c r="C9" s="30"/>
      <c r="D9" s="30"/>
      <c r="E9" s="141" t="s">
        <v>70</v>
      </c>
      <c r="F9" s="30" t="s">
        <v>73</v>
      </c>
      <c r="G9" s="78"/>
      <c r="H9" s="78"/>
      <c r="I9" s="78" t="s">
        <v>167</v>
      </c>
      <c r="J9" s="78"/>
      <c r="K9" s="78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29.4" customHeight="1">
      <c r="B10" s="30"/>
      <c r="C10" s="30"/>
      <c r="D10" s="30"/>
      <c r="E10" s="141"/>
      <c r="F10" s="30" t="s">
        <v>72</v>
      </c>
      <c r="G10" s="73"/>
      <c r="H10" s="73"/>
      <c r="I10" s="73"/>
      <c r="J10" s="73"/>
      <c r="K10" s="73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29.4" customHeight="1">
      <c r="B11" s="30"/>
      <c r="C11" s="30"/>
      <c r="D11" s="30"/>
      <c r="E11" s="141"/>
      <c r="F11" s="30" t="s">
        <v>121</v>
      </c>
      <c r="G11" s="40" t="s">
        <v>122</v>
      </c>
      <c r="H11" s="148"/>
      <c r="I11" s="148"/>
      <c r="J11" s="148"/>
      <c r="K11" s="148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29.4" customHeight="1">
      <c r="B12" s="30"/>
      <c r="C12" s="30"/>
      <c r="D12" s="30"/>
      <c r="E12" s="141"/>
      <c r="F12" s="30" t="s">
        <v>71</v>
      </c>
      <c r="G12" s="73"/>
      <c r="H12" s="73"/>
      <c r="I12" s="73"/>
      <c r="J12" s="73"/>
      <c r="K12" s="73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0.100000000000001" customHeight="1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ht="48" customHeight="1">
      <c r="A14" s="130" t="s">
        <v>88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58.2" customHeight="1">
      <c r="A15" s="18" t="s">
        <v>74</v>
      </c>
      <c r="B15" s="133" t="s">
        <v>123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ht="48" customHeight="1">
      <c r="A16" s="18" t="s">
        <v>84</v>
      </c>
      <c r="B16" s="26"/>
      <c r="C16" s="27" t="s">
        <v>67</v>
      </c>
      <c r="D16" s="27"/>
      <c r="E16" s="142" t="s">
        <v>160</v>
      </c>
      <c r="F16" s="142"/>
      <c r="G16" s="142"/>
      <c r="H16" s="142"/>
      <c r="I16" s="142"/>
      <c r="J16" s="142"/>
      <c r="K16" s="143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48" customHeight="1">
      <c r="A17" s="132" t="s">
        <v>75</v>
      </c>
      <c r="B17" s="134">
        <f>G9</f>
        <v>0</v>
      </c>
      <c r="C17" s="135"/>
      <c r="D17" s="135"/>
      <c r="E17" s="149" t="s">
        <v>85</v>
      </c>
      <c r="F17" s="149"/>
      <c r="G17" s="149" t="s">
        <v>156</v>
      </c>
      <c r="H17" s="149"/>
      <c r="I17" s="149"/>
      <c r="J17" s="149"/>
      <c r="K17" s="15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48" customHeight="1">
      <c r="A18" s="132"/>
      <c r="B18" s="136" t="s">
        <v>87</v>
      </c>
      <c r="C18" s="137"/>
      <c r="D18" s="137"/>
      <c r="E18" s="151" t="e">
        <f>INDEX('葵区小・中・特支学校 '!C4:C58,MATCH(B17,'葵区小・中・特支学校 '!B4:B58,0))</f>
        <v>#N/A</v>
      </c>
      <c r="F18" s="151"/>
      <c r="G18" s="151" t="e">
        <f>INDEX('葵区小・中・特支学校 '!D4:D58,MATCH(B17,'葵区小・中・特支学校 '!B4:B58,0))</f>
        <v>#N/A</v>
      </c>
      <c r="H18" s="151"/>
      <c r="I18" s="151"/>
      <c r="J18" s="151"/>
      <c r="K18" s="152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60.6" customHeight="1">
      <c r="A19" s="18" t="s">
        <v>76</v>
      </c>
      <c r="B19" s="129">
        <f>H11</f>
        <v>0</v>
      </c>
      <c r="C19" s="72"/>
      <c r="D19" s="72"/>
      <c r="E19" s="72"/>
      <c r="F19" s="72"/>
      <c r="G19" s="72"/>
      <c r="H19" s="72"/>
      <c r="I19" s="72"/>
      <c r="J19" s="72"/>
      <c r="K19" s="79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60.6" customHeight="1">
      <c r="A20" s="18" t="s">
        <v>77</v>
      </c>
      <c r="B20" s="138" t="e">
        <f>【計画表】グラウンド!L42+【計画表】テニスコート!L42</f>
        <v>#N/A</v>
      </c>
      <c r="C20" s="139"/>
      <c r="D20" s="139"/>
      <c r="E20" s="139"/>
      <c r="F20" s="139"/>
      <c r="G20" s="139"/>
      <c r="H20" s="139"/>
      <c r="I20" s="139"/>
      <c r="J20" s="139"/>
      <c r="K20" s="14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60.6" customHeight="1">
      <c r="A21" s="18" t="s">
        <v>78</v>
      </c>
      <c r="B21" s="145">
        <f>【計画表】グラウンド!O42+【計画表】テニスコート!O42</f>
        <v>0</v>
      </c>
      <c r="C21" s="146"/>
      <c r="D21" s="146"/>
      <c r="E21" s="146"/>
      <c r="F21" s="146"/>
      <c r="G21" s="146"/>
      <c r="H21" s="146"/>
      <c r="I21" s="146"/>
      <c r="J21" s="146"/>
      <c r="K21" s="147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48" customHeight="1">
      <c r="A22" s="18" t="s">
        <v>79</v>
      </c>
      <c r="B22" s="129"/>
      <c r="C22" s="72"/>
      <c r="D22" s="72"/>
      <c r="E22" s="72"/>
      <c r="F22" s="72"/>
      <c r="G22" s="72"/>
      <c r="H22" s="72"/>
      <c r="I22" s="72"/>
      <c r="J22" s="72"/>
      <c r="K22" s="79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48" customHeight="1">
      <c r="A23" s="18" t="s">
        <v>80</v>
      </c>
      <c r="B23" s="129"/>
      <c r="C23" s="72"/>
      <c r="D23" s="72"/>
      <c r="E23" s="72"/>
      <c r="F23" s="72"/>
      <c r="G23" s="72"/>
      <c r="H23" s="72"/>
      <c r="I23" s="72"/>
      <c r="J23" s="72"/>
      <c r="K23" s="79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48" customHeight="1">
      <c r="A24" s="18" t="s">
        <v>81</v>
      </c>
      <c r="B24" s="129"/>
      <c r="C24" s="72"/>
      <c r="D24" s="72"/>
      <c r="E24" s="72"/>
      <c r="F24" s="72"/>
      <c r="G24" s="72"/>
      <c r="H24" s="72"/>
      <c r="I24" s="72"/>
      <c r="J24" s="72"/>
      <c r="K24" s="79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48" customHeight="1">
      <c r="A25" s="18" t="s">
        <v>82</v>
      </c>
      <c r="B25" s="129"/>
      <c r="C25" s="72"/>
      <c r="D25" s="72"/>
      <c r="E25" s="72"/>
      <c r="F25" s="72"/>
      <c r="G25" s="72"/>
      <c r="H25" s="72"/>
      <c r="I25" s="72"/>
      <c r="J25" s="72"/>
      <c r="K25" s="79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25.05" customHeight="1">
      <c r="A26" s="16" t="s">
        <v>83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20.100000000000001" customHeight="1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20.100000000000001" customHeight="1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20.100000000000001" customHeigh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20.100000000000001" customHeight="1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20.100000000000001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20.100000000000001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2:21" ht="20.100000000000001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2:21" ht="20.100000000000001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2:21" ht="20.100000000000001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2:21" ht="20.100000000000001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2:21" ht="20.100000000000001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</sheetData>
  <sheetProtection algorithmName="SHA-512" hashValue="xegBIXEzmIeyg5WXGTd+QTLBYuA1T1W64us4r9VYwWXyrWrCiOVdkdOL+98VBsg+pLffoK7arglGT6Uuaw6VMA==" saltValue="Tg4Wj9zecxNlGX+cUe0P2A==" spinCount="100000" sheet="1" objects="1" scenarios="1"/>
  <mergeCells count="25">
    <mergeCell ref="B21:K21"/>
    <mergeCell ref="G9:H9"/>
    <mergeCell ref="I9:K9"/>
    <mergeCell ref="G10:K10"/>
    <mergeCell ref="H11:K11"/>
    <mergeCell ref="G17:K17"/>
    <mergeCell ref="E18:F18"/>
    <mergeCell ref="G18:K18"/>
    <mergeCell ref="E17:F17"/>
    <mergeCell ref="A3:K3"/>
    <mergeCell ref="B22:K22"/>
    <mergeCell ref="G12:K12"/>
    <mergeCell ref="A14:K14"/>
    <mergeCell ref="B25:K25"/>
    <mergeCell ref="A17:A18"/>
    <mergeCell ref="B15:K15"/>
    <mergeCell ref="B17:D17"/>
    <mergeCell ref="B18:D18"/>
    <mergeCell ref="B19:K19"/>
    <mergeCell ref="B20:K20"/>
    <mergeCell ref="B23:K23"/>
    <mergeCell ref="B24:K24"/>
    <mergeCell ref="E9:E12"/>
    <mergeCell ref="E16:K16"/>
    <mergeCell ref="A4:K4"/>
  </mergeCells>
  <phoneticPr fontId="11"/>
  <conditionalFormatting sqref="B16">
    <cfRule type="cellIs" dxfId="58" priority="6" operator="equal">
      <formula>""</formula>
    </cfRule>
  </conditionalFormatting>
  <conditionalFormatting sqref="D16">
    <cfRule type="cellIs" dxfId="57" priority="5" operator="equal">
      <formula>""</formula>
    </cfRule>
  </conditionalFormatting>
  <conditionalFormatting sqref="F5 H5">
    <cfRule type="containsBlanks" dxfId="56" priority="12">
      <formula>LEN(TRIM(F5))=0</formula>
    </cfRule>
  </conditionalFormatting>
  <conditionalFormatting sqref="G9:H9">
    <cfRule type="containsBlanks" dxfId="55" priority="8">
      <formula>LEN(TRIM(G9))=0</formula>
    </cfRule>
  </conditionalFormatting>
  <conditionalFormatting sqref="G11:H11">
    <cfRule type="cellIs" dxfId="54" priority="10" operator="equal">
      <formula>"静岡　太郎"</formula>
    </cfRule>
  </conditionalFormatting>
  <conditionalFormatting sqref="G10:K10 G11:H11 G12:K12">
    <cfRule type="containsBlanks" dxfId="53" priority="2">
      <formula>LEN(TRIM(G10))=0</formula>
    </cfRule>
    <cfRule type="cellIs" dxfId="52" priority="11" operator="equal">
      <formula>"葵区〇〇二丁目１－１"</formula>
    </cfRule>
  </conditionalFormatting>
  <conditionalFormatting sqref="G12:K12">
    <cfRule type="cellIs" dxfId="51" priority="9" operator="equal">
      <formula>"252-2111"</formula>
    </cfRule>
  </conditionalFormatting>
  <conditionalFormatting sqref="J5">
    <cfRule type="containsBlanks" dxfId="50" priority="1">
      <formula>LEN(TRIM(J5))=0</formula>
    </cfRule>
  </conditionalFormatting>
  <dataValidations count="3">
    <dataValidation type="list" allowBlank="1" showInputMessage="1" showErrorMessage="1" sqref="J5" xr:uid="{FB6DB0D6-66D9-400F-97E3-EDE4470E6AA4}">
      <formula1>"1,2,3,4,5,6,7,8,9,10,11,12,13,14,15,16,17,18,19,20,21,22,23,24,25,26,27,28,29,30,31"</formula1>
    </dataValidation>
    <dataValidation type="list" allowBlank="1" showInputMessage="1" showErrorMessage="1" sqref="H5 D16" xr:uid="{B24BF2E6-1A78-4A85-9BB4-6FBEB89ED573}">
      <formula1>"1,2,3,4,5,6,7,8,9,10,11,12"</formula1>
    </dataValidation>
    <dataValidation type="list" allowBlank="1" showInputMessage="1" showErrorMessage="1" sqref="B16 F5" xr:uid="{A6C5F9C8-595C-4212-8F33-F855D9D3B7A1}">
      <formula1>"2025,2026"</formula1>
    </dataValidation>
  </dataValidations>
  <pageMargins left="0.9055118110236221" right="0.9055118110236221" top="0.94488188976377963" bottom="0.94488188976377963" header="0.31496062992125984" footer="0.31496062992125984"/>
  <pageSetup paperSize="9" scale="7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4823EC-10BA-4F7A-9554-E7F87500F79E}">
          <x14:formula1>
            <xm:f>'葵区小・中・特支学校 '!$B$4:$B$58</xm:f>
          </x14:formula1>
          <xm:sqref>G9:H9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L44"/>
  <sheetViews>
    <sheetView zoomScaleNormal="100" workbookViewId="0">
      <selection activeCell="J3" sqref="J3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8" ht="28.05" customHeight="1" thickBot="1">
      <c r="A1" s="66" t="s">
        <v>169</v>
      </c>
    </row>
    <row r="2" spans="1:38" ht="28.05" customHeight="1">
      <c r="A2" s="10" t="s">
        <v>49</v>
      </c>
      <c r="B2" s="111">
        <f>'申請書（グラウンド夜間照明)'!B16</f>
        <v>0</v>
      </c>
      <c r="C2" s="111"/>
      <c r="D2" s="111" t="s">
        <v>50</v>
      </c>
      <c r="E2" s="111"/>
      <c r="F2" s="111">
        <f>'申請書（グラウンド夜間照明)'!D16</f>
        <v>0</v>
      </c>
      <c r="G2" s="111"/>
      <c r="AA2" s="173" t="s">
        <v>115</v>
      </c>
      <c r="AB2" s="174"/>
      <c r="AC2" s="174"/>
      <c r="AD2" s="174"/>
      <c r="AE2" s="175"/>
    </row>
    <row r="3" spans="1:38" ht="28.05" customHeight="1" thickBot="1">
      <c r="A3" s="7" t="s">
        <v>41</v>
      </c>
      <c r="B3" s="111">
        <f>'申請書（グラウンド夜間照明)'!B17:D17</f>
        <v>0</v>
      </c>
      <c r="C3" s="111"/>
      <c r="D3" s="111" t="s">
        <v>42</v>
      </c>
      <c r="E3" s="111"/>
      <c r="F3" s="111" t="e">
        <f>INDEX('葵区小・中・特支学校 '!C4:C58,MATCH(【計画表】グラウンド!B3,'葵区小・中・特支学校 '!B4:B58,0))</f>
        <v>#N/A</v>
      </c>
      <c r="G3" s="111"/>
      <c r="AA3" s="176"/>
      <c r="AB3" s="177"/>
      <c r="AC3" s="177"/>
      <c r="AD3" s="177"/>
      <c r="AE3" s="178"/>
    </row>
    <row r="5" spans="1:38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157</v>
      </c>
      <c r="W5" s="100"/>
      <c r="X5" s="100"/>
      <c r="Y5" s="100"/>
      <c r="Z5" s="101"/>
      <c r="AA5" s="99" t="s">
        <v>161</v>
      </c>
      <c r="AB5" s="100"/>
      <c r="AC5" s="100"/>
      <c r="AD5" s="100"/>
      <c r="AE5" s="101"/>
    </row>
    <row r="6" spans="1:38" ht="18.45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2" t="s">
        <v>99</v>
      </c>
      <c r="AG6" s="12" t="s">
        <v>100</v>
      </c>
      <c r="AH6" s="12" t="s">
        <v>101</v>
      </c>
      <c r="AI6" s="12" t="s">
        <v>102</v>
      </c>
      <c r="AJ6" s="12" t="s">
        <v>103</v>
      </c>
      <c r="AK6" s="6" t="s">
        <v>166</v>
      </c>
      <c r="AL6" s="6" t="s">
        <v>163</v>
      </c>
    </row>
    <row r="7" spans="1:38" ht="23.55" customHeight="1">
      <c r="A7" s="21" t="e">
        <f>DATE(B2,F2,1)</f>
        <v>#NUM!</v>
      </c>
      <c r="B7" s="59"/>
      <c r="C7" s="60"/>
      <c r="D7" s="60"/>
      <c r="E7" s="32"/>
      <c r="F7" s="33"/>
      <c r="G7" s="59"/>
      <c r="H7" s="60"/>
      <c r="I7" s="60"/>
      <c r="J7" s="32"/>
      <c r="K7" s="33"/>
      <c r="L7" s="59"/>
      <c r="M7" s="60"/>
      <c r="N7" s="60"/>
      <c r="O7" s="32"/>
      <c r="P7" s="33"/>
      <c r="Q7" s="59"/>
      <c r="R7" s="60"/>
      <c r="S7" s="60"/>
      <c r="T7" s="32"/>
      <c r="U7" s="33"/>
      <c r="V7" s="59"/>
      <c r="W7" s="60"/>
      <c r="X7" s="60"/>
      <c r="Y7" s="32"/>
      <c r="Z7" s="33"/>
      <c r="AA7" s="59"/>
      <c r="AB7" s="60"/>
      <c r="AC7" s="60"/>
      <c r="AD7" s="32"/>
      <c r="AE7" s="33"/>
      <c r="AF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2" t="str">
        <f>IF(AND(B7&lt;&gt;"",E7=""),"NG団体1","")</f>
        <v/>
      </c>
      <c r="AH7" s="22" t="str">
        <f>IF(AND(G7&lt;&gt;"",J7=""),"NG団体2","")</f>
        <v/>
      </c>
      <c r="AI7" s="22" t="str">
        <f>IF(AND(L7&lt;&gt;"",O7=""),"NG団体3","")</f>
        <v/>
      </c>
      <c r="AJ7" s="22" t="str">
        <f>IF(AND(Q7&lt;&gt;"",T7=""),"NG団体4","")</f>
        <v/>
      </c>
      <c r="AK7" s="22" t="str">
        <f>IF(AND(V7&lt;&gt;"",Y7=""),"NG団体5","")</f>
        <v/>
      </c>
      <c r="AL7" s="22" t="str">
        <f>IF(AND(AA7&lt;&gt;"",AD7=""),"NG団体6","")</f>
        <v/>
      </c>
    </row>
    <row r="8" spans="1:38" ht="23.55" customHeight="1">
      <c r="A8" s="21" t="e">
        <f>A7+1</f>
        <v>#NUM!</v>
      </c>
      <c r="B8" s="59"/>
      <c r="C8" s="60"/>
      <c r="D8" s="60"/>
      <c r="E8" s="32"/>
      <c r="F8" s="33"/>
      <c r="G8" s="59"/>
      <c r="H8" s="60"/>
      <c r="I8" s="60"/>
      <c r="J8" s="32"/>
      <c r="K8" s="33"/>
      <c r="L8" s="59"/>
      <c r="M8" s="60"/>
      <c r="N8" s="60"/>
      <c r="O8" s="32"/>
      <c r="P8" s="33"/>
      <c r="Q8" s="59"/>
      <c r="R8" s="60"/>
      <c r="S8" s="60"/>
      <c r="T8" s="32"/>
      <c r="U8" s="33"/>
      <c r="V8" s="59"/>
      <c r="W8" s="60"/>
      <c r="X8" s="60"/>
      <c r="Y8" s="32"/>
      <c r="Z8" s="33"/>
      <c r="AA8" s="59"/>
      <c r="AB8" s="60"/>
      <c r="AC8" s="60"/>
      <c r="AD8" s="32"/>
      <c r="AE8" s="33"/>
      <c r="AF8" s="22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2" t="str">
        <f t="shared" ref="AG8:AG37" si="1">IF(AND(B8&lt;&gt;"",E8=""),"NG団体1","")</f>
        <v/>
      </c>
      <c r="AH8" s="22" t="str">
        <f t="shared" ref="AH8:AH37" si="2">IF(AND(G8&lt;&gt;"",J8=""),"NG団体2","")</f>
        <v/>
      </c>
      <c r="AI8" s="22" t="str">
        <f t="shared" ref="AI8:AI37" si="3">IF(AND(L8&lt;&gt;"",O8=""),"NG団体3","")</f>
        <v/>
      </c>
      <c r="AJ8" s="22" t="str">
        <f t="shared" ref="AJ8:AJ36" si="4">IF(AND(Q8&lt;&gt;"",T8=""),"NG団体4","")</f>
        <v/>
      </c>
      <c r="AK8" s="22" t="str">
        <f t="shared" ref="AK8:AK37" si="5">IF(AND(V8&lt;&gt;"",Y8=""),"NG団体5","")</f>
        <v/>
      </c>
      <c r="AL8" s="22" t="str">
        <f t="shared" ref="AL8:AL37" si="6">IF(AND(AA8&lt;&gt;"",AD8=""),"NG団体6","")</f>
        <v/>
      </c>
    </row>
    <row r="9" spans="1:38" ht="23.55" customHeight="1">
      <c r="A9" s="21" t="e">
        <f t="shared" ref="A9:A34" si="7">A8+1</f>
        <v>#NUM!</v>
      </c>
      <c r="B9" s="59"/>
      <c r="C9" s="60"/>
      <c r="D9" s="60"/>
      <c r="E9" s="32"/>
      <c r="F9" s="33"/>
      <c r="G9" s="59"/>
      <c r="H9" s="60"/>
      <c r="I9" s="60"/>
      <c r="J9" s="32"/>
      <c r="K9" s="33"/>
      <c r="L9" s="59"/>
      <c r="M9" s="60"/>
      <c r="N9" s="60"/>
      <c r="O9" s="32"/>
      <c r="P9" s="33"/>
      <c r="Q9" s="59"/>
      <c r="R9" s="60"/>
      <c r="S9" s="60"/>
      <c r="T9" s="32"/>
      <c r="U9" s="33"/>
      <c r="V9" s="59"/>
      <c r="W9" s="60"/>
      <c r="X9" s="60"/>
      <c r="Y9" s="32"/>
      <c r="Z9" s="33"/>
      <c r="AA9" s="59"/>
      <c r="AB9" s="60"/>
      <c r="AC9" s="60"/>
      <c r="AD9" s="32"/>
      <c r="AE9" s="33"/>
      <c r="AF9" s="22" t="str">
        <f t="shared" si="0"/>
        <v>OK</v>
      </c>
      <c r="AG9" s="22" t="str">
        <f t="shared" si="1"/>
        <v/>
      </c>
      <c r="AH9" s="22" t="str">
        <f t="shared" si="2"/>
        <v/>
      </c>
      <c r="AI9" s="22" t="str">
        <f t="shared" si="3"/>
        <v/>
      </c>
      <c r="AJ9" s="22" t="str">
        <f t="shared" si="4"/>
        <v/>
      </c>
      <c r="AK9" s="22" t="str">
        <f t="shared" si="5"/>
        <v/>
      </c>
      <c r="AL9" s="22" t="str">
        <f t="shared" si="6"/>
        <v/>
      </c>
    </row>
    <row r="10" spans="1:38" ht="23.55" customHeight="1">
      <c r="A10" s="21" t="e">
        <f t="shared" si="7"/>
        <v>#NUM!</v>
      </c>
      <c r="B10" s="59"/>
      <c r="C10" s="60"/>
      <c r="D10" s="60"/>
      <c r="E10" s="32"/>
      <c r="F10" s="33"/>
      <c r="G10" s="59"/>
      <c r="H10" s="60"/>
      <c r="I10" s="60"/>
      <c r="J10" s="32"/>
      <c r="K10" s="33"/>
      <c r="L10" s="59"/>
      <c r="M10" s="60"/>
      <c r="N10" s="60"/>
      <c r="O10" s="32"/>
      <c r="P10" s="33"/>
      <c r="Q10" s="59"/>
      <c r="R10" s="60"/>
      <c r="S10" s="60"/>
      <c r="T10" s="32"/>
      <c r="U10" s="33"/>
      <c r="V10" s="59"/>
      <c r="W10" s="60"/>
      <c r="X10" s="60"/>
      <c r="Y10" s="32"/>
      <c r="Z10" s="33"/>
      <c r="AA10" s="59"/>
      <c r="AB10" s="60"/>
      <c r="AC10" s="60"/>
      <c r="AD10" s="32"/>
      <c r="AE10" s="33"/>
      <c r="AF10" s="22" t="str">
        <f t="shared" si="0"/>
        <v>OK</v>
      </c>
      <c r="AG10" s="22" t="str">
        <f t="shared" si="1"/>
        <v/>
      </c>
      <c r="AH10" s="22" t="str">
        <f t="shared" si="2"/>
        <v/>
      </c>
      <c r="AI10" s="22" t="str">
        <f t="shared" si="3"/>
        <v/>
      </c>
      <c r="AJ10" s="22" t="str">
        <f t="shared" si="4"/>
        <v/>
      </c>
      <c r="AK10" s="22" t="str">
        <f t="shared" si="5"/>
        <v/>
      </c>
      <c r="AL10" s="22" t="str">
        <f t="shared" si="6"/>
        <v/>
      </c>
    </row>
    <row r="11" spans="1:38" ht="23.55" customHeight="1">
      <c r="A11" s="21" t="e">
        <f t="shared" si="7"/>
        <v>#NUM!</v>
      </c>
      <c r="B11" s="59"/>
      <c r="C11" s="60"/>
      <c r="D11" s="60"/>
      <c r="E11" s="32"/>
      <c r="F11" s="33"/>
      <c r="G11" s="59"/>
      <c r="H11" s="60"/>
      <c r="I11" s="60"/>
      <c r="J11" s="32"/>
      <c r="K11" s="33"/>
      <c r="L11" s="59"/>
      <c r="M11" s="60"/>
      <c r="N11" s="60"/>
      <c r="O11" s="32"/>
      <c r="P11" s="33"/>
      <c r="Q11" s="59"/>
      <c r="R11" s="60"/>
      <c r="S11" s="60"/>
      <c r="T11" s="32"/>
      <c r="U11" s="33"/>
      <c r="V11" s="59"/>
      <c r="W11" s="60"/>
      <c r="X11" s="60"/>
      <c r="Y11" s="32"/>
      <c r="Z11" s="33"/>
      <c r="AA11" s="59"/>
      <c r="AB11" s="60"/>
      <c r="AC11" s="60"/>
      <c r="AD11" s="32"/>
      <c r="AE11" s="33"/>
      <c r="AF11" s="22" t="str">
        <f t="shared" si="0"/>
        <v>OK</v>
      </c>
      <c r="AG11" s="22" t="str">
        <f t="shared" si="1"/>
        <v/>
      </c>
      <c r="AH11" s="22" t="str">
        <f t="shared" si="2"/>
        <v/>
      </c>
      <c r="AI11" s="22" t="str">
        <f t="shared" si="3"/>
        <v/>
      </c>
      <c r="AJ11" s="22" t="str">
        <f t="shared" si="4"/>
        <v/>
      </c>
      <c r="AK11" s="22" t="str">
        <f t="shared" si="5"/>
        <v/>
      </c>
      <c r="AL11" s="22" t="str">
        <f t="shared" si="6"/>
        <v/>
      </c>
    </row>
    <row r="12" spans="1:38" ht="23.55" customHeight="1">
      <c r="A12" s="21" t="e">
        <f t="shared" si="7"/>
        <v>#NUM!</v>
      </c>
      <c r="B12" s="59"/>
      <c r="C12" s="60"/>
      <c r="D12" s="60"/>
      <c r="E12" s="32"/>
      <c r="F12" s="33"/>
      <c r="G12" s="59"/>
      <c r="H12" s="60"/>
      <c r="I12" s="60"/>
      <c r="J12" s="32"/>
      <c r="K12" s="33"/>
      <c r="L12" s="59"/>
      <c r="M12" s="60"/>
      <c r="N12" s="60"/>
      <c r="O12" s="32"/>
      <c r="P12" s="33"/>
      <c r="Q12" s="59"/>
      <c r="R12" s="60"/>
      <c r="S12" s="60"/>
      <c r="T12" s="32"/>
      <c r="U12" s="33"/>
      <c r="V12" s="59"/>
      <c r="W12" s="60"/>
      <c r="X12" s="60"/>
      <c r="Y12" s="32"/>
      <c r="Z12" s="33"/>
      <c r="AA12" s="59"/>
      <c r="AB12" s="60"/>
      <c r="AC12" s="60"/>
      <c r="AD12" s="32"/>
      <c r="AE12" s="33"/>
      <c r="AF12" s="22" t="str">
        <f t="shared" si="0"/>
        <v>OK</v>
      </c>
      <c r="AG12" s="22" t="str">
        <f t="shared" si="1"/>
        <v/>
      </c>
      <c r="AH12" s="22" t="str">
        <f t="shared" si="2"/>
        <v/>
      </c>
      <c r="AI12" s="22" t="str">
        <f t="shared" si="3"/>
        <v/>
      </c>
      <c r="AJ12" s="22" t="str">
        <f t="shared" si="4"/>
        <v/>
      </c>
      <c r="AK12" s="22" t="str">
        <f t="shared" si="5"/>
        <v/>
      </c>
      <c r="AL12" s="22" t="str">
        <f t="shared" si="6"/>
        <v/>
      </c>
    </row>
    <row r="13" spans="1:38" ht="23.55" customHeight="1">
      <c r="A13" s="21" t="e">
        <f t="shared" si="7"/>
        <v>#NUM!</v>
      </c>
      <c r="B13" s="59"/>
      <c r="C13" s="60"/>
      <c r="D13" s="60"/>
      <c r="E13" s="32"/>
      <c r="F13" s="33"/>
      <c r="G13" s="59"/>
      <c r="H13" s="60"/>
      <c r="I13" s="60"/>
      <c r="J13" s="32"/>
      <c r="K13" s="33"/>
      <c r="L13" s="59"/>
      <c r="M13" s="60"/>
      <c r="N13" s="60"/>
      <c r="O13" s="32"/>
      <c r="P13" s="33"/>
      <c r="Q13" s="59"/>
      <c r="R13" s="60"/>
      <c r="S13" s="60"/>
      <c r="T13" s="32"/>
      <c r="U13" s="33"/>
      <c r="V13" s="59"/>
      <c r="W13" s="60"/>
      <c r="X13" s="60"/>
      <c r="Y13" s="32"/>
      <c r="Z13" s="33"/>
      <c r="AA13" s="59"/>
      <c r="AB13" s="60"/>
      <c r="AC13" s="60"/>
      <c r="AD13" s="32"/>
      <c r="AE13" s="33"/>
      <c r="AF13" s="22" t="str">
        <f t="shared" si="0"/>
        <v>OK</v>
      </c>
      <c r="AG13" s="22" t="str">
        <f t="shared" si="1"/>
        <v/>
      </c>
      <c r="AH13" s="22" t="str">
        <f t="shared" si="2"/>
        <v/>
      </c>
      <c r="AI13" s="22" t="str">
        <f t="shared" si="3"/>
        <v/>
      </c>
      <c r="AJ13" s="22" t="str">
        <f t="shared" si="4"/>
        <v/>
      </c>
      <c r="AK13" s="22" t="str">
        <f t="shared" si="5"/>
        <v/>
      </c>
      <c r="AL13" s="22" t="str">
        <f t="shared" si="6"/>
        <v/>
      </c>
    </row>
    <row r="14" spans="1:38" ht="23.55" customHeight="1">
      <c r="A14" s="21" t="e">
        <f t="shared" si="7"/>
        <v>#NUM!</v>
      </c>
      <c r="B14" s="59"/>
      <c r="C14" s="60"/>
      <c r="D14" s="60"/>
      <c r="E14" s="32"/>
      <c r="F14" s="33"/>
      <c r="G14" s="59"/>
      <c r="H14" s="60"/>
      <c r="I14" s="60"/>
      <c r="J14" s="32"/>
      <c r="K14" s="33"/>
      <c r="L14" s="59"/>
      <c r="M14" s="60"/>
      <c r="N14" s="60"/>
      <c r="O14" s="32"/>
      <c r="P14" s="33"/>
      <c r="Q14" s="59"/>
      <c r="R14" s="60"/>
      <c r="S14" s="60"/>
      <c r="T14" s="32"/>
      <c r="U14" s="33"/>
      <c r="V14" s="59"/>
      <c r="W14" s="60"/>
      <c r="X14" s="60"/>
      <c r="Y14" s="32"/>
      <c r="Z14" s="33"/>
      <c r="AA14" s="59"/>
      <c r="AB14" s="60"/>
      <c r="AC14" s="60"/>
      <c r="AD14" s="32"/>
      <c r="AE14" s="33"/>
      <c r="AF14" s="22" t="str">
        <f t="shared" si="0"/>
        <v>OK</v>
      </c>
      <c r="AG14" s="22" t="str">
        <f t="shared" si="1"/>
        <v/>
      </c>
      <c r="AH14" s="22" t="str">
        <f t="shared" si="2"/>
        <v/>
      </c>
      <c r="AI14" s="22" t="str">
        <f t="shared" si="3"/>
        <v/>
      </c>
      <c r="AJ14" s="22" t="str">
        <f t="shared" si="4"/>
        <v/>
      </c>
      <c r="AK14" s="22" t="str">
        <f t="shared" si="5"/>
        <v/>
      </c>
      <c r="AL14" s="22" t="str">
        <f t="shared" si="6"/>
        <v/>
      </c>
    </row>
    <row r="15" spans="1:38" ht="23.55" customHeight="1">
      <c r="A15" s="21" t="e">
        <f t="shared" si="7"/>
        <v>#NUM!</v>
      </c>
      <c r="B15" s="59"/>
      <c r="C15" s="60"/>
      <c r="D15" s="60"/>
      <c r="E15" s="32"/>
      <c r="F15" s="33"/>
      <c r="G15" s="59"/>
      <c r="H15" s="60"/>
      <c r="I15" s="60"/>
      <c r="J15" s="32"/>
      <c r="K15" s="33"/>
      <c r="L15" s="59"/>
      <c r="M15" s="60"/>
      <c r="N15" s="60"/>
      <c r="O15" s="32"/>
      <c r="P15" s="33"/>
      <c r="Q15" s="59"/>
      <c r="R15" s="60"/>
      <c r="S15" s="60"/>
      <c r="T15" s="32"/>
      <c r="U15" s="33"/>
      <c r="V15" s="59"/>
      <c r="W15" s="60"/>
      <c r="X15" s="60"/>
      <c r="Y15" s="32"/>
      <c r="Z15" s="33"/>
      <c r="AA15" s="59"/>
      <c r="AB15" s="60"/>
      <c r="AC15" s="60"/>
      <c r="AD15" s="32"/>
      <c r="AE15" s="33"/>
      <c r="AF15" s="22" t="str">
        <f t="shared" si="0"/>
        <v>OK</v>
      </c>
      <c r="AG15" s="22" t="str">
        <f t="shared" si="1"/>
        <v/>
      </c>
      <c r="AH15" s="22" t="str">
        <f t="shared" si="2"/>
        <v/>
      </c>
      <c r="AI15" s="22" t="str">
        <f t="shared" si="3"/>
        <v/>
      </c>
      <c r="AJ15" s="22" t="str">
        <f t="shared" si="4"/>
        <v/>
      </c>
      <c r="AK15" s="22" t="str">
        <f t="shared" si="5"/>
        <v/>
      </c>
      <c r="AL15" s="22" t="str">
        <f t="shared" si="6"/>
        <v/>
      </c>
    </row>
    <row r="16" spans="1:38" ht="23.55" customHeight="1">
      <c r="A16" s="21" t="e">
        <f t="shared" si="7"/>
        <v>#NUM!</v>
      </c>
      <c r="B16" s="59"/>
      <c r="C16" s="60"/>
      <c r="D16" s="60"/>
      <c r="E16" s="32"/>
      <c r="F16" s="33"/>
      <c r="G16" s="59"/>
      <c r="H16" s="60"/>
      <c r="I16" s="60"/>
      <c r="J16" s="32"/>
      <c r="K16" s="33"/>
      <c r="L16" s="59"/>
      <c r="M16" s="60"/>
      <c r="N16" s="60"/>
      <c r="O16" s="32"/>
      <c r="P16" s="33"/>
      <c r="Q16" s="59"/>
      <c r="R16" s="60"/>
      <c r="S16" s="60"/>
      <c r="T16" s="32"/>
      <c r="U16" s="33"/>
      <c r="V16" s="59"/>
      <c r="W16" s="60"/>
      <c r="X16" s="60"/>
      <c r="Y16" s="32"/>
      <c r="Z16" s="33"/>
      <c r="AA16" s="59"/>
      <c r="AB16" s="60"/>
      <c r="AC16" s="60"/>
      <c r="AD16" s="32"/>
      <c r="AE16" s="33"/>
      <c r="AF16" s="22" t="str">
        <f t="shared" si="0"/>
        <v>OK</v>
      </c>
      <c r="AG16" s="22" t="str">
        <f t="shared" si="1"/>
        <v/>
      </c>
      <c r="AH16" s="22" t="str">
        <f t="shared" si="2"/>
        <v/>
      </c>
      <c r="AI16" s="22" t="str">
        <f t="shared" si="3"/>
        <v/>
      </c>
      <c r="AJ16" s="22" t="str">
        <f t="shared" si="4"/>
        <v/>
      </c>
      <c r="AK16" s="22" t="str">
        <f t="shared" si="5"/>
        <v/>
      </c>
      <c r="AL16" s="22" t="str">
        <f t="shared" si="6"/>
        <v/>
      </c>
    </row>
    <row r="17" spans="1:38" ht="23.55" customHeight="1">
      <c r="A17" s="21" t="e">
        <f t="shared" si="7"/>
        <v>#NUM!</v>
      </c>
      <c r="B17" s="59"/>
      <c r="C17" s="60"/>
      <c r="D17" s="60"/>
      <c r="E17" s="32"/>
      <c r="F17" s="33"/>
      <c r="G17" s="59"/>
      <c r="H17" s="60"/>
      <c r="I17" s="60"/>
      <c r="J17" s="32"/>
      <c r="K17" s="33"/>
      <c r="L17" s="59"/>
      <c r="M17" s="60"/>
      <c r="N17" s="60"/>
      <c r="O17" s="32"/>
      <c r="P17" s="33"/>
      <c r="Q17" s="59"/>
      <c r="R17" s="60"/>
      <c r="S17" s="60"/>
      <c r="T17" s="32"/>
      <c r="U17" s="33"/>
      <c r="V17" s="59"/>
      <c r="W17" s="60"/>
      <c r="X17" s="60"/>
      <c r="Y17" s="32"/>
      <c r="Z17" s="33"/>
      <c r="AA17" s="59"/>
      <c r="AB17" s="60"/>
      <c r="AC17" s="60"/>
      <c r="AD17" s="32"/>
      <c r="AE17" s="33"/>
      <c r="AF17" s="22" t="str">
        <f t="shared" si="0"/>
        <v>OK</v>
      </c>
      <c r="AG17" s="22" t="str">
        <f t="shared" si="1"/>
        <v/>
      </c>
      <c r="AH17" s="22" t="str">
        <f t="shared" si="2"/>
        <v/>
      </c>
      <c r="AI17" s="22" t="str">
        <f t="shared" si="3"/>
        <v/>
      </c>
      <c r="AJ17" s="22" t="str">
        <f t="shared" si="4"/>
        <v/>
      </c>
      <c r="AK17" s="22" t="str">
        <f t="shared" si="5"/>
        <v/>
      </c>
      <c r="AL17" s="22" t="str">
        <f t="shared" si="6"/>
        <v/>
      </c>
    </row>
    <row r="18" spans="1:38" ht="23.55" customHeight="1">
      <c r="A18" s="21" t="e">
        <f t="shared" si="7"/>
        <v>#NUM!</v>
      </c>
      <c r="B18" s="59"/>
      <c r="C18" s="60"/>
      <c r="D18" s="60"/>
      <c r="E18" s="32"/>
      <c r="F18" s="33"/>
      <c r="G18" s="59"/>
      <c r="H18" s="60"/>
      <c r="I18" s="60"/>
      <c r="J18" s="32"/>
      <c r="K18" s="33"/>
      <c r="L18" s="59"/>
      <c r="M18" s="60"/>
      <c r="N18" s="60"/>
      <c r="O18" s="32"/>
      <c r="P18" s="33"/>
      <c r="Q18" s="59"/>
      <c r="R18" s="60"/>
      <c r="S18" s="60"/>
      <c r="T18" s="32"/>
      <c r="U18" s="33"/>
      <c r="V18" s="59"/>
      <c r="W18" s="60"/>
      <c r="X18" s="60"/>
      <c r="Y18" s="32"/>
      <c r="Z18" s="33"/>
      <c r="AA18" s="59"/>
      <c r="AB18" s="60"/>
      <c r="AC18" s="60"/>
      <c r="AD18" s="32"/>
      <c r="AE18" s="33"/>
      <c r="AF18" s="22" t="str">
        <f t="shared" si="0"/>
        <v>OK</v>
      </c>
      <c r="AG18" s="22" t="str">
        <f t="shared" si="1"/>
        <v/>
      </c>
      <c r="AH18" s="22" t="str">
        <f t="shared" si="2"/>
        <v/>
      </c>
      <c r="AI18" s="22" t="str">
        <f t="shared" si="3"/>
        <v/>
      </c>
      <c r="AJ18" s="22" t="str">
        <f t="shared" si="4"/>
        <v/>
      </c>
      <c r="AK18" s="22" t="str">
        <f t="shared" si="5"/>
        <v/>
      </c>
      <c r="AL18" s="22" t="str">
        <f t="shared" si="6"/>
        <v/>
      </c>
    </row>
    <row r="19" spans="1:38" ht="23.55" customHeight="1">
      <c r="A19" s="21" t="e">
        <f t="shared" si="7"/>
        <v>#NUM!</v>
      </c>
      <c r="B19" s="59"/>
      <c r="C19" s="60"/>
      <c r="D19" s="60"/>
      <c r="E19" s="32"/>
      <c r="F19" s="33"/>
      <c r="G19" s="59"/>
      <c r="H19" s="60"/>
      <c r="I19" s="60"/>
      <c r="J19" s="32"/>
      <c r="K19" s="33"/>
      <c r="L19" s="59"/>
      <c r="M19" s="60"/>
      <c r="N19" s="60"/>
      <c r="O19" s="32"/>
      <c r="P19" s="33"/>
      <c r="Q19" s="59"/>
      <c r="R19" s="60"/>
      <c r="S19" s="60"/>
      <c r="T19" s="32"/>
      <c r="U19" s="33"/>
      <c r="V19" s="59"/>
      <c r="W19" s="60"/>
      <c r="X19" s="60"/>
      <c r="Y19" s="32"/>
      <c r="Z19" s="33"/>
      <c r="AA19" s="59"/>
      <c r="AB19" s="60"/>
      <c r="AC19" s="60"/>
      <c r="AD19" s="32"/>
      <c r="AE19" s="33"/>
      <c r="AF19" s="22" t="str">
        <f t="shared" si="0"/>
        <v>OK</v>
      </c>
      <c r="AG19" s="22" t="str">
        <f t="shared" si="1"/>
        <v/>
      </c>
      <c r="AH19" s="22" t="str">
        <f t="shared" si="2"/>
        <v/>
      </c>
      <c r="AI19" s="22" t="str">
        <f t="shared" si="3"/>
        <v/>
      </c>
      <c r="AJ19" s="22" t="str">
        <f t="shared" si="4"/>
        <v/>
      </c>
      <c r="AK19" s="22" t="str">
        <f t="shared" si="5"/>
        <v/>
      </c>
      <c r="AL19" s="22" t="str">
        <f t="shared" si="6"/>
        <v/>
      </c>
    </row>
    <row r="20" spans="1:38" ht="23.55" customHeight="1">
      <c r="A20" s="21" t="e">
        <f t="shared" si="7"/>
        <v>#NUM!</v>
      </c>
      <c r="B20" s="59"/>
      <c r="C20" s="60"/>
      <c r="D20" s="60"/>
      <c r="E20" s="32"/>
      <c r="F20" s="33"/>
      <c r="G20" s="59"/>
      <c r="H20" s="60"/>
      <c r="I20" s="60"/>
      <c r="J20" s="32"/>
      <c r="K20" s="33"/>
      <c r="L20" s="59"/>
      <c r="M20" s="60"/>
      <c r="N20" s="60"/>
      <c r="O20" s="32"/>
      <c r="P20" s="33"/>
      <c r="Q20" s="59"/>
      <c r="R20" s="60"/>
      <c r="S20" s="60"/>
      <c r="T20" s="32"/>
      <c r="U20" s="33"/>
      <c r="V20" s="59"/>
      <c r="W20" s="60"/>
      <c r="X20" s="60"/>
      <c r="Y20" s="32"/>
      <c r="Z20" s="33"/>
      <c r="AA20" s="59"/>
      <c r="AB20" s="60"/>
      <c r="AC20" s="60"/>
      <c r="AD20" s="32"/>
      <c r="AE20" s="33"/>
      <c r="AF20" s="22" t="str">
        <f t="shared" si="0"/>
        <v>OK</v>
      </c>
      <c r="AG20" s="22" t="str">
        <f t="shared" si="1"/>
        <v/>
      </c>
      <c r="AH20" s="22" t="str">
        <f t="shared" si="2"/>
        <v/>
      </c>
      <c r="AI20" s="22" t="str">
        <f t="shared" si="3"/>
        <v/>
      </c>
      <c r="AJ20" s="22" t="str">
        <f t="shared" si="4"/>
        <v/>
      </c>
      <c r="AK20" s="22" t="str">
        <f t="shared" si="5"/>
        <v/>
      </c>
      <c r="AL20" s="22" t="str">
        <f t="shared" si="6"/>
        <v/>
      </c>
    </row>
    <row r="21" spans="1:38" ht="23.55" customHeight="1">
      <c r="A21" s="21" t="e">
        <f t="shared" si="7"/>
        <v>#NUM!</v>
      </c>
      <c r="B21" s="59"/>
      <c r="C21" s="60"/>
      <c r="D21" s="60"/>
      <c r="E21" s="32"/>
      <c r="F21" s="33"/>
      <c r="G21" s="59"/>
      <c r="H21" s="60"/>
      <c r="I21" s="60"/>
      <c r="J21" s="32"/>
      <c r="K21" s="33"/>
      <c r="L21" s="59"/>
      <c r="M21" s="60"/>
      <c r="N21" s="60"/>
      <c r="O21" s="32"/>
      <c r="P21" s="33"/>
      <c r="Q21" s="59"/>
      <c r="R21" s="60"/>
      <c r="S21" s="60"/>
      <c r="T21" s="32"/>
      <c r="U21" s="33"/>
      <c r="V21" s="59"/>
      <c r="W21" s="60"/>
      <c r="X21" s="60"/>
      <c r="Y21" s="32"/>
      <c r="Z21" s="33"/>
      <c r="AA21" s="59"/>
      <c r="AB21" s="60"/>
      <c r="AC21" s="60"/>
      <c r="AD21" s="32"/>
      <c r="AE21" s="33"/>
      <c r="AF21" s="22" t="str">
        <f t="shared" si="0"/>
        <v>OK</v>
      </c>
      <c r="AG21" s="22" t="str">
        <f t="shared" si="1"/>
        <v/>
      </c>
      <c r="AH21" s="22" t="str">
        <f t="shared" si="2"/>
        <v/>
      </c>
      <c r="AI21" s="22" t="str">
        <f t="shared" si="3"/>
        <v/>
      </c>
      <c r="AJ21" s="22" t="str">
        <f t="shared" si="4"/>
        <v/>
      </c>
      <c r="AK21" s="22" t="str">
        <f t="shared" si="5"/>
        <v/>
      </c>
      <c r="AL21" s="22" t="str">
        <f t="shared" si="6"/>
        <v/>
      </c>
    </row>
    <row r="22" spans="1:38" ht="23.55" customHeight="1">
      <c r="A22" s="21" t="e">
        <f t="shared" si="7"/>
        <v>#NUM!</v>
      </c>
      <c r="B22" s="59"/>
      <c r="C22" s="60"/>
      <c r="D22" s="60"/>
      <c r="E22" s="32"/>
      <c r="F22" s="33"/>
      <c r="G22" s="59"/>
      <c r="H22" s="60"/>
      <c r="I22" s="60"/>
      <c r="J22" s="32"/>
      <c r="K22" s="33"/>
      <c r="L22" s="59"/>
      <c r="M22" s="60"/>
      <c r="N22" s="60"/>
      <c r="O22" s="32"/>
      <c r="P22" s="33"/>
      <c r="Q22" s="59"/>
      <c r="R22" s="60"/>
      <c r="S22" s="60"/>
      <c r="T22" s="32"/>
      <c r="U22" s="33"/>
      <c r="V22" s="59"/>
      <c r="W22" s="60"/>
      <c r="X22" s="60"/>
      <c r="Y22" s="32"/>
      <c r="Z22" s="33"/>
      <c r="AA22" s="59"/>
      <c r="AB22" s="60"/>
      <c r="AC22" s="60"/>
      <c r="AD22" s="32"/>
      <c r="AE22" s="33"/>
      <c r="AF22" s="22" t="str">
        <f t="shared" si="0"/>
        <v>OK</v>
      </c>
      <c r="AG22" s="22" t="str">
        <f t="shared" si="1"/>
        <v/>
      </c>
      <c r="AH22" s="22" t="str">
        <f t="shared" si="2"/>
        <v/>
      </c>
      <c r="AI22" s="22" t="str">
        <f t="shared" si="3"/>
        <v/>
      </c>
      <c r="AJ22" s="22" t="str">
        <f t="shared" si="4"/>
        <v/>
      </c>
      <c r="AK22" s="22" t="str">
        <f t="shared" si="5"/>
        <v/>
      </c>
      <c r="AL22" s="22" t="str">
        <f t="shared" si="6"/>
        <v/>
      </c>
    </row>
    <row r="23" spans="1:38" ht="23.55" customHeight="1">
      <c r="A23" s="21" t="e">
        <f t="shared" si="7"/>
        <v>#NUM!</v>
      </c>
      <c r="B23" s="59"/>
      <c r="C23" s="60"/>
      <c r="D23" s="60"/>
      <c r="E23" s="32"/>
      <c r="F23" s="33"/>
      <c r="G23" s="59"/>
      <c r="H23" s="60"/>
      <c r="I23" s="60"/>
      <c r="J23" s="32"/>
      <c r="K23" s="33"/>
      <c r="L23" s="59"/>
      <c r="M23" s="60"/>
      <c r="N23" s="60"/>
      <c r="O23" s="32"/>
      <c r="P23" s="33"/>
      <c r="Q23" s="59"/>
      <c r="R23" s="60"/>
      <c r="S23" s="60"/>
      <c r="T23" s="32"/>
      <c r="U23" s="33"/>
      <c r="V23" s="59"/>
      <c r="W23" s="60"/>
      <c r="X23" s="60"/>
      <c r="Y23" s="32"/>
      <c r="Z23" s="33"/>
      <c r="AA23" s="59"/>
      <c r="AB23" s="60"/>
      <c r="AC23" s="60"/>
      <c r="AD23" s="32"/>
      <c r="AE23" s="33"/>
      <c r="AF23" s="22" t="str">
        <f t="shared" si="0"/>
        <v>OK</v>
      </c>
      <c r="AG23" s="22" t="str">
        <f t="shared" si="1"/>
        <v/>
      </c>
      <c r="AH23" s="22" t="str">
        <f t="shared" si="2"/>
        <v/>
      </c>
      <c r="AI23" s="22" t="str">
        <f t="shared" si="3"/>
        <v/>
      </c>
      <c r="AJ23" s="22" t="str">
        <f t="shared" si="4"/>
        <v/>
      </c>
      <c r="AK23" s="22" t="str">
        <f t="shared" si="5"/>
        <v/>
      </c>
      <c r="AL23" s="22" t="str">
        <f t="shared" si="6"/>
        <v/>
      </c>
    </row>
    <row r="24" spans="1:38" ht="23.55" customHeight="1">
      <c r="A24" s="21" t="e">
        <f t="shared" si="7"/>
        <v>#NUM!</v>
      </c>
      <c r="B24" s="59"/>
      <c r="C24" s="60"/>
      <c r="D24" s="60"/>
      <c r="E24" s="32"/>
      <c r="F24" s="33"/>
      <c r="G24" s="59"/>
      <c r="H24" s="60"/>
      <c r="I24" s="60"/>
      <c r="J24" s="32"/>
      <c r="K24" s="33"/>
      <c r="L24" s="59"/>
      <c r="M24" s="60"/>
      <c r="N24" s="60"/>
      <c r="O24" s="32"/>
      <c r="P24" s="33"/>
      <c r="Q24" s="59"/>
      <c r="R24" s="60"/>
      <c r="S24" s="60"/>
      <c r="T24" s="32"/>
      <c r="U24" s="33"/>
      <c r="V24" s="59"/>
      <c r="W24" s="60"/>
      <c r="X24" s="60"/>
      <c r="Y24" s="32"/>
      <c r="Z24" s="33"/>
      <c r="AA24" s="59"/>
      <c r="AB24" s="60"/>
      <c r="AC24" s="60"/>
      <c r="AD24" s="32"/>
      <c r="AE24" s="33"/>
      <c r="AF24" s="22" t="str">
        <f t="shared" si="0"/>
        <v>OK</v>
      </c>
      <c r="AG24" s="22" t="str">
        <f t="shared" si="1"/>
        <v/>
      </c>
      <c r="AH24" s="22" t="str">
        <f t="shared" si="2"/>
        <v/>
      </c>
      <c r="AI24" s="22" t="str">
        <f t="shared" si="3"/>
        <v/>
      </c>
      <c r="AJ24" s="22" t="str">
        <f t="shared" si="4"/>
        <v/>
      </c>
      <c r="AK24" s="22" t="str">
        <f t="shared" si="5"/>
        <v/>
      </c>
      <c r="AL24" s="22" t="str">
        <f t="shared" si="6"/>
        <v/>
      </c>
    </row>
    <row r="25" spans="1:38" ht="23.55" customHeight="1">
      <c r="A25" s="21" t="e">
        <f t="shared" si="7"/>
        <v>#NUM!</v>
      </c>
      <c r="B25" s="59"/>
      <c r="C25" s="60"/>
      <c r="D25" s="60"/>
      <c r="E25" s="32"/>
      <c r="F25" s="33"/>
      <c r="G25" s="59"/>
      <c r="H25" s="60"/>
      <c r="I25" s="60"/>
      <c r="J25" s="32"/>
      <c r="K25" s="33"/>
      <c r="L25" s="59"/>
      <c r="M25" s="60"/>
      <c r="N25" s="60"/>
      <c r="O25" s="32"/>
      <c r="P25" s="33"/>
      <c r="Q25" s="59"/>
      <c r="R25" s="60"/>
      <c r="S25" s="60"/>
      <c r="T25" s="32"/>
      <c r="U25" s="33"/>
      <c r="V25" s="59"/>
      <c r="W25" s="60"/>
      <c r="X25" s="60"/>
      <c r="Y25" s="32"/>
      <c r="Z25" s="33"/>
      <c r="AA25" s="59"/>
      <c r="AB25" s="60"/>
      <c r="AC25" s="60"/>
      <c r="AD25" s="32"/>
      <c r="AE25" s="33"/>
      <c r="AF25" s="22" t="str">
        <f t="shared" si="0"/>
        <v>OK</v>
      </c>
      <c r="AG25" s="22" t="str">
        <f t="shared" si="1"/>
        <v/>
      </c>
      <c r="AH25" s="22" t="str">
        <f t="shared" si="2"/>
        <v/>
      </c>
      <c r="AI25" s="22" t="str">
        <f t="shared" si="3"/>
        <v/>
      </c>
      <c r="AJ25" s="22" t="str">
        <f t="shared" si="4"/>
        <v/>
      </c>
      <c r="AK25" s="22" t="str">
        <f t="shared" si="5"/>
        <v/>
      </c>
      <c r="AL25" s="22" t="str">
        <f t="shared" si="6"/>
        <v/>
      </c>
    </row>
    <row r="26" spans="1:38" ht="23.55" customHeight="1">
      <c r="A26" s="21" t="e">
        <f t="shared" si="7"/>
        <v>#NUM!</v>
      </c>
      <c r="B26" s="59"/>
      <c r="C26" s="60"/>
      <c r="D26" s="60"/>
      <c r="E26" s="32"/>
      <c r="F26" s="33"/>
      <c r="G26" s="59"/>
      <c r="H26" s="60"/>
      <c r="I26" s="60"/>
      <c r="J26" s="32"/>
      <c r="K26" s="33"/>
      <c r="L26" s="59"/>
      <c r="M26" s="60"/>
      <c r="N26" s="60"/>
      <c r="O26" s="32"/>
      <c r="P26" s="33"/>
      <c r="Q26" s="59"/>
      <c r="R26" s="60"/>
      <c r="S26" s="60"/>
      <c r="T26" s="32"/>
      <c r="U26" s="33"/>
      <c r="V26" s="59"/>
      <c r="W26" s="60"/>
      <c r="X26" s="60"/>
      <c r="Y26" s="32"/>
      <c r="Z26" s="33"/>
      <c r="AA26" s="59"/>
      <c r="AB26" s="60"/>
      <c r="AC26" s="60"/>
      <c r="AD26" s="32"/>
      <c r="AE26" s="33"/>
      <c r="AF26" s="22" t="str">
        <f t="shared" si="0"/>
        <v>OK</v>
      </c>
      <c r="AG26" s="22" t="str">
        <f t="shared" si="1"/>
        <v/>
      </c>
      <c r="AH26" s="22" t="str">
        <f t="shared" si="2"/>
        <v/>
      </c>
      <c r="AI26" s="22" t="str">
        <f t="shared" si="3"/>
        <v/>
      </c>
      <c r="AJ26" s="22" t="str">
        <f t="shared" si="4"/>
        <v/>
      </c>
      <c r="AK26" s="22" t="str">
        <f t="shared" si="5"/>
        <v/>
      </c>
      <c r="AL26" s="22" t="str">
        <f t="shared" si="6"/>
        <v/>
      </c>
    </row>
    <row r="27" spans="1:38" ht="23.55" customHeight="1">
      <c r="A27" s="21" t="e">
        <f t="shared" si="7"/>
        <v>#NUM!</v>
      </c>
      <c r="B27" s="59"/>
      <c r="C27" s="60"/>
      <c r="D27" s="60"/>
      <c r="E27" s="32"/>
      <c r="F27" s="33"/>
      <c r="G27" s="59"/>
      <c r="H27" s="60"/>
      <c r="I27" s="60"/>
      <c r="J27" s="32"/>
      <c r="K27" s="33"/>
      <c r="L27" s="59"/>
      <c r="M27" s="60"/>
      <c r="N27" s="60"/>
      <c r="O27" s="32"/>
      <c r="P27" s="33"/>
      <c r="Q27" s="59"/>
      <c r="R27" s="60"/>
      <c r="S27" s="60"/>
      <c r="T27" s="32"/>
      <c r="U27" s="33"/>
      <c r="V27" s="59"/>
      <c r="W27" s="60"/>
      <c r="X27" s="60"/>
      <c r="Y27" s="32"/>
      <c r="Z27" s="33"/>
      <c r="AA27" s="59"/>
      <c r="AB27" s="60"/>
      <c r="AC27" s="60"/>
      <c r="AD27" s="32"/>
      <c r="AE27" s="33"/>
      <c r="AF27" s="22" t="str">
        <f t="shared" si="0"/>
        <v>OK</v>
      </c>
      <c r="AG27" s="22" t="str">
        <f t="shared" si="1"/>
        <v/>
      </c>
      <c r="AH27" s="22" t="str">
        <f t="shared" si="2"/>
        <v/>
      </c>
      <c r="AI27" s="22" t="str">
        <f t="shared" si="3"/>
        <v/>
      </c>
      <c r="AJ27" s="22" t="str">
        <f t="shared" si="4"/>
        <v/>
      </c>
      <c r="AK27" s="22" t="str">
        <f t="shared" si="5"/>
        <v/>
      </c>
      <c r="AL27" s="22" t="str">
        <f t="shared" si="6"/>
        <v/>
      </c>
    </row>
    <row r="28" spans="1:38" ht="23.55" customHeight="1">
      <c r="A28" s="21" t="e">
        <f t="shared" si="7"/>
        <v>#NUM!</v>
      </c>
      <c r="B28" s="59"/>
      <c r="C28" s="60"/>
      <c r="D28" s="60"/>
      <c r="E28" s="32"/>
      <c r="F28" s="33"/>
      <c r="G28" s="59"/>
      <c r="H28" s="60"/>
      <c r="I28" s="60"/>
      <c r="J28" s="32"/>
      <c r="K28" s="33"/>
      <c r="L28" s="59"/>
      <c r="M28" s="60"/>
      <c r="N28" s="60"/>
      <c r="O28" s="32"/>
      <c r="P28" s="33"/>
      <c r="Q28" s="59"/>
      <c r="R28" s="60"/>
      <c r="S28" s="60"/>
      <c r="T28" s="32"/>
      <c r="U28" s="33"/>
      <c r="V28" s="59"/>
      <c r="W28" s="60"/>
      <c r="X28" s="60"/>
      <c r="Y28" s="32"/>
      <c r="Z28" s="33"/>
      <c r="AA28" s="59"/>
      <c r="AB28" s="60"/>
      <c r="AC28" s="60"/>
      <c r="AD28" s="32"/>
      <c r="AE28" s="33"/>
      <c r="AF28" s="22" t="str">
        <f t="shared" si="0"/>
        <v>OK</v>
      </c>
      <c r="AG28" s="22" t="str">
        <f t="shared" si="1"/>
        <v/>
      </c>
      <c r="AH28" s="22" t="str">
        <f t="shared" si="2"/>
        <v/>
      </c>
      <c r="AI28" s="22" t="str">
        <f t="shared" si="3"/>
        <v/>
      </c>
      <c r="AJ28" s="22" t="str">
        <f t="shared" si="4"/>
        <v/>
      </c>
      <c r="AK28" s="22" t="str">
        <f t="shared" si="5"/>
        <v/>
      </c>
      <c r="AL28" s="22" t="str">
        <f t="shared" si="6"/>
        <v/>
      </c>
    </row>
    <row r="29" spans="1:38" ht="23.55" customHeight="1">
      <c r="A29" s="21" t="e">
        <f t="shared" si="7"/>
        <v>#NUM!</v>
      </c>
      <c r="B29" s="59"/>
      <c r="C29" s="60"/>
      <c r="D29" s="60"/>
      <c r="E29" s="32"/>
      <c r="F29" s="33"/>
      <c r="G29" s="59"/>
      <c r="H29" s="60"/>
      <c r="I29" s="60"/>
      <c r="J29" s="32"/>
      <c r="K29" s="33"/>
      <c r="L29" s="59"/>
      <c r="M29" s="60"/>
      <c r="N29" s="60"/>
      <c r="O29" s="32"/>
      <c r="P29" s="33"/>
      <c r="Q29" s="59"/>
      <c r="R29" s="60"/>
      <c r="S29" s="60"/>
      <c r="T29" s="32"/>
      <c r="U29" s="33"/>
      <c r="V29" s="59"/>
      <c r="W29" s="60"/>
      <c r="X29" s="60"/>
      <c r="Y29" s="32"/>
      <c r="Z29" s="33"/>
      <c r="AA29" s="59"/>
      <c r="AB29" s="60"/>
      <c r="AC29" s="60"/>
      <c r="AD29" s="32"/>
      <c r="AE29" s="33"/>
      <c r="AF29" s="22" t="str">
        <f t="shared" si="0"/>
        <v>OK</v>
      </c>
      <c r="AG29" s="22" t="str">
        <f t="shared" si="1"/>
        <v/>
      </c>
      <c r="AH29" s="22" t="str">
        <f t="shared" si="2"/>
        <v/>
      </c>
      <c r="AI29" s="22" t="str">
        <f t="shared" si="3"/>
        <v/>
      </c>
      <c r="AJ29" s="22" t="str">
        <f t="shared" si="4"/>
        <v/>
      </c>
      <c r="AK29" s="22" t="str">
        <f t="shared" si="5"/>
        <v/>
      </c>
      <c r="AL29" s="22" t="str">
        <f t="shared" si="6"/>
        <v/>
      </c>
    </row>
    <row r="30" spans="1:38" ht="23.55" customHeight="1">
      <c r="A30" s="21" t="e">
        <f t="shared" si="7"/>
        <v>#NUM!</v>
      </c>
      <c r="B30" s="59"/>
      <c r="C30" s="60"/>
      <c r="D30" s="60"/>
      <c r="E30" s="32"/>
      <c r="F30" s="33"/>
      <c r="G30" s="59"/>
      <c r="H30" s="60"/>
      <c r="I30" s="60"/>
      <c r="J30" s="32"/>
      <c r="K30" s="33"/>
      <c r="L30" s="59"/>
      <c r="M30" s="60"/>
      <c r="N30" s="60"/>
      <c r="O30" s="32"/>
      <c r="P30" s="33"/>
      <c r="Q30" s="59"/>
      <c r="R30" s="60"/>
      <c r="S30" s="60"/>
      <c r="T30" s="32"/>
      <c r="U30" s="33"/>
      <c r="V30" s="59"/>
      <c r="W30" s="60"/>
      <c r="X30" s="60"/>
      <c r="Y30" s="32"/>
      <c r="Z30" s="33"/>
      <c r="AA30" s="59"/>
      <c r="AB30" s="60"/>
      <c r="AC30" s="60"/>
      <c r="AD30" s="32"/>
      <c r="AE30" s="33"/>
      <c r="AF30" s="22" t="str">
        <f t="shared" si="0"/>
        <v>OK</v>
      </c>
      <c r="AG30" s="22" t="str">
        <f t="shared" si="1"/>
        <v/>
      </c>
      <c r="AH30" s="22" t="str">
        <f t="shared" si="2"/>
        <v/>
      </c>
      <c r="AI30" s="22" t="str">
        <f t="shared" si="3"/>
        <v/>
      </c>
      <c r="AJ30" s="22" t="str">
        <f t="shared" si="4"/>
        <v/>
      </c>
      <c r="AK30" s="22" t="str">
        <f t="shared" si="5"/>
        <v/>
      </c>
      <c r="AL30" s="22" t="str">
        <f t="shared" si="6"/>
        <v/>
      </c>
    </row>
    <row r="31" spans="1:38" ht="23.55" customHeight="1">
      <c r="A31" s="21" t="e">
        <f t="shared" si="7"/>
        <v>#NUM!</v>
      </c>
      <c r="B31" s="59"/>
      <c r="C31" s="60"/>
      <c r="D31" s="60"/>
      <c r="E31" s="32"/>
      <c r="F31" s="33"/>
      <c r="G31" s="59"/>
      <c r="H31" s="60"/>
      <c r="I31" s="60"/>
      <c r="J31" s="32"/>
      <c r="K31" s="33"/>
      <c r="L31" s="59"/>
      <c r="M31" s="60"/>
      <c r="N31" s="60"/>
      <c r="O31" s="32"/>
      <c r="P31" s="33"/>
      <c r="Q31" s="59"/>
      <c r="R31" s="60"/>
      <c r="S31" s="60"/>
      <c r="T31" s="32"/>
      <c r="U31" s="33"/>
      <c r="V31" s="59"/>
      <c r="W31" s="60"/>
      <c r="X31" s="60"/>
      <c r="Y31" s="32"/>
      <c r="Z31" s="33"/>
      <c r="AA31" s="59"/>
      <c r="AB31" s="60"/>
      <c r="AC31" s="60"/>
      <c r="AD31" s="32"/>
      <c r="AE31" s="33"/>
      <c r="AF31" s="22" t="str">
        <f t="shared" si="0"/>
        <v>OK</v>
      </c>
      <c r="AG31" s="22" t="str">
        <f t="shared" si="1"/>
        <v/>
      </c>
      <c r="AH31" s="22" t="str">
        <f t="shared" si="2"/>
        <v/>
      </c>
      <c r="AI31" s="22" t="str">
        <f t="shared" si="3"/>
        <v/>
      </c>
      <c r="AJ31" s="22" t="str">
        <f t="shared" si="4"/>
        <v/>
      </c>
      <c r="AK31" s="22" t="str">
        <f t="shared" si="5"/>
        <v/>
      </c>
      <c r="AL31" s="22" t="str">
        <f t="shared" si="6"/>
        <v/>
      </c>
    </row>
    <row r="32" spans="1:38" ht="23.55" customHeight="1">
      <c r="A32" s="21" t="e">
        <f t="shared" si="7"/>
        <v>#NUM!</v>
      </c>
      <c r="B32" s="59"/>
      <c r="C32" s="60"/>
      <c r="D32" s="60"/>
      <c r="E32" s="32"/>
      <c r="F32" s="33"/>
      <c r="G32" s="59"/>
      <c r="H32" s="60"/>
      <c r="I32" s="60"/>
      <c r="J32" s="32"/>
      <c r="K32" s="33"/>
      <c r="L32" s="59"/>
      <c r="M32" s="60"/>
      <c r="N32" s="60"/>
      <c r="O32" s="32"/>
      <c r="P32" s="33"/>
      <c r="Q32" s="59"/>
      <c r="R32" s="60"/>
      <c r="S32" s="60"/>
      <c r="T32" s="32"/>
      <c r="U32" s="33"/>
      <c r="V32" s="59"/>
      <c r="W32" s="60"/>
      <c r="X32" s="60"/>
      <c r="Y32" s="32"/>
      <c r="Z32" s="33"/>
      <c r="AA32" s="59"/>
      <c r="AB32" s="60"/>
      <c r="AC32" s="60"/>
      <c r="AD32" s="32"/>
      <c r="AE32" s="33"/>
      <c r="AF32" s="22" t="str">
        <f t="shared" si="0"/>
        <v>OK</v>
      </c>
      <c r="AG32" s="22" t="str">
        <f t="shared" si="1"/>
        <v/>
      </c>
      <c r="AH32" s="22" t="str">
        <f t="shared" si="2"/>
        <v/>
      </c>
      <c r="AI32" s="22" t="str">
        <f t="shared" si="3"/>
        <v/>
      </c>
      <c r="AJ32" s="22" t="str">
        <f t="shared" si="4"/>
        <v/>
      </c>
      <c r="AK32" s="22" t="str">
        <f t="shared" si="5"/>
        <v/>
      </c>
      <c r="AL32" s="22" t="str">
        <f t="shared" si="6"/>
        <v/>
      </c>
    </row>
    <row r="33" spans="1:38" ht="23.55" customHeight="1">
      <c r="A33" s="21" t="e">
        <f t="shared" si="7"/>
        <v>#NUM!</v>
      </c>
      <c r="B33" s="59"/>
      <c r="C33" s="60"/>
      <c r="D33" s="60"/>
      <c r="E33" s="32"/>
      <c r="F33" s="33"/>
      <c r="G33" s="59"/>
      <c r="H33" s="60"/>
      <c r="I33" s="60"/>
      <c r="J33" s="32"/>
      <c r="K33" s="33"/>
      <c r="L33" s="59"/>
      <c r="M33" s="60"/>
      <c r="N33" s="60"/>
      <c r="O33" s="32"/>
      <c r="P33" s="33"/>
      <c r="Q33" s="59"/>
      <c r="R33" s="60"/>
      <c r="S33" s="60"/>
      <c r="T33" s="32"/>
      <c r="U33" s="33"/>
      <c r="V33" s="59"/>
      <c r="W33" s="60"/>
      <c r="X33" s="60"/>
      <c r="Y33" s="32"/>
      <c r="Z33" s="33"/>
      <c r="AA33" s="59"/>
      <c r="AB33" s="60"/>
      <c r="AC33" s="60"/>
      <c r="AD33" s="32"/>
      <c r="AE33" s="33"/>
      <c r="AF33" s="22" t="str">
        <f t="shared" si="0"/>
        <v>OK</v>
      </c>
      <c r="AG33" s="22" t="str">
        <f t="shared" si="1"/>
        <v/>
      </c>
      <c r="AH33" s="22" t="str">
        <f t="shared" si="2"/>
        <v/>
      </c>
      <c r="AI33" s="22" t="str">
        <f t="shared" si="3"/>
        <v/>
      </c>
      <c r="AJ33" s="22" t="str">
        <f t="shared" si="4"/>
        <v/>
      </c>
      <c r="AK33" s="22" t="str">
        <f t="shared" si="5"/>
        <v/>
      </c>
      <c r="AL33" s="22" t="str">
        <f t="shared" si="6"/>
        <v/>
      </c>
    </row>
    <row r="34" spans="1:38" ht="23.55" customHeight="1">
      <c r="A34" s="21" t="e">
        <f t="shared" si="7"/>
        <v>#NUM!</v>
      </c>
      <c r="B34" s="59"/>
      <c r="C34" s="60"/>
      <c r="D34" s="60"/>
      <c r="E34" s="32"/>
      <c r="F34" s="33"/>
      <c r="G34" s="59"/>
      <c r="H34" s="60"/>
      <c r="I34" s="60"/>
      <c r="J34" s="32"/>
      <c r="K34" s="33"/>
      <c r="L34" s="59"/>
      <c r="M34" s="60"/>
      <c r="N34" s="60"/>
      <c r="O34" s="32"/>
      <c r="P34" s="33"/>
      <c r="Q34" s="59"/>
      <c r="R34" s="60"/>
      <c r="S34" s="60"/>
      <c r="T34" s="32"/>
      <c r="U34" s="33"/>
      <c r="V34" s="59"/>
      <c r="W34" s="60"/>
      <c r="X34" s="60"/>
      <c r="Y34" s="32"/>
      <c r="Z34" s="33"/>
      <c r="AA34" s="59"/>
      <c r="AB34" s="60"/>
      <c r="AC34" s="60"/>
      <c r="AD34" s="32"/>
      <c r="AE34" s="33"/>
      <c r="AF34" s="22" t="str">
        <f t="shared" si="0"/>
        <v>OK</v>
      </c>
      <c r="AG34" s="22" t="str">
        <f t="shared" si="1"/>
        <v/>
      </c>
      <c r="AH34" s="22" t="str">
        <f t="shared" si="2"/>
        <v/>
      </c>
      <c r="AI34" s="22" t="str">
        <f t="shared" si="3"/>
        <v/>
      </c>
      <c r="AJ34" s="22" t="str">
        <f t="shared" si="4"/>
        <v/>
      </c>
      <c r="AK34" s="22" t="str">
        <f t="shared" si="5"/>
        <v/>
      </c>
      <c r="AL34" s="22" t="str">
        <f t="shared" si="6"/>
        <v/>
      </c>
    </row>
    <row r="35" spans="1:38" ht="23.55" customHeight="1">
      <c r="A35" s="21" t="e">
        <f>IF(DAY(DATE($B$2,$F$2,29))=29,A34+1,"")</f>
        <v>#NUM!</v>
      </c>
      <c r="B35" s="59"/>
      <c r="C35" s="60"/>
      <c r="D35" s="60"/>
      <c r="E35" s="32"/>
      <c r="F35" s="33"/>
      <c r="G35" s="59"/>
      <c r="H35" s="60"/>
      <c r="I35" s="60"/>
      <c r="J35" s="32"/>
      <c r="K35" s="33"/>
      <c r="L35" s="59"/>
      <c r="M35" s="60"/>
      <c r="N35" s="60"/>
      <c r="O35" s="32"/>
      <c r="P35" s="33"/>
      <c r="Q35" s="59"/>
      <c r="R35" s="60"/>
      <c r="S35" s="60"/>
      <c r="T35" s="32"/>
      <c r="U35" s="33"/>
      <c r="V35" s="59"/>
      <c r="W35" s="60"/>
      <c r="X35" s="60"/>
      <c r="Y35" s="32"/>
      <c r="Z35" s="33"/>
      <c r="AA35" s="59"/>
      <c r="AB35" s="60"/>
      <c r="AC35" s="60"/>
      <c r="AD35" s="32"/>
      <c r="AE35" s="33"/>
      <c r="AF35" s="22" t="str">
        <f t="shared" si="0"/>
        <v>OK</v>
      </c>
      <c r="AG35" s="22" t="str">
        <f t="shared" si="1"/>
        <v/>
      </c>
      <c r="AH35" s="22" t="str">
        <f t="shared" si="2"/>
        <v/>
      </c>
      <c r="AI35" s="22" t="str">
        <f t="shared" si="3"/>
        <v/>
      </c>
      <c r="AJ35" s="22" t="str">
        <f t="shared" si="4"/>
        <v/>
      </c>
      <c r="AK35" s="22" t="str">
        <f t="shared" si="5"/>
        <v/>
      </c>
      <c r="AL35" s="22" t="str">
        <f t="shared" si="6"/>
        <v/>
      </c>
    </row>
    <row r="36" spans="1:38" ht="23.55" customHeight="1">
      <c r="A36" s="21" t="e">
        <f>IF(DAY(DATE($B$2,$F$2,30))=30,A35+1,"")</f>
        <v>#NUM!</v>
      </c>
      <c r="B36" s="59"/>
      <c r="C36" s="60"/>
      <c r="D36" s="60"/>
      <c r="E36" s="32"/>
      <c r="F36" s="33"/>
      <c r="G36" s="59"/>
      <c r="H36" s="60"/>
      <c r="I36" s="60"/>
      <c r="J36" s="32"/>
      <c r="K36" s="33"/>
      <c r="L36" s="59"/>
      <c r="M36" s="60"/>
      <c r="N36" s="60"/>
      <c r="O36" s="32"/>
      <c r="P36" s="33"/>
      <c r="Q36" s="59"/>
      <c r="R36" s="60"/>
      <c r="S36" s="60"/>
      <c r="T36" s="32"/>
      <c r="U36" s="33"/>
      <c r="V36" s="59"/>
      <c r="W36" s="60"/>
      <c r="X36" s="60"/>
      <c r="Y36" s="32"/>
      <c r="Z36" s="33"/>
      <c r="AA36" s="59"/>
      <c r="AB36" s="60"/>
      <c r="AC36" s="60"/>
      <c r="AD36" s="32"/>
      <c r="AE36" s="33"/>
      <c r="AF36" s="22" t="str">
        <f t="shared" si="0"/>
        <v>OK</v>
      </c>
      <c r="AG36" s="22" t="str">
        <f t="shared" si="1"/>
        <v/>
      </c>
      <c r="AH36" s="22" t="str">
        <f t="shared" si="2"/>
        <v/>
      </c>
      <c r="AI36" s="22" t="str">
        <f t="shared" si="3"/>
        <v/>
      </c>
      <c r="AJ36" s="22" t="str">
        <f t="shared" si="4"/>
        <v/>
      </c>
      <c r="AK36" s="22" t="str">
        <f t="shared" si="5"/>
        <v/>
      </c>
      <c r="AL36" s="22" t="str">
        <f t="shared" si="6"/>
        <v/>
      </c>
    </row>
    <row r="37" spans="1:38" ht="23.55" customHeight="1">
      <c r="A37" s="21" t="e">
        <f>IF(DAY(DATE($B$2,$F$2,31))=31,A36+1,"")</f>
        <v>#NUM!</v>
      </c>
      <c r="B37" s="59"/>
      <c r="C37" s="60"/>
      <c r="D37" s="60"/>
      <c r="E37" s="32"/>
      <c r="F37" s="33"/>
      <c r="G37" s="59"/>
      <c r="H37" s="60"/>
      <c r="I37" s="60"/>
      <c r="J37" s="32"/>
      <c r="K37" s="33"/>
      <c r="L37" s="59"/>
      <c r="M37" s="60"/>
      <c r="N37" s="60"/>
      <c r="O37" s="32"/>
      <c r="P37" s="33"/>
      <c r="Q37" s="59"/>
      <c r="R37" s="60"/>
      <c r="S37" s="60"/>
      <c r="T37" s="32"/>
      <c r="U37" s="33"/>
      <c r="V37" s="59"/>
      <c r="W37" s="60"/>
      <c r="X37" s="60"/>
      <c r="Y37" s="32"/>
      <c r="Z37" s="33"/>
      <c r="AA37" s="59"/>
      <c r="AB37" s="60"/>
      <c r="AC37" s="60"/>
      <c r="AD37" s="32"/>
      <c r="AE37" s="33"/>
      <c r="AF37" s="22" t="str">
        <f t="shared" si="0"/>
        <v>OK</v>
      </c>
      <c r="AG37" s="22" t="str">
        <f t="shared" si="1"/>
        <v/>
      </c>
      <c r="AH37" s="22" t="str">
        <f t="shared" si="2"/>
        <v/>
      </c>
      <c r="AI37" s="22" t="str">
        <f t="shared" si="3"/>
        <v/>
      </c>
      <c r="AJ37" s="22" t="str">
        <f>IF(AND(Q37&lt;&gt;"",T37=""),"NG団体4","")</f>
        <v/>
      </c>
      <c r="AK37" s="22" t="str">
        <f t="shared" si="5"/>
        <v/>
      </c>
      <c r="AL37" s="22" t="str">
        <f t="shared" si="6"/>
        <v/>
      </c>
    </row>
    <row r="38" spans="1:38" ht="13.8" thickBot="1">
      <c r="Q38" s="11"/>
    </row>
    <row r="39" spans="1:38" ht="13.8" thickTop="1">
      <c r="A39" s="7" t="s">
        <v>52</v>
      </c>
      <c r="B39" s="113" t="s">
        <v>62</v>
      </c>
      <c r="C39" s="114"/>
      <c r="D39" s="114" t="s">
        <v>63</v>
      </c>
      <c r="E39" s="115"/>
      <c r="F39" s="111" t="s">
        <v>52</v>
      </c>
      <c r="G39" s="111"/>
      <c r="H39" s="113" t="s">
        <v>62</v>
      </c>
      <c r="I39" s="114"/>
      <c r="J39" s="114" t="s">
        <v>63</v>
      </c>
      <c r="K39" s="179"/>
      <c r="L39" s="165" t="s">
        <v>48</v>
      </c>
      <c r="M39" s="166"/>
      <c r="O39" s="169" t="s">
        <v>86</v>
      </c>
    </row>
    <row r="40" spans="1:38">
      <c r="A40" s="8" t="s">
        <v>44</v>
      </c>
      <c r="B40" s="154">
        <f>COUNTIF($D$7:$D$37,"1:00")+COUNTIF($I$7:$I$37,"1:00")+COUNTIF($N$7:$N$37,"1:00")+COUNTIF($S$7:$S$37,"1:00")+COUNTIF(X7:X37,"1:00")+COUNTIF(AC7:AC37,"1:00")</f>
        <v>0</v>
      </c>
      <c r="C40" s="155"/>
      <c r="D40" s="118" t="e">
        <f>A41*B40</f>
        <v>#N/A</v>
      </c>
      <c r="E40" s="119"/>
      <c r="F40" s="156" t="s">
        <v>46</v>
      </c>
      <c r="G40" s="157"/>
      <c r="H40" s="154">
        <f>COUNTIF($D$7:$D$37,"2:00")+COUNTIF($I$7:$I$37,"2:00")+COUNTIF($N$7:$N$37,"2:00")+COUNTIF($S$7:$S$37,"2:00")+COUNTIF(X7:X37,"2:00")+COUNTIF(AC7:AC37,"2:00")</f>
        <v>0</v>
      </c>
      <c r="I40" s="155"/>
      <c r="J40" s="118" t="e">
        <f>H40*F41</f>
        <v>#N/A</v>
      </c>
      <c r="K40" s="160"/>
      <c r="L40" s="167"/>
      <c r="M40" s="168"/>
      <c r="O40" s="170"/>
    </row>
    <row r="41" spans="1:38">
      <c r="A41" s="9" t="e">
        <f>INDEX(照明規模!B2:B11,MATCH($F$3,照明規模!A2:A11,0))</f>
        <v>#N/A</v>
      </c>
      <c r="B41" s="154"/>
      <c r="C41" s="155"/>
      <c r="D41" s="118"/>
      <c r="E41" s="119"/>
      <c r="F41" s="158" t="e">
        <f>INDEX(照明規模!C2:C11,MATCH($F$3,照明規模!$A$2:$A$11,0))</f>
        <v>#N/A</v>
      </c>
      <c r="G41" s="159"/>
      <c r="H41" s="154"/>
      <c r="I41" s="155"/>
      <c r="J41" s="118"/>
      <c r="K41" s="160"/>
      <c r="L41" s="167"/>
      <c r="M41" s="168"/>
      <c r="O41" s="170"/>
    </row>
    <row r="42" spans="1:38">
      <c r="A42" s="8" t="s">
        <v>45</v>
      </c>
      <c r="B42" s="154">
        <f>COUNTIF($D$7:$D$37,"3:00")+COUNTIF($I$7:$I$37,"3:00")+COUNTIF($N$7:$N$37,"3:00")+COUNTIF($S$7:$S$37,"3:00")+COUNTIF(X7:X37,"3:00")+COUNTIF(AC7:AC37,"3:00")</f>
        <v>0</v>
      </c>
      <c r="C42" s="155"/>
      <c r="D42" s="118" t="e">
        <f>A43*B42</f>
        <v>#N/A</v>
      </c>
      <c r="E42" s="119"/>
      <c r="F42" s="116" t="s">
        <v>47</v>
      </c>
      <c r="G42" s="116"/>
      <c r="H42" s="154">
        <f>COUNTIF($D$7:$D$37,"4:00")+COUNTIF($I$7:$I$37,"4:00")+COUNTIF($N$7:$N$37,"4:00")+COUNTIF($S$7:$S$37,"4:00")+COUNTIF(X7:X37,"4:00")+COUNTIF(AC7:AC37,"4:00")</f>
        <v>0</v>
      </c>
      <c r="I42" s="155"/>
      <c r="J42" s="118" t="e">
        <f>H42*F43</f>
        <v>#N/A</v>
      </c>
      <c r="K42" s="160"/>
      <c r="L42" s="161" t="e">
        <f>D40+D42+J40+J42</f>
        <v>#N/A</v>
      </c>
      <c r="M42" s="162"/>
      <c r="O42" s="171">
        <f>SUM(F7:F37,K7:K37,P7:P37,U7:U37)</f>
        <v>0</v>
      </c>
    </row>
    <row r="43" spans="1:38" ht="13.8" thickBot="1">
      <c r="A43" s="9" t="e">
        <f>INDEX(照明規模!D2:D11,MATCH($F$3,照明規模!$A$2:$A$11,0))</f>
        <v>#N/A</v>
      </c>
      <c r="B43" s="154"/>
      <c r="C43" s="155"/>
      <c r="D43" s="118"/>
      <c r="E43" s="119"/>
      <c r="F43" s="153" t="e">
        <f>INDEX(照明規模!E2:E11,MATCH($F$3,照明規模!$A$2:$A$11,0))</f>
        <v>#N/A</v>
      </c>
      <c r="G43" s="153"/>
      <c r="H43" s="154"/>
      <c r="I43" s="155"/>
      <c r="J43" s="118"/>
      <c r="K43" s="160"/>
      <c r="L43" s="163"/>
      <c r="M43" s="164"/>
      <c r="O43" s="172"/>
    </row>
    <row r="44" spans="1:38" ht="13.8" thickTop="1"/>
  </sheetData>
  <sheetProtection algorithmName="SHA-512" hashValue="x4aELGY28fJLsqawk1fhD6rirJm3eiW9l1vHKgu4j9+yaiHNyOdxKwy67mDepGzGHzTObbCR3apSH0dLATYCNQ==" saltValue="C4Hoaj3Pjgead8VRcacgsQ==" spinCount="100000" sheet="1" objects="1" scenarios="1"/>
  <mergeCells count="35">
    <mergeCell ref="O39:O41"/>
    <mergeCell ref="O42:O43"/>
    <mergeCell ref="AA2:AE3"/>
    <mergeCell ref="J39:K39"/>
    <mergeCell ref="L5:P5"/>
    <mergeCell ref="Q5:U5"/>
    <mergeCell ref="AA5:AE5"/>
    <mergeCell ref="V5:Z5"/>
    <mergeCell ref="H40:I41"/>
    <mergeCell ref="J40:K41"/>
    <mergeCell ref="J42:K43"/>
    <mergeCell ref="L42:M43"/>
    <mergeCell ref="L39:M41"/>
    <mergeCell ref="H39:I39"/>
    <mergeCell ref="H42:I43"/>
    <mergeCell ref="B39:C39"/>
    <mergeCell ref="F42:G42"/>
    <mergeCell ref="F43:G43"/>
    <mergeCell ref="D2:E2"/>
    <mergeCell ref="D3:E3"/>
    <mergeCell ref="D39:E39"/>
    <mergeCell ref="F39:G39"/>
    <mergeCell ref="B40:C41"/>
    <mergeCell ref="B42:C43"/>
    <mergeCell ref="D40:E41"/>
    <mergeCell ref="D42:E43"/>
    <mergeCell ref="F40:G40"/>
    <mergeCell ref="F41:G41"/>
    <mergeCell ref="F2:G2"/>
    <mergeCell ref="F3:G3"/>
    <mergeCell ref="A5:A6"/>
    <mergeCell ref="B2:C2"/>
    <mergeCell ref="B3:C3"/>
    <mergeCell ref="B5:F5"/>
    <mergeCell ref="G5:K5"/>
  </mergeCells>
  <phoneticPr fontId="10"/>
  <conditionalFormatting sqref="A7:A37">
    <cfRule type="expression" dxfId="49" priority="25" stopIfTrue="1">
      <formula>WEEKDAY($A7)=1</formula>
    </cfRule>
    <cfRule type="expression" dxfId="48" priority="26" stopIfTrue="1">
      <formula>WEEKDAY($A7)=7</formula>
    </cfRule>
    <cfRule type="expression" priority="27" stopIfTrue="1">
      <formula>"WEEKDAY($A6)=7"</formula>
    </cfRule>
    <cfRule type="expression" dxfId="47" priority="28" stopIfTrue="1">
      <formula>"WEEKDAY($A6)=7"</formula>
    </cfRule>
    <cfRule type="expression" priority="29" stopIfTrue="1">
      <formula>"WEEKDAY(SA3)=7"</formula>
    </cfRule>
  </conditionalFormatting>
  <conditionalFormatting sqref="D7:D37">
    <cfRule type="expression" dxfId="46" priority="12">
      <formula>IF(NOT(ISBLANK(C7)),IF(ISBLANK(D7),TRUE,FALSE),FALSE)</formula>
    </cfRule>
    <cfRule type="cellIs" dxfId="45" priority="13" operator="greaterThan">
      <formula>CEILING(C7-B7,"1:00")</formula>
    </cfRule>
  </conditionalFormatting>
  <conditionalFormatting sqref="E7:E37">
    <cfRule type="expression" dxfId="44" priority="41">
      <formula>IF($AG7="NG団体1",1,0)</formula>
    </cfRule>
  </conditionalFormatting>
  <conditionalFormatting sqref="F7:F37">
    <cfRule type="expression" dxfId="43" priority="22">
      <formula>IF(NOT(ISBLANK(E7)),IF(ISBLANK(F7),TRUE,FALSE),FALSE)</formula>
    </cfRule>
  </conditionalFormatting>
  <conditionalFormatting sqref="I7:I37">
    <cfRule type="expression" dxfId="42" priority="10">
      <formula>IF(NOT(ISBLANK(H7)),IF(ISBLANK(I7),TRUE,FALSE),FALSE)</formula>
    </cfRule>
    <cfRule type="cellIs" dxfId="41" priority="11" operator="greaterThan">
      <formula>CEILING(H7-G7,"1:00")</formula>
    </cfRule>
  </conditionalFormatting>
  <conditionalFormatting sqref="J7:J37">
    <cfRule type="expression" dxfId="40" priority="34">
      <formula>IF($AH7="NG団体2",1,0)</formula>
    </cfRule>
  </conditionalFormatting>
  <conditionalFormatting sqref="K7:K37 P7:P37 U7:U37">
    <cfRule type="expression" dxfId="39" priority="21">
      <formula>IF(NOT(ISBLANK(J7)),IF(ISBLANK(K7),TRUE,FALSE),FALSE)</formula>
    </cfRule>
  </conditionalFormatting>
  <conditionalFormatting sqref="N7:N37">
    <cfRule type="expression" dxfId="38" priority="8">
      <formula>IF(NOT(ISBLANK(M7)),IF(ISBLANK(N7),TRUE,FALSE),FALSE)</formula>
    </cfRule>
    <cfRule type="cellIs" dxfId="37" priority="9" operator="greaterThan">
      <formula>CEILING(M7-L7,"1:00")</formula>
    </cfRule>
  </conditionalFormatting>
  <conditionalFormatting sqref="O7:O37">
    <cfRule type="expression" dxfId="36" priority="32">
      <formula>IF($AI7="NG団体3",1,0)</formula>
    </cfRule>
  </conditionalFormatting>
  <conditionalFormatting sqref="S7:S37">
    <cfRule type="expression" dxfId="35" priority="6">
      <formula>IF(NOT(ISBLANK(R7)),IF(ISBLANK(S7),TRUE,FALSE),FALSE)</formula>
    </cfRule>
    <cfRule type="cellIs" dxfId="34" priority="7" operator="greaterThan">
      <formula>CEILING(R7-Q7,"1:00")</formula>
    </cfRule>
  </conditionalFormatting>
  <conditionalFormatting sqref="T7:T37">
    <cfRule type="expression" dxfId="33" priority="30">
      <formula>IF($AJ7="NG団体4",1,0)</formula>
    </cfRule>
  </conditionalFormatting>
  <conditionalFormatting sqref="X6:X37">
    <cfRule type="cellIs" dxfId="32" priority="5" operator="greaterThan">
      <formula>CEILING(W6-V6,"1:00")</formula>
    </cfRule>
  </conditionalFormatting>
  <conditionalFormatting sqref="X7:X37">
    <cfRule type="expression" dxfId="31" priority="4">
      <formula>IF(NOT(ISBLANK(W7)),IF(ISBLANK(X7),TRUE,FALSE),FALSE)</formula>
    </cfRule>
  </conditionalFormatting>
  <conditionalFormatting sqref="Y7:Y37">
    <cfRule type="expression" dxfId="30" priority="20">
      <formula>IF($AK7="NG団体5",1,0)</formula>
    </cfRule>
  </conditionalFormatting>
  <conditionalFormatting sqref="Z7:Z37 AE7:AE37">
    <cfRule type="expression" dxfId="29" priority="17">
      <formula>IF(NOT(ISBLANK(Y7)),IF(ISBLANK(Z7),TRUE,FALSE),FALSE)</formula>
    </cfRule>
  </conditionalFormatting>
  <conditionalFormatting sqref="AC7:AC37">
    <cfRule type="expression" dxfId="28" priority="2">
      <formula>IF(NOT(ISBLANK(AB7)),IF(ISBLANK(AC7),TRUE,FALSE),FALSE)</formula>
    </cfRule>
    <cfRule type="cellIs" dxfId="27" priority="3" operator="greaterThan">
      <formula>CEILING(AB7-AA7,"1:00")</formula>
    </cfRule>
  </conditionalFormatting>
  <conditionalFormatting sqref="AD7:AD37">
    <cfRule type="expression" dxfId="26" priority="16">
      <formula>IF($AL7="NG団体6",1,0)</formula>
    </cfRule>
  </conditionalFormatting>
  <conditionalFormatting sqref="AF7:AL37">
    <cfRule type="cellIs" dxfId="25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B6FC95F7-BFFE-40FE-BACE-707974DE3A79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76EC-27B2-49B8-9BF8-73106833BE27}">
  <sheetPr>
    <tabColor rgb="FFFFC000"/>
    <pageSetUpPr fitToPage="1"/>
  </sheetPr>
  <dimension ref="A1:AL44"/>
  <sheetViews>
    <sheetView zoomScaleNormal="100" workbookViewId="0">
      <selection activeCell="J3" sqref="J3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8" ht="28.05" customHeight="1" thickBot="1">
      <c r="A1" s="66" t="s">
        <v>169</v>
      </c>
    </row>
    <row r="2" spans="1:38" ht="28.05" customHeight="1">
      <c r="A2" s="10" t="s">
        <v>49</v>
      </c>
      <c r="B2" s="111">
        <f>'申請書（グラウンド夜間照明)'!B16</f>
        <v>0</v>
      </c>
      <c r="C2" s="111"/>
      <c r="D2" s="111" t="s">
        <v>50</v>
      </c>
      <c r="E2" s="111"/>
      <c r="F2" s="111">
        <f>'申請書（グラウンド夜間照明)'!D16</f>
        <v>0</v>
      </c>
      <c r="G2" s="111"/>
      <c r="AA2" s="173" t="s">
        <v>168</v>
      </c>
      <c r="AB2" s="174"/>
      <c r="AC2" s="174"/>
      <c r="AD2" s="174"/>
      <c r="AE2" s="175"/>
    </row>
    <row r="3" spans="1:38" ht="28.05" customHeight="1" thickBot="1">
      <c r="A3" s="7" t="s">
        <v>41</v>
      </c>
      <c r="B3" s="111">
        <f>'申請書（グラウンド夜間照明)'!B17:D17</f>
        <v>0</v>
      </c>
      <c r="C3" s="111"/>
      <c r="D3" s="111" t="s">
        <v>42</v>
      </c>
      <c r="E3" s="111"/>
      <c r="F3" s="111" t="e">
        <f>INDEX('葵区小・中・特支学校 '!D4:D58,MATCH(【計画表】テニスコート!B3,'葵区小・中・特支学校 '!B4:B58,0))</f>
        <v>#N/A</v>
      </c>
      <c r="G3" s="111"/>
      <c r="AA3" s="176"/>
      <c r="AB3" s="177"/>
      <c r="AC3" s="177"/>
      <c r="AD3" s="177"/>
      <c r="AE3" s="178"/>
    </row>
    <row r="5" spans="1:38" ht="52.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157</v>
      </c>
      <c r="W5" s="100"/>
      <c r="X5" s="100"/>
      <c r="Y5" s="100"/>
      <c r="Z5" s="101"/>
      <c r="AA5" s="99" t="s">
        <v>161</v>
      </c>
      <c r="AB5" s="100"/>
      <c r="AC5" s="100"/>
      <c r="AD5" s="100"/>
      <c r="AE5" s="101"/>
    </row>
    <row r="6" spans="1:38" ht="19.05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2" t="s">
        <v>99</v>
      </c>
      <c r="AG6" s="12" t="s">
        <v>100</v>
      </c>
      <c r="AH6" s="12" t="s">
        <v>101</v>
      </c>
      <c r="AI6" s="12" t="s">
        <v>102</v>
      </c>
      <c r="AJ6" s="12" t="s">
        <v>103</v>
      </c>
      <c r="AK6" s="6" t="s">
        <v>166</v>
      </c>
      <c r="AL6" s="6" t="s">
        <v>163</v>
      </c>
    </row>
    <row r="7" spans="1:38" ht="24" customHeight="1">
      <c r="A7" s="21" t="e">
        <f>DATE(B2,F2,1)</f>
        <v>#NUM!</v>
      </c>
      <c r="B7" s="59"/>
      <c r="C7" s="60"/>
      <c r="D7" s="60"/>
      <c r="E7" s="32"/>
      <c r="F7" s="33"/>
      <c r="G7" s="59"/>
      <c r="H7" s="60"/>
      <c r="I7" s="60"/>
      <c r="J7" s="32"/>
      <c r="K7" s="33"/>
      <c r="L7" s="59"/>
      <c r="M7" s="60"/>
      <c r="N7" s="60"/>
      <c r="O7" s="32"/>
      <c r="P7" s="33"/>
      <c r="Q7" s="59"/>
      <c r="R7" s="60"/>
      <c r="S7" s="60"/>
      <c r="T7" s="32"/>
      <c r="U7" s="33"/>
      <c r="V7" s="59"/>
      <c r="W7" s="60"/>
      <c r="X7" s="60"/>
      <c r="Y7" s="32"/>
      <c r="Z7" s="33"/>
      <c r="AA7" s="59"/>
      <c r="AB7" s="60"/>
      <c r="AC7" s="60"/>
      <c r="AD7" s="32"/>
      <c r="AE7" s="33"/>
      <c r="AF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2" t="str">
        <f>IF(AND(B7&lt;&gt;"",E7=""),"NG団体1","")</f>
        <v/>
      </c>
      <c r="AH7" s="22" t="str">
        <f>IF(AND(G7&lt;&gt;"",J7=""),"NG団体2","")</f>
        <v/>
      </c>
      <c r="AI7" s="22" t="str">
        <f>IF(AND(L7&lt;&gt;"",O7=""),"NG団体3","")</f>
        <v/>
      </c>
      <c r="AJ7" s="22" t="str">
        <f>IF(AND(Q7&lt;&gt;"",T7=""),"NG団体4","")</f>
        <v/>
      </c>
      <c r="AK7" s="22" t="str">
        <f>IF(AND(V7&lt;&gt;"",Y7=""),"NG団体5","")</f>
        <v/>
      </c>
      <c r="AL7" s="22" t="str">
        <f>IF(AND(AA7&lt;&gt;"",AD7=""),"NG団体6","")</f>
        <v/>
      </c>
    </row>
    <row r="8" spans="1:38" ht="24" customHeight="1">
      <c r="A8" s="21" t="e">
        <f>A7+1</f>
        <v>#NUM!</v>
      </c>
      <c r="B8" s="59"/>
      <c r="C8" s="60"/>
      <c r="D8" s="60"/>
      <c r="E8" s="32"/>
      <c r="F8" s="33"/>
      <c r="G8" s="59"/>
      <c r="H8" s="60"/>
      <c r="I8" s="60"/>
      <c r="J8" s="32"/>
      <c r="K8" s="33"/>
      <c r="L8" s="59"/>
      <c r="M8" s="60"/>
      <c r="N8" s="60"/>
      <c r="O8" s="32"/>
      <c r="P8" s="33"/>
      <c r="Q8" s="59"/>
      <c r="R8" s="60"/>
      <c r="S8" s="60"/>
      <c r="T8" s="32"/>
      <c r="U8" s="33"/>
      <c r="V8" s="59"/>
      <c r="W8" s="60"/>
      <c r="X8" s="60"/>
      <c r="Y8" s="32"/>
      <c r="Z8" s="33"/>
      <c r="AA8" s="59"/>
      <c r="AB8" s="60"/>
      <c r="AC8" s="60"/>
      <c r="AD8" s="32"/>
      <c r="AE8" s="33"/>
      <c r="AF8" s="22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2" t="str">
        <f t="shared" ref="AG8:AG37" si="1">IF(AND(B8&lt;&gt;"",E8=""),"NG団体1","")</f>
        <v/>
      </c>
      <c r="AH8" s="22" t="str">
        <f t="shared" ref="AH8:AH37" si="2">IF(AND(G8&lt;&gt;"",J8=""),"NG団体2","")</f>
        <v/>
      </c>
      <c r="AI8" s="22" t="str">
        <f t="shared" ref="AI8:AI37" si="3">IF(AND(L8&lt;&gt;"",O8=""),"NG団体3","")</f>
        <v/>
      </c>
      <c r="AJ8" s="22" t="str">
        <f t="shared" ref="AJ8:AJ36" si="4">IF(AND(Q8&lt;&gt;"",T8=""),"NG団体4","")</f>
        <v/>
      </c>
      <c r="AK8" s="22" t="str">
        <f t="shared" ref="AK8:AK37" si="5">IF(AND(V8&lt;&gt;"",Y8=""),"NG団体5","")</f>
        <v/>
      </c>
      <c r="AL8" s="22" t="str">
        <f t="shared" ref="AL8:AL37" si="6">IF(AND(AA8&lt;&gt;"",AD8=""),"NG団体6","")</f>
        <v/>
      </c>
    </row>
    <row r="9" spans="1:38" ht="24" customHeight="1">
      <c r="A9" s="21" t="e">
        <f t="shared" ref="A9:A34" si="7">A8+1</f>
        <v>#NUM!</v>
      </c>
      <c r="B9" s="59"/>
      <c r="C9" s="60"/>
      <c r="D9" s="60"/>
      <c r="E9" s="32"/>
      <c r="F9" s="33"/>
      <c r="G9" s="59"/>
      <c r="H9" s="60"/>
      <c r="I9" s="60"/>
      <c r="J9" s="32"/>
      <c r="K9" s="33"/>
      <c r="L9" s="59"/>
      <c r="M9" s="60"/>
      <c r="N9" s="60"/>
      <c r="O9" s="32"/>
      <c r="P9" s="33"/>
      <c r="Q9" s="59"/>
      <c r="R9" s="60"/>
      <c r="S9" s="60"/>
      <c r="T9" s="32"/>
      <c r="U9" s="33"/>
      <c r="V9" s="59"/>
      <c r="W9" s="60"/>
      <c r="X9" s="60"/>
      <c r="Y9" s="32"/>
      <c r="Z9" s="33"/>
      <c r="AA9" s="59"/>
      <c r="AB9" s="60"/>
      <c r="AC9" s="60"/>
      <c r="AD9" s="32"/>
      <c r="AE9" s="33"/>
      <c r="AF9" s="22" t="str">
        <f t="shared" si="0"/>
        <v>OK</v>
      </c>
      <c r="AG9" s="22" t="str">
        <f t="shared" si="1"/>
        <v/>
      </c>
      <c r="AH9" s="22" t="str">
        <f t="shared" si="2"/>
        <v/>
      </c>
      <c r="AI9" s="22" t="str">
        <f t="shared" si="3"/>
        <v/>
      </c>
      <c r="AJ9" s="22" t="str">
        <f t="shared" si="4"/>
        <v/>
      </c>
      <c r="AK9" s="22" t="str">
        <f t="shared" si="5"/>
        <v/>
      </c>
      <c r="AL9" s="22" t="str">
        <f t="shared" si="6"/>
        <v/>
      </c>
    </row>
    <row r="10" spans="1:38" ht="24" customHeight="1">
      <c r="A10" s="21" t="e">
        <f t="shared" si="7"/>
        <v>#NUM!</v>
      </c>
      <c r="B10" s="59"/>
      <c r="C10" s="60"/>
      <c r="D10" s="60"/>
      <c r="E10" s="32"/>
      <c r="F10" s="33"/>
      <c r="G10" s="59"/>
      <c r="H10" s="60"/>
      <c r="I10" s="60"/>
      <c r="J10" s="32"/>
      <c r="K10" s="33"/>
      <c r="L10" s="59"/>
      <c r="M10" s="60"/>
      <c r="N10" s="60"/>
      <c r="O10" s="32"/>
      <c r="P10" s="33"/>
      <c r="Q10" s="59"/>
      <c r="R10" s="60"/>
      <c r="S10" s="60"/>
      <c r="T10" s="32"/>
      <c r="U10" s="33"/>
      <c r="V10" s="59"/>
      <c r="W10" s="60"/>
      <c r="X10" s="60"/>
      <c r="Y10" s="32"/>
      <c r="Z10" s="33"/>
      <c r="AA10" s="59"/>
      <c r="AB10" s="60"/>
      <c r="AC10" s="60"/>
      <c r="AD10" s="32"/>
      <c r="AE10" s="33"/>
      <c r="AF10" s="22" t="str">
        <f t="shared" si="0"/>
        <v>OK</v>
      </c>
      <c r="AG10" s="22" t="str">
        <f t="shared" si="1"/>
        <v/>
      </c>
      <c r="AH10" s="22" t="str">
        <f t="shared" si="2"/>
        <v/>
      </c>
      <c r="AI10" s="22" t="str">
        <f t="shared" si="3"/>
        <v/>
      </c>
      <c r="AJ10" s="22" t="str">
        <f t="shared" si="4"/>
        <v/>
      </c>
      <c r="AK10" s="22" t="str">
        <f t="shared" si="5"/>
        <v/>
      </c>
      <c r="AL10" s="22" t="str">
        <f t="shared" si="6"/>
        <v/>
      </c>
    </row>
    <row r="11" spans="1:38" ht="24" customHeight="1">
      <c r="A11" s="21" t="e">
        <f t="shared" si="7"/>
        <v>#NUM!</v>
      </c>
      <c r="B11" s="59"/>
      <c r="C11" s="60"/>
      <c r="D11" s="60"/>
      <c r="E11" s="32"/>
      <c r="F11" s="33"/>
      <c r="G11" s="59"/>
      <c r="H11" s="60"/>
      <c r="I11" s="60"/>
      <c r="J11" s="32"/>
      <c r="K11" s="33"/>
      <c r="L11" s="59"/>
      <c r="M11" s="60"/>
      <c r="N11" s="60"/>
      <c r="O11" s="32"/>
      <c r="P11" s="33"/>
      <c r="Q11" s="59"/>
      <c r="R11" s="60"/>
      <c r="S11" s="60"/>
      <c r="T11" s="32"/>
      <c r="U11" s="33"/>
      <c r="V11" s="59"/>
      <c r="W11" s="60"/>
      <c r="X11" s="60"/>
      <c r="Y11" s="32"/>
      <c r="Z11" s="33"/>
      <c r="AA11" s="59"/>
      <c r="AB11" s="60"/>
      <c r="AC11" s="60"/>
      <c r="AD11" s="32"/>
      <c r="AE11" s="33"/>
      <c r="AF11" s="22" t="str">
        <f t="shared" si="0"/>
        <v>OK</v>
      </c>
      <c r="AG11" s="22" t="str">
        <f t="shared" si="1"/>
        <v/>
      </c>
      <c r="AH11" s="22" t="str">
        <f t="shared" si="2"/>
        <v/>
      </c>
      <c r="AI11" s="22" t="str">
        <f t="shared" si="3"/>
        <v/>
      </c>
      <c r="AJ11" s="22" t="str">
        <f t="shared" si="4"/>
        <v/>
      </c>
      <c r="AK11" s="22" t="str">
        <f t="shared" si="5"/>
        <v/>
      </c>
      <c r="AL11" s="22" t="str">
        <f t="shared" si="6"/>
        <v/>
      </c>
    </row>
    <row r="12" spans="1:38" ht="24" customHeight="1">
      <c r="A12" s="21" t="e">
        <f t="shared" si="7"/>
        <v>#NUM!</v>
      </c>
      <c r="B12" s="59"/>
      <c r="C12" s="60"/>
      <c r="D12" s="60"/>
      <c r="E12" s="32"/>
      <c r="F12" s="33"/>
      <c r="G12" s="59"/>
      <c r="H12" s="60"/>
      <c r="I12" s="60"/>
      <c r="J12" s="32"/>
      <c r="K12" s="33"/>
      <c r="L12" s="59"/>
      <c r="M12" s="60"/>
      <c r="N12" s="60"/>
      <c r="O12" s="32"/>
      <c r="P12" s="33"/>
      <c r="Q12" s="59"/>
      <c r="R12" s="60"/>
      <c r="S12" s="60"/>
      <c r="T12" s="32"/>
      <c r="U12" s="33"/>
      <c r="V12" s="59"/>
      <c r="W12" s="60"/>
      <c r="X12" s="60"/>
      <c r="Y12" s="32"/>
      <c r="Z12" s="33"/>
      <c r="AA12" s="59"/>
      <c r="AB12" s="60"/>
      <c r="AC12" s="60"/>
      <c r="AD12" s="32"/>
      <c r="AE12" s="33"/>
      <c r="AF12" s="22" t="str">
        <f t="shared" si="0"/>
        <v>OK</v>
      </c>
      <c r="AG12" s="22" t="str">
        <f t="shared" si="1"/>
        <v/>
      </c>
      <c r="AH12" s="22" t="str">
        <f t="shared" si="2"/>
        <v/>
      </c>
      <c r="AI12" s="22" t="str">
        <f t="shared" si="3"/>
        <v/>
      </c>
      <c r="AJ12" s="22" t="str">
        <f t="shared" si="4"/>
        <v/>
      </c>
      <c r="AK12" s="22" t="str">
        <f t="shared" si="5"/>
        <v/>
      </c>
      <c r="AL12" s="22" t="str">
        <f t="shared" si="6"/>
        <v/>
      </c>
    </row>
    <row r="13" spans="1:38" ht="24" customHeight="1">
      <c r="A13" s="21" t="e">
        <f t="shared" si="7"/>
        <v>#NUM!</v>
      </c>
      <c r="B13" s="59"/>
      <c r="C13" s="60"/>
      <c r="D13" s="60"/>
      <c r="E13" s="32"/>
      <c r="F13" s="33"/>
      <c r="G13" s="59"/>
      <c r="H13" s="60"/>
      <c r="I13" s="60"/>
      <c r="J13" s="32"/>
      <c r="K13" s="33"/>
      <c r="L13" s="59"/>
      <c r="M13" s="60"/>
      <c r="N13" s="60"/>
      <c r="O13" s="32"/>
      <c r="P13" s="33"/>
      <c r="Q13" s="59"/>
      <c r="R13" s="60"/>
      <c r="S13" s="60"/>
      <c r="T13" s="32"/>
      <c r="U13" s="33"/>
      <c r="V13" s="59"/>
      <c r="W13" s="60"/>
      <c r="X13" s="60"/>
      <c r="Y13" s="32"/>
      <c r="Z13" s="33"/>
      <c r="AA13" s="59"/>
      <c r="AB13" s="60"/>
      <c r="AC13" s="60"/>
      <c r="AD13" s="32"/>
      <c r="AE13" s="33"/>
      <c r="AF13" s="22" t="str">
        <f t="shared" si="0"/>
        <v>OK</v>
      </c>
      <c r="AG13" s="22" t="str">
        <f t="shared" si="1"/>
        <v/>
      </c>
      <c r="AH13" s="22" t="str">
        <f t="shared" si="2"/>
        <v/>
      </c>
      <c r="AI13" s="22" t="str">
        <f t="shared" si="3"/>
        <v/>
      </c>
      <c r="AJ13" s="22" t="str">
        <f t="shared" si="4"/>
        <v/>
      </c>
      <c r="AK13" s="22" t="str">
        <f t="shared" si="5"/>
        <v/>
      </c>
      <c r="AL13" s="22" t="str">
        <f t="shared" si="6"/>
        <v/>
      </c>
    </row>
    <row r="14" spans="1:38" ht="24" customHeight="1">
      <c r="A14" s="21" t="e">
        <f t="shared" si="7"/>
        <v>#NUM!</v>
      </c>
      <c r="B14" s="59"/>
      <c r="C14" s="60"/>
      <c r="D14" s="60"/>
      <c r="E14" s="32"/>
      <c r="F14" s="33"/>
      <c r="G14" s="59"/>
      <c r="H14" s="60"/>
      <c r="I14" s="60"/>
      <c r="J14" s="32"/>
      <c r="K14" s="33"/>
      <c r="L14" s="59"/>
      <c r="M14" s="60"/>
      <c r="N14" s="60"/>
      <c r="O14" s="32"/>
      <c r="P14" s="33"/>
      <c r="Q14" s="59"/>
      <c r="R14" s="60"/>
      <c r="S14" s="60"/>
      <c r="T14" s="32"/>
      <c r="U14" s="33"/>
      <c r="V14" s="59"/>
      <c r="W14" s="60"/>
      <c r="X14" s="60"/>
      <c r="Y14" s="32"/>
      <c r="Z14" s="33"/>
      <c r="AA14" s="59"/>
      <c r="AB14" s="60"/>
      <c r="AC14" s="60"/>
      <c r="AD14" s="32"/>
      <c r="AE14" s="33"/>
      <c r="AF14" s="22" t="str">
        <f t="shared" si="0"/>
        <v>OK</v>
      </c>
      <c r="AG14" s="22" t="str">
        <f t="shared" si="1"/>
        <v/>
      </c>
      <c r="AH14" s="22" t="str">
        <f t="shared" si="2"/>
        <v/>
      </c>
      <c r="AI14" s="22" t="str">
        <f t="shared" si="3"/>
        <v/>
      </c>
      <c r="AJ14" s="22" t="str">
        <f t="shared" si="4"/>
        <v/>
      </c>
      <c r="AK14" s="22" t="str">
        <f t="shared" si="5"/>
        <v/>
      </c>
      <c r="AL14" s="22" t="str">
        <f t="shared" si="6"/>
        <v/>
      </c>
    </row>
    <row r="15" spans="1:38" ht="24" customHeight="1">
      <c r="A15" s="21" t="e">
        <f t="shared" si="7"/>
        <v>#NUM!</v>
      </c>
      <c r="B15" s="59"/>
      <c r="C15" s="60"/>
      <c r="D15" s="60"/>
      <c r="E15" s="32"/>
      <c r="F15" s="33"/>
      <c r="G15" s="59"/>
      <c r="H15" s="60"/>
      <c r="I15" s="60"/>
      <c r="J15" s="32"/>
      <c r="K15" s="33"/>
      <c r="L15" s="59"/>
      <c r="M15" s="60"/>
      <c r="N15" s="60"/>
      <c r="O15" s="32"/>
      <c r="P15" s="33"/>
      <c r="Q15" s="59"/>
      <c r="R15" s="60"/>
      <c r="S15" s="60"/>
      <c r="T15" s="32"/>
      <c r="U15" s="33"/>
      <c r="V15" s="59"/>
      <c r="W15" s="60"/>
      <c r="X15" s="60"/>
      <c r="Y15" s="32"/>
      <c r="Z15" s="33"/>
      <c r="AA15" s="59"/>
      <c r="AB15" s="60"/>
      <c r="AC15" s="60"/>
      <c r="AD15" s="32"/>
      <c r="AE15" s="33"/>
      <c r="AF15" s="22" t="str">
        <f t="shared" si="0"/>
        <v>OK</v>
      </c>
      <c r="AG15" s="22" t="str">
        <f t="shared" si="1"/>
        <v/>
      </c>
      <c r="AH15" s="22" t="str">
        <f t="shared" si="2"/>
        <v/>
      </c>
      <c r="AI15" s="22" t="str">
        <f t="shared" si="3"/>
        <v/>
      </c>
      <c r="AJ15" s="22" t="str">
        <f t="shared" si="4"/>
        <v/>
      </c>
      <c r="AK15" s="22" t="str">
        <f t="shared" si="5"/>
        <v/>
      </c>
      <c r="AL15" s="22" t="str">
        <f t="shared" si="6"/>
        <v/>
      </c>
    </row>
    <row r="16" spans="1:38" ht="24" customHeight="1">
      <c r="A16" s="21" t="e">
        <f t="shared" si="7"/>
        <v>#NUM!</v>
      </c>
      <c r="B16" s="59"/>
      <c r="C16" s="60"/>
      <c r="D16" s="60"/>
      <c r="E16" s="32"/>
      <c r="F16" s="33"/>
      <c r="G16" s="59"/>
      <c r="H16" s="60"/>
      <c r="I16" s="60"/>
      <c r="J16" s="32"/>
      <c r="K16" s="33"/>
      <c r="L16" s="59"/>
      <c r="M16" s="60"/>
      <c r="N16" s="60"/>
      <c r="O16" s="32"/>
      <c r="P16" s="33"/>
      <c r="Q16" s="59"/>
      <c r="R16" s="60"/>
      <c r="S16" s="60"/>
      <c r="T16" s="32"/>
      <c r="U16" s="33"/>
      <c r="V16" s="59"/>
      <c r="W16" s="60"/>
      <c r="X16" s="60"/>
      <c r="Y16" s="32"/>
      <c r="Z16" s="33"/>
      <c r="AA16" s="59"/>
      <c r="AB16" s="60"/>
      <c r="AC16" s="60"/>
      <c r="AD16" s="32"/>
      <c r="AE16" s="33"/>
      <c r="AF16" s="22" t="str">
        <f t="shared" si="0"/>
        <v>OK</v>
      </c>
      <c r="AG16" s="22" t="str">
        <f t="shared" si="1"/>
        <v/>
      </c>
      <c r="AH16" s="22" t="str">
        <f t="shared" si="2"/>
        <v/>
      </c>
      <c r="AI16" s="22" t="str">
        <f t="shared" si="3"/>
        <v/>
      </c>
      <c r="AJ16" s="22" t="str">
        <f t="shared" si="4"/>
        <v/>
      </c>
      <c r="AK16" s="22" t="str">
        <f t="shared" si="5"/>
        <v/>
      </c>
      <c r="AL16" s="22" t="str">
        <f t="shared" si="6"/>
        <v/>
      </c>
    </row>
    <row r="17" spans="1:38" ht="24" customHeight="1">
      <c r="A17" s="21" t="e">
        <f t="shared" si="7"/>
        <v>#NUM!</v>
      </c>
      <c r="B17" s="59"/>
      <c r="C17" s="60"/>
      <c r="D17" s="60"/>
      <c r="E17" s="32"/>
      <c r="F17" s="33"/>
      <c r="G17" s="59"/>
      <c r="H17" s="60"/>
      <c r="I17" s="60"/>
      <c r="J17" s="32"/>
      <c r="K17" s="33"/>
      <c r="L17" s="59"/>
      <c r="M17" s="60"/>
      <c r="N17" s="60"/>
      <c r="O17" s="32"/>
      <c r="P17" s="33"/>
      <c r="Q17" s="59"/>
      <c r="R17" s="60"/>
      <c r="S17" s="60"/>
      <c r="T17" s="32"/>
      <c r="U17" s="33"/>
      <c r="V17" s="59"/>
      <c r="W17" s="60"/>
      <c r="X17" s="60"/>
      <c r="Y17" s="32"/>
      <c r="Z17" s="33"/>
      <c r="AA17" s="59"/>
      <c r="AB17" s="60"/>
      <c r="AC17" s="60"/>
      <c r="AD17" s="32"/>
      <c r="AE17" s="33"/>
      <c r="AF17" s="22" t="str">
        <f t="shared" si="0"/>
        <v>OK</v>
      </c>
      <c r="AG17" s="22" t="str">
        <f t="shared" si="1"/>
        <v/>
      </c>
      <c r="AH17" s="22" t="str">
        <f t="shared" si="2"/>
        <v/>
      </c>
      <c r="AI17" s="22" t="str">
        <f t="shared" si="3"/>
        <v/>
      </c>
      <c r="AJ17" s="22" t="str">
        <f t="shared" si="4"/>
        <v/>
      </c>
      <c r="AK17" s="22" t="str">
        <f t="shared" si="5"/>
        <v/>
      </c>
      <c r="AL17" s="22" t="str">
        <f t="shared" si="6"/>
        <v/>
      </c>
    </row>
    <row r="18" spans="1:38" ht="24" customHeight="1">
      <c r="A18" s="21" t="e">
        <f t="shared" si="7"/>
        <v>#NUM!</v>
      </c>
      <c r="B18" s="59"/>
      <c r="C18" s="60"/>
      <c r="D18" s="60"/>
      <c r="E18" s="32"/>
      <c r="F18" s="33"/>
      <c r="G18" s="59"/>
      <c r="H18" s="60"/>
      <c r="I18" s="60"/>
      <c r="J18" s="32"/>
      <c r="K18" s="33"/>
      <c r="L18" s="59"/>
      <c r="M18" s="60"/>
      <c r="N18" s="60"/>
      <c r="O18" s="32"/>
      <c r="P18" s="33"/>
      <c r="Q18" s="59"/>
      <c r="R18" s="60"/>
      <c r="S18" s="60"/>
      <c r="T18" s="32"/>
      <c r="U18" s="33"/>
      <c r="V18" s="59"/>
      <c r="W18" s="60"/>
      <c r="X18" s="60"/>
      <c r="Y18" s="32"/>
      <c r="Z18" s="33"/>
      <c r="AA18" s="59"/>
      <c r="AB18" s="60"/>
      <c r="AC18" s="60"/>
      <c r="AD18" s="32"/>
      <c r="AE18" s="33"/>
      <c r="AF18" s="22" t="str">
        <f t="shared" si="0"/>
        <v>OK</v>
      </c>
      <c r="AG18" s="22" t="str">
        <f t="shared" si="1"/>
        <v/>
      </c>
      <c r="AH18" s="22" t="str">
        <f t="shared" si="2"/>
        <v/>
      </c>
      <c r="AI18" s="22" t="str">
        <f t="shared" si="3"/>
        <v/>
      </c>
      <c r="AJ18" s="22" t="str">
        <f t="shared" si="4"/>
        <v/>
      </c>
      <c r="AK18" s="22" t="str">
        <f t="shared" si="5"/>
        <v/>
      </c>
      <c r="AL18" s="22" t="str">
        <f t="shared" si="6"/>
        <v/>
      </c>
    </row>
    <row r="19" spans="1:38" ht="24" customHeight="1">
      <c r="A19" s="21" t="e">
        <f t="shared" si="7"/>
        <v>#NUM!</v>
      </c>
      <c r="B19" s="59"/>
      <c r="C19" s="60"/>
      <c r="D19" s="60"/>
      <c r="E19" s="32"/>
      <c r="F19" s="33"/>
      <c r="G19" s="59"/>
      <c r="H19" s="60"/>
      <c r="I19" s="60"/>
      <c r="J19" s="32"/>
      <c r="K19" s="33"/>
      <c r="L19" s="59"/>
      <c r="M19" s="60"/>
      <c r="N19" s="60"/>
      <c r="O19" s="32"/>
      <c r="P19" s="33"/>
      <c r="Q19" s="59"/>
      <c r="R19" s="60"/>
      <c r="S19" s="60"/>
      <c r="T19" s="32"/>
      <c r="U19" s="33"/>
      <c r="V19" s="59"/>
      <c r="W19" s="60"/>
      <c r="X19" s="60"/>
      <c r="Y19" s="32"/>
      <c r="Z19" s="33"/>
      <c r="AA19" s="59"/>
      <c r="AB19" s="60"/>
      <c r="AC19" s="60"/>
      <c r="AD19" s="32"/>
      <c r="AE19" s="33"/>
      <c r="AF19" s="22" t="str">
        <f t="shared" si="0"/>
        <v>OK</v>
      </c>
      <c r="AG19" s="22" t="str">
        <f t="shared" si="1"/>
        <v/>
      </c>
      <c r="AH19" s="22" t="str">
        <f t="shared" si="2"/>
        <v/>
      </c>
      <c r="AI19" s="22" t="str">
        <f t="shared" si="3"/>
        <v/>
      </c>
      <c r="AJ19" s="22" t="str">
        <f t="shared" si="4"/>
        <v/>
      </c>
      <c r="AK19" s="22" t="str">
        <f t="shared" si="5"/>
        <v/>
      </c>
      <c r="AL19" s="22" t="str">
        <f t="shared" si="6"/>
        <v/>
      </c>
    </row>
    <row r="20" spans="1:38" ht="24" customHeight="1">
      <c r="A20" s="21" t="e">
        <f t="shared" si="7"/>
        <v>#NUM!</v>
      </c>
      <c r="B20" s="59"/>
      <c r="C20" s="60"/>
      <c r="D20" s="60"/>
      <c r="E20" s="32"/>
      <c r="F20" s="33"/>
      <c r="G20" s="59"/>
      <c r="H20" s="60"/>
      <c r="I20" s="60"/>
      <c r="J20" s="32"/>
      <c r="K20" s="33"/>
      <c r="L20" s="59"/>
      <c r="M20" s="60"/>
      <c r="N20" s="60"/>
      <c r="O20" s="32"/>
      <c r="P20" s="33"/>
      <c r="Q20" s="59"/>
      <c r="R20" s="60"/>
      <c r="S20" s="60"/>
      <c r="T20" s="32"/>
      <c r="U20" s="33"/>
      <c r="V20" s="59"/>
      <c r="W20" s="60"/>
      <c r="X20" s="60"/>
      <c r="Y20" s="32"/>
      <c r="Z20" s="33"/>
      <c r="AA20" s="59"/>
      <c r="AB20" s="60"/>
      <c r="AC20" s="60"/>
      <c r="AD20" s="32"/>
      <c r="AE20" s="33"/>
      <c r="AF20" s="22" t="str">
        <f t="shared" si="0"/>
        <v>OK</v>
      </c>
      <c r="AG20" s="22" t="str">
        <f t="shared" si="1"/>
        <v/>
      </c>
      <c r="AH20" s="22" t="str">
        <f t="shared" si="2"/>
        <v/>
      </c>
      <c r="AI20" s="22" t="str">
        <f t="shared" si="3"/>
        <v/>
      </c>
      <c r="AJ20" s="22" t="str">
        <f t="shared" si="4"/>
        <v/>
      </c>
      <c r="AK20" s="22" t="str">
        <f t="shared" si="5"/>
        <v/>
      </c>
      <c r="AL20" s="22" t="str">
        <f t="shared" si="6"/>
        <v/>
      </c>
    </row>
    <row r="21" spans="1:38" ht="24" customHeight="1">
      <c r="A21" s="21" t="e">
        <f t="shared" si="7"/>
        <v>#NUM!</v>
      </c>
      <c r="B21" s="59"/>
      <c r="C21" s="60"/>
      <c r="D21" s="60"/>
      <c r="E21" s="32"/>
      <c r="F21" s="33"/>
      <c r="G21" s="59"/>
      <c r="H21" s="60"/>
      <c r="I21" s="60"/>
      <c r="J21" s="32"/>
      <c r="K21" s="33"/>
      <c r="L21" s="59"/>
      <c r="M21" s="60"/>
      <c r="N21" s="60"/>
      <c r="O21" s="32"/>
      <c r="P21" s="33"/>
      <c r="Q21" s="59"/>
      <c r="R21" s="60"/>
      <c r="S21" s="60"/>
      <c r="T21" s="32"/>
      <c r="U21" s="33"/>
      <c r="V21" s="59"/>
      <c r="W21" s="60"/>
      <c r="X21" s="60"/>
      <c r="Y21" s="32"/>
      <c r="Z21" s="33"/>
      <c r="AA21" s="59"/>
      <c r="AB21" s="60"/>
      <c r="AC21" s="60"/>
      <c r="AD21" s="32"/>
      <c r="AE21" s="33"/>
      <c r="AF21" s="22" t="str">
        <f t="shared" si="0"/>
        <v>OK</v>
      </c>
      <c r="AG21" s="22" t="str">
        <f t="shared" si="1"/>
        <v/>
      </c>
      <c r="AH21" s="22" t="str">
        <f t="shared" si="2"/>
        <v/>
      </c>
      <c r="AI21" s="22" t="str">
        <f t="shared" si="3"/>
        <v/>
      </c>
      <c r="AJ21" s="22" t="str">
        <f t="shared" si="4"/>
        <v/>
      </c>
      <c r="AK21" s="22" t="str">
        <f t="shared" si="5"/>
        <v/>
      </c>
      <c r="AL21" s="22" t="str">
        <f t="shared" si="6"/>
        <v/>
      </c>
    </row>
    <row r="22" spans="1:38" ht="24" customHeight="1">
      <c r="A22" s="21" t="e">
        <f t="shared" si="7"/>
        <v>#NUM!</v>
      </c>
      <c r="B22" s="59"/>
      <c r="C22" s="60"/>
      <c r="D22" s="60"/>
      <c r="E22" s="32"/>
      <c r="F22" s="33"/>
      <c r="G22" s="59"/>
      <c r="H22" s="60"/>
      <c r="I22" s="60"/>
      <c r="J22" s="32"/>
      <c r="K22" s="33"/>
      <c r="L22" s="59"/>
      <c r="M22" s="60"/>
      <c r="N22" s="60"/>
      <c r="O22" s="32"/>
      <c r="P22" s="33"/>
      <c r="Q22" s="59"/>
      <c r="R22" s="60"/>
      <c r="S22" s="60"/>
      <c r="T22" s="32"/>
      <c r="U22" s="33"/>
      <c r="V22" s="59"/>
      <c r="W22" s="60"/>
      <c r="X22" s="60"/>
      <c r="Y22" s="32"/>
      <c r="Z22" s="33"/>
      <c r="AA22" s="59"/>
      <c r="AB22" s="60"/>
      <c r="AC22" s="60"/>
      <c r="AD22" s="32"/>
      <c r="AE22" s="33"/>
      <c r="AF22" s="22" t="str">
        <f t="shared" si="0"/>
        <v>OK</v>
      </c>
      <c r="AG22" s="22" t="str">
        <f t="shared" si="1"/>
        <v/>
      </c>
      <c r="AH22" s="22" t="str">
        <f t="shared" si="2"/>
        <v/>
      </c>
      <c r="AI22" s="22" t="str">
        <f t="shared" si="3"/>
        <v/>
      </c>
      <c r="AJ22" s="22" t="str">
        <f t="shared" si="4"/>
        <v/>
      </c>
      <c r="AK22" s="22" t="str">
        <f t="shared" si="5"/>
        <v/>
      </c>
      <c r="AL22" s="22" t="str">
        <f t="shared" si="6"/>
        <v/>
      </c>
    </row>
    <row r="23" spans="1:38" ht="24" customHeight="1">
      <c r="A23" s="21" t="e">
        <f t="shared" si="7"/>
        <v>#NUM!</v>
      </c>
      <c r="B23" s="59"/>
      <c r="C23" s="60"/>
      <c r="D23" s="60"/>
      <c r="E23" s="32"/>
      <c r="F23" s="33"/>
      <c r="G23" s="59"/>
      <c r="H23" s="60"/>
      <c r="I23" s="60"/>
      <c r="J23" s="32"/>
      <c r="K23" s="33"/>
      <c r="L23" s="59"/>
      <c r="M23" s="60"/>
      <c r="N23" s="60"/>
      <c r="O23" s="32"/>
      <c r="P23" s="33"/>
      <c r="Q23" s="59"/>
      <c r="R23" s="60"/>
      <c r="S23" s="60"/>
      <c r="T23" s="32"/>
      <c r="U23" s="33"/>
      <c r="V23" s="59"/>
      <c r="W23" s="60"/>
      <c r="X23" s="60"/>
      <c r="Y23" s="32"/>
      <c r="Z23" s="33"/>
      <c r="AA23" s="59"/>
      <c r="AB23" s="60"/>
      <c r="AC23" s="60"/>
      <c r="AD23" s="32"/>
      <c r="AE23" s="33"/>
      <c r="AF23" s="22" t="str">
        <f t="shared" si="0"/>
        <v>OK</v>
      </c>
      <c r="AG23" s="22" t="str">
        <f t="shared" si="1"/>
        <v/>
      </c>
      <c r="AH23" s="22" t="str">
        <f t="shared" si="2"/>
        <v/>
      </c>
      <c r="AI23" s="22" t="str">
        <f t="shared" si="3"/>
        <v/>
      </c>
      <c r="AJ23" s="22" t="str">
        <f t="shared" si="4"/>
        <v/>
      </c>
      <c r="AK23" s="22" t="str">
        <f t="shared" si="5"/>
        <v/>
      </c>
      <c r="AL23" s="22" t="str">
        <f t="shared" si="6"/>
        <v/>
      </c>
    </row>
    <row r="24" spans="1:38" ht="24" customHeight="1">
      <c r="A24" s="21" t="e">
        <f t="shared" si="7"/>
        <v>#NUM!</v>
      </c>
      <c r="B24" s="59"/>
      <c r="C24" s="60"/>
      <c r="D24" s="60"/>
      <c r="E24" s="32"/>
      <c r="F24" s="33"/>
      <c r="G24" s="59"/>
      <c r="H24" s="60"/>
      <c r="I24" s="60"/>
      <c r="J24" s="32"/>
      <c r="K24" s="33"/>
      <c r="L24" s="59"/>
      <c r="M24" s="60"/>
      <c r="N24" s="60"/>
      <c r="O24" s="32"/>
      <c r="P24" s="33"/>
      <c r="Q24" s="59"/>
      <c r="R24" s="60"/>
      <c r="S24" s="60"/>
      <c r="T24" s="32"/>
      <c r="U24" s="33"/>
      <c r="V24" s="59"/>
      <c r="W24" s="60"/>
      <c r="X24" s="60"/>
      <c r="Y24" s="32"/>
      <c r="Z24" s="33"/>
      <c r="AA24" s="59"/>
      <c r="AB24" s="60"/>
      <c r="AC24" s="60"/>
      <c r="AD24" s="32"/>
      <c r="AE24" s="33"/>
      <c r="AF24" s="22" t="str">
        <f t="shared" si="0"/>
        <v>OK</v>
      </c>
      <c r="AG24" s="22" t="str">
        <f t="shared" si="1"/>
        <v/>
      </c>
      <c r="AH24" s="22" t="str">
        <f t="shared" si="2"/>
        <v/>
      </c>
      <c r="AI24" s="22" t="str">
        <f t="shared" si="3"/>
        <v/>
      </c>
      <c r="AJ24" s="22" t="str">
        <f t="shared" si="4"/>
        <v/>
      </c>
      <c r="AK24" s="22" t="str">
        <f t="shared" si="5"/>
        <v/>
      </c>
      <c r="AL24" s="22" t="str">
        <f t="shared" si="6"/>
        <v/>
      </c>
    </row>
    <row r="25" spans="1:38" ht="24" customHeight="1">
      <c r="A25" s="21" t="e">
        <f t="shared" si="7"/>
        <v>#NUM!</v>
      </c>
      <c r="B25" s="59"/>
      <c r="C25" s="60"/>
      <c r="D25" s="60"/>
      <c r="E25" s="32"/>
      <c r="F25" s="33"/>
      <c r="G25" s="59"/>
      <c r="H25" s="60"/>
      <c r="I25" s="60"/>
      <c r="J25" s="32"/>
      <c r="K25" s="33"/>
      <c r="L25" s="59"/>
      <c r="M25" s="60"/>
      <c r="N25" s="60"/>
      <c r="O25" s="32"/>
      <c r="P25" s="33"/>
      <c r="Q25" s="59"/>
      <c r="R25" s="60"/>
      <c r="S25" s="60"/>
      <c r="T25" s="32"/>
      <c r="U25" s="33"/>
      <c r="V25" s="59"/>
      <c r="W25" s="60"/>
      <c r="X25" s="60"/>
      <c r="Y25" s="32"/>
      <c r="Z25" s="33"/>
      <c r="AA25" s="59"/>
      <c r="AB25" s="60"/>
      <c r="AC25" s="60"/>
      <c r="AD25" s="32"/>
      <c r="AE25" s="33"/>
      <c r="AF25" s="22" t="str">
        <f t="shared" si="0"/>
        <v>OK</v>
      </c>
      <c r="AG25" s="22" t="str">
        <f t="shared" si="1"/>
        <v/>
      </c>
      <c r="AH25" s="22" t="str">
        <f t="shared" si="2"/>
        <v/>
      </c>
      <c r="AI25" s="22" t="str">
        <f t="shared" si="3"/>
        <v/>
      </c>
      <c r="AJ25" s="22" t="str">
        <f t="shared" si="4"/>
        <v/>
      </c>
      <c r="AK25" s="22" t="str">
        <f t="shared" si="5"/>
        <v/>
      </c>
      <c r="AL25" s="22" t="str">
        <f t="shared" si="6"/>
        <v/>
      </c>
    </row>
    <row r="26" spans="1:38" ht="24" customHeight="1">
      <c r="A26" s="21" t="e">
        <f t="shared" si="7"/>
        <v>#NUM!</v>
      </c>
      <c r="B26" s="59"/>
      <c r="C26" s="60"/>
      <c r="D26" s="60"/>
      <c r="E26" s="32"/>
      <c r="F26" s="33"/>
      <c r="G26" s="59"/>
      <c r="H26" s="60"/>
      <c r="I26" s="60"/>
      <c r="J26" s="32"/>
      <c r="K26" s="33"/>
      <c r="L26" s="59"/>
      <c r="M26" s="60"/>
      <c r="N26" s="60"/>
      <c r="O26" s="32"/>
      <c r="P26" s="33"/>
      <c r="Q26" s="59"/>
      <c r="R26" s="60"/>
      <c r="S26" s="60"/>
      <c r="T26" s="32"/>
      <c r="U26" s="33"/>
      <c r="V26" s="59"/>
      <c r="W26" s="60"/>
      <c r="X26" s="60"/>
      <c r="Y26" s="32"/>
      <c r="Z26" s="33"/>
      <c r="AA26" s="59"/>
      <c r="AB26" s="60"/>
      <c r="AC26" s="60"/>
      <c r="AD26" s="32"/>
      <c r="AE26" s="33"/>
      <c r="AF26" s="22" t="str">
        <f t="shared" si="0"/>
        <v>OK</v>
      </c>
      <c r="AG26" s="22" t="str">
        <f t="shared" si="1"/>
        <v/>
      </c>
      <c r="AH26" s="22" t="str">
        <f t="shared" si="2"/>
        <v/>
      </c>
      <c r="AI26" s="22" t="str">
        <f t="shared" si="3"/>
        <v/>
      </c>
      <c r="AJ26" s="22" t="str">
        <f t="shared" si="4"/>
        <v/>
      </c>
      <c r="AK26" s="22" t="str">
        <f t="shared" si="5"/>
        <v/>
      </c>
      <c r="AL26" s="22" t="str">
        <f t="shared" si="6"/>
        <v/>
      </c>
    </row>
    <row r="27" spans="1:38" ht="24" customHeight="1">
      <c r="A27" s="21" t="e">
        <f t="shared" si="7"/>
        <v>#NUM!</v>
      </c>
      <c r="B27" s="59"/>
      <c r="C27" s="60"/>
      <c r="D27" s="60"/>
      <c r="E27" s="32"/>
      <c r="F27" s="33"/>
      <c r="G27" s="59"/>
      <c r="H27" s="60"/>
      <c r="I27" s="60"/>
      <c r="J27" s="32"/>
      <c r="K27" s="33"/>
      <c r="L27" s="59"/>
      <c r="M27" s="60"/>
      <c r="N27" s="60"/>
      <c r="O27" s="32"/>
      <c r="P27" s="33"/>
      <c r="Q27" s="59"/>
      <c r="R27" s="60"/>
      <c r="S27" s="60"/>
      <c r="T27" s="32"/>
      <c r="U27" s="33"/>
      <c r="V27" s="59"/>
      <c r="W27" s="60"/>
      <c r="X27" s="60"/>
      <c r="Y27" s="32"/>
      <c r="Z27" s="33"/>
      <c r="AA27" s="59"/>
      <c r="AB27" s="60"/>
      <c r="AC27" s="60"/>
      <c r="AD27" s="32"/>
      <c r="AE27" s="33"/>
      <c r="AF27" s="22" t="str">
        <f t="shared" si="0"/>
        <v>OK</v>
      </c>
      <c r="AG27" s="22" t="str">
        <f t="shared" si="1"/>
        <v/>
      </c>
      <c r="AH27" s="22" t="str">
        <f t="shared" si="2"/>
        <v/>
      </c>
      <c r="AI27" s="22" t="str">
        <f t="shared" si="3"/>
        <v/>
      </c>
      <c r="AJ27" s="22" t="str">
        <f t="shared" si="4"/>
        <v/>
      </c>
      <c r="AK27" s="22" t="str">
        <f t="shared" si="5"/>
        <v/>
      </c>
      <c r="AL27" s="22" t="str">
        <f t="shared" si="6"/>
        <v/>
      </c>
    </row>
    <row r="28" spans="1:38" ht="24" customHeight="1">
      <c r="A28" s="21" t="e">
        <f t="shared" si="7"/>
        <v>#NUM!</v>
      </c>
      <c r="B28" s="59"/>
      <c r="C28" s="60"/>
      <c r="D28" s="60"/>
      <c r="E28" s="32"/>
      <c r="F28" s="33"/>
      <c r="G28" s="59"/>
      <c r="H28" s="60"/>
      <c r="I28" s="60"/>
      <c r="J28" s="32"/>
      <c r="K28" s="33"/>
      <c r="L28" s="59"/>
      <c r="M28" s="60"/>
      <c r="N28" s="60"/>
      <c r="O28" s="32"/>
      <c r="P28" s="33"/>
      <c r="Q28" s="59"/>
      <c r="R28" s="60"/>
      <c r="S28" s="60"/>
      <c r="T28" s="32"/>
      <c r="U28" s="33"/>
      <c r="V28" s="59"/>
      <c r="W28" s="60"/>
      <c r="X28" s="60"/>
      <c r="Y28" s="32"/>
      <c r="Z28" s="33"/>
      <c r="AA28" s="59"/>
      <c r="AB28" s="60"/>
      <c r="AC28" s="60"/>
      <c r="AD28" s="32"/>
      <c r="AE28" s="33"/>
      <c r="AF28" s="22" t="str">
        <f t="shared" si="0"/>
        <v>OK</v>
      </c>
      <c r="AG28" s="22" t="str">
        <f t="shared" si="1"/>
        <v/>
      </c>
      <c r="AH28" s="22" t="str">
        <f t="shared" si="2"/>
        <v/>
      </c>
      <c r="AI28" s="22" t="str">
        <f t="shared" si="3"/>
        <v/>
      </c>
      <c r="AJ28" s="22" t="str">
        <f t="shared" si="4"/>
        <v/>
      </c>
      <c r="AK28" s="22" t="str">
        <f t="shared" si="5"/>
        <v/>
      </c>
      <c r="AL28" s="22" t="str">
        <f t="shared" si="6"/>
        <v/>
      </c>
    </row>
    <row r="29" spans="1:38" ht="24" customHeight="1">
      <c r="A29" s="21" t="e">
        <f t="shared" si="7"/>
        <v>#NUM!</v>
      </c>
      <c r="B29" s="59"/>
      <c r="C29" s="60"/>
      <c r="D29" s="60"/>
      <c r="E29" s="32"/>
      <c r="F29" s="33"/>
      <c r="G29" s="59"/>
      <c r="H29" s="60"/>
      <c r="I29" s="60"/>
      <c r="J29" s="32"/>
      <c r="K29" s="33"/>
      <c r="L29" s="59"/>
      <c r="M29" s="60"/>
      <c r="N29" s="60"/>
      <c r="O29" s="32"/>
      <c r="P29" s="33"/>
      <c r="Q29" s="59"/>
      <c r="R29" s="60"/>
      <c r="S29" s="60"/>
      <c r="T29" s="32"/>
      <c r="U29" s="33"/>
      <c r="V29" s="59"/>
      <c r="W29" s="60"/>
      <c r="X29" s="60"/>
      <c r="Y29" s="32"/>
      <c r="Z29" s="33"/>
      <c r="AA29" s="59"/>
      <c r="AB29" s="60"/>
      <c r="AC29" s="60"/>
      <c r="AD29" s="32"/>
      <c r="AE29" s="33"/>
      <c r="AF29" s="22" t="str">
        <f t="shared" si="0"/>
        <v>OK</v>
      </c>
      <c r="AG29" s="22" t="str">
        <f t="shared" si="1"/>
        <v/>
      </c>
      <c r="AH29" s="22" t="str">
        <f t="shared" si="2"/>
        <v/>
      </c>
      <c r="AI29" s="22" t="str">
        <f t="shared" si="3"/>
        <v/>
      </c>
      <c r="AJ29" s="22" t="str">
        <f t="shared" si="4"/>
        <v/>
      </c>
      <c r="AK29" s="22" t="str">
        <f t="shared" si="5"/>
        <v/>
      </c>
      <c r="AL29" s="22" t="str">
        <f t="shared" si="6"/>
        <v/>
      </c>
    </row>
    <row r="30" spans="1:38" ht="24" customHeight="1">
      <c r="A30" s="21" t="e">
        <f t="shared" si="7"/>
        <v>#NUM!</v>
      </c>
      <c r="B30" s="59"/>
      <c r="C30" s="60"/>
      <c r="D30" s="60"/>
      <c r="E30" s="32"/>
      <c r="F30" s="33"/>
      <c r="G30" s="59"/>
      <c r="H30" s="60"/>
      <c r="I30" s="60"/>
      <c r="J30" s="32"/>
      <c r="K30" s="33"/>
      <c r="L30" s="59"/>
      <c r="M30" s="60"/>
      <c r="N30" s="60"/>
      <c r="O30" s="32"/>
      <c r="P30" s="33"/>
      <c r="Q30" s="59"/>
      <c r="R30" s="60"/>
      <c r="S30" s="60"/>
      <c r="T30" s="32"/>
      <c r="U30" s="33"/>
      <c r="V30" s="59"/>
      <c r="W30" s="60"/>
      <c r="X30" s="60"/>
      <c r="Y30" s="32"/>
      <c r="Z30" s="33"/>
      <c r="AA30" s="59"/>
      <c r="AB30" s="60"/>
      <c r="AC30" s="60"/>
      <c r="AD30" s="32"/>
      <c r="AE30" s="33"/>
      <c r="AF30" s="22" t="str">
        <f t="shared" si="0"/>
        <v>OK</v>
      </c>
      <c r="AG30" s="22" t="str">
        <f t="shared" si="1"/>
        <v/>
      </c>
      <c r="AH30" s="22" t="str">
        <f t="shared" si="2"/>
        <v/>
      </c>
      <c r="AI30" s="22" t="str">
        <f t="shared" si="3"/>
        <v/>
      </c>
      <c r="AJ30" s="22" t="str">
        <f t="shared" si="4"/>
        <v/>
      </c>
      <c r="AK30" s="22" t="str">
        <f t="shared" si="5"/>
        <v/>
      </c>
      <c r="AL30" s="22" t="str">
        <f t="shared" si="6"/>
        <v/>
      </c>
    </row>
    <row r="31" spans="1:38" ht="24" customHeight="1">
      <c r="A31" s="21" t="e">
        <f t="shared" si="7"/>
        <v>#NUM!</v>
      </c>
      <c r="B31" s="59"/>
      <c r="C31" s="60"/>
      <c r="D31" s="60"/>
      <c r="E31" s="32"/>
      <c r="F31" s="33"/>
      <c r="G31" s="59"/>
      <c r="H31" s="60"/>
      <c r="I31" s="60"/>
      <c r="J31" s="32"/>
      <c r="K31" s="33"/>
      <c r="L31" s="59"/>
      <c r="M31" s="60"/>
      <c r="N31" s="60"/>
      <c r="O31" s="32"/>
      <c r="P31" s="33"/>
      <c r="Q31" s="59"/>
      <c r="R31" s="60"/>
      <c r="S31" s="60"/>
      <c r="T31" s="32"/>
      <c r="U31" s="33"/>
      <c r="V31" s="59"/>
      <c r="W31" s="60"/>
      <c r="X31" s="60"/>
      <c r="Y31" s="32"/>
      <c r="Z31" s="33"/>
      <c r="AA31" s="59"/>
      <c r="AB31" s="60"/>
      <c r="AC31" s="60"/>
      <c r="AD31" s="32"/>
      <c r="AE31" s="33"/>
      <c r="AF31" s="22" t="str">
        <f t="shared" si="0"/>
        <v>OK</v>
      </c>
      <c r="AG31" s="22" t="str">
        <f t="shared" si="1"/>
        <v/>
      </c>
      <c r="AH31" s="22" t="str">
        <f t="shared" si="2"/>
        <v/>
      </c>
      <c r="AI31" s="22" t="str">
        <f t="shared" si="3"/>
        <v/>
      </c>
      <c r="AJ31" s="22" t="str">
        <f t="shared" si="4"/>
        <v/>
      </c>
      <c r="AK31" s="22" t="str">
        <f t="shared" si="5"/>
        <v/>
      </c>
      <c r="AL31" s="22" t="str">
        <f t="shared" si="6"/>
        <v/>
      </c>
    </row>
    <row r="32" spans="1:38" ht="24" customHeight="1">
      <c r="A32" s="21" t="e">
        <f t="shared" si="7"/>
        <v>#NUM!</v>
      </c>
      <c r="B32" s="59"/>
      <c r="C32" s="60"/>
      <c r="D32" s="60"/>
      <c r="E32" s="32"/>
      <c r="F32" s="33"/>
      <c r="G32" s="59"/>
      <c r="H32" s="60"/>
      <c r="I32" s="60"/>
      <c r="J32" s="32"/>
      <c r="K32" s="33"/>
      <c r="L32" s="59"/>
      <c r="M32" s="60"/>
      <c r="N32" s="60"/>
      <c r="O32" s="32"/>
      <c r="P32" s="33"/>
      <c r="Q32" s="59"/>
      <c r="R32" s="60"/>
      <c r="S32" s="60"/>
      <c r="T32" s="32"/>
      <c r="U32" s="33"/>
      <c r="V32" s="59"/>
      <c r="W32" s="60"/>
      <c r="X32" s="60"/>
      <c r="Y32" s="32"/>
      <c r="Z32" s="33"/>
      <c r="AA32" s="59"/>
      <c r="AB32" s="60"/>
      <c r="AC32" s="60"/>
      <c r="AD32" s="32"/>
      <c r="AE32" s="33"/>
      <c r="AF32" s="22" t="str">
        <f t="shared" si="0"/>
        <v>OK</v>
      </c>
      <c r="AG32" s="22" t="str">
        <f t="shared" si="1"/>
        <v/>
      </c>
      <c r="AH32" s="22" t="str">
        <f t="shared" si="2"/>
        <v/>
      </c>
      <c r="AI32" s="22" t="str">
        <f t="shared" si="3"/>
        <v/>
      </c>
      <c r="AJ32" s="22" t="str">
        <f t="shared" si="4"/>
        <v/>
      </c>
      <c r="AK32" s="22" t="str">
        <f t="shared" si="5"/>
        <v/>
      </c>
      <c r="AL32" s="22" t="str">
        <f t="shared" si="6"/>
        <v/>
      </c>
    </row>
    <row r="33" spans="1:38" ht="24" customHeight="1">
      <c r="A33" s="21" t="e">
        <f t="shared" si="7"/>
        <v>#NUM!</v>
      </c>
      <c r="B33" s="59"/>
      <c r="C33" s="60"/>
      <c r="D33" s="60"/>
      <c r="E33" s="32"/>
      <c r="F33" s="33"/>
      <c r="G33" s="59"/>
      <c r="H33" s="60"/>
      <c r="I33" s="60"/>
      <c r="J33" s="32"/>
      <c r="K33" s="33"/>
      <c r="L33" s="59"/>
      <c r="M33" s="60"/>
      <c r="N33" s="60"/>
      <c r="O33" s="32"/>
      <c r="P33" s="33"/>
      <c r="Q33" s="59"/>
      <c r="R33" s="60"/>
      <c r="S33" s="60"/>
      <c r="T33" s="32"/>
      <c r="U33" s="33"/>
      <c r="V33" s="59"/>
      <c r="W33" s="60"/>
      <c r="X33" s="60"/>
      <c r="Y33" s="32"/>
      <c r="Z33" s="33"/>
      <c r="AA33" s="59"/>
      <c r="AB33" s="60"/>
      <c r="AC33" s="60"/>
      <c r="AD33" s="32"/>
      <c r="AE33" s="33"/>
      <c r="AF33" s="22" t="str">
        <f t="shared" si="0"/>
        <v>OK</v>
      </c>
      <c r="AG33" s="22" t="str">
        <f t="shared" si="1"/>
        <v/>
      </c>
      <c r="AH33" s="22" t="str">
        <f t="shared" si="2"/>
        <v/>
      </c>
      <c r="AI33" s="22" t="str">
        <f t="shared" si="3"/>
        <v/>
      </c>
      <c r="AJ33" s="22" t="str">
        <f t="shared" si="4"/>
        <v/>
      </c>
      <c r="AK33" s="22" t="str">
        <f t="shared" si="5"/>
        <v/>
      </c>
      <c r="AL33" s="22" t="str">
        <f t="shared" si="6"/>
        <v/>
      </c>
    </row>
    <row r="34" spans="1:38" ht="24" customHeight="1">
      <c r="A34" s="21" t="e">
        <f t="shared" si="7"/>
        <v>#NUM!</v>
      </c>
      <c r="B34" s="59"/>
      <c r="C34" s="60"/>
      <c r="D34" s="60"/>
      <c r="E34" s="32"/>
      <c r="F34" s="33"/>
      <c r="G34" s="59"/>
      <c r="H34" s="60"/>
      <c r="I34" s="60"/>
      <c r="J34" s="32"/>
      <c r="K34" s="33"/>
      <c r="L34" s="59"/>
      <c r="M34" s="60"/>
      <c r="N34" s="60"/>
      <c r="O34" s="32"/>
      <c r="P34" s="33"/>
      <c r="Q34" s="59"/>
      <c r="R34" s="60"/>
      <c r="S34" s="60"/>
      <c r="T34" s="32"/>
      <c r="U34" s="33"/>
      <c r="V34" s="59"/>
      <c r="W34" s="60"/>
      <c r="X34" s="60"/>
      <c r="Y34" s="32"/>
      <c r="Z34" s="33"/>
      <c r="AA34" s="59"/>
      <c r="AB34" s="60"/>
      <c r="AC34" s="60"/>
      <c r="AD34" s="32"/>
      <c r="AE34" s="33"/>
      <c r="AF34" s="22" t="str">
        <f t="shared" si="0"/>
        <v>OK</v>
      </c>
      <c r="AG34" s="22" t="str">
        <f t="shared" si="1"/>
        <v/>
      </c>
      <c r="AH34" s="22" t="str">
        <f t="shared" si="2"/>
        <v/>
      </c>
      <c r="AI34" s="22" t="str">
        <f t="shared" si="3"/>
        <v/>
      </c>
      <c r="AJ34" s="22" t="str">
        <f t="shared" si="4"/>
        <v/>
      </c>
      <c r="AK34" s="22" t="str">
        <f t="shared" si="5"/>
        <v/>
      </c>
      <c r="AL34" s="22" t="str">
        <f t="shared" si="6"/>
        <v/>
      </c>
    </row>
    <row r="35" spans="1:38" ht="24" customHeight="1">
      <c r="A35" s="21" t="e">
        <f>IF(DAY(DATE($B$2,$F$2,29))=29,A34+1,"")</f>
        <v>#NUM!</v>
      </c>
      <c r="B35" s="59"/>
      <c r="C35" s="60"/>
      <c r="D35" s="60"/>
      <c r="E35" s="32"/>
      <c r="F35" s="33"/>
      <c r="G35" s="59"/>
      <c r="H35" s="60"/>
      <c r="I35" s="60"/>
      <c r="J35" s="32"/>
      <c r="K35" s="33"/>
      <c r="L35" s="59"/>
      <c r="M35" s="60"/>
      <c r="N35" s="60"/>
      <c r="O35" s="32"/>
      <c r="P35" s="33"/>
      <c r="Q35" s="59"/>
      <c r="R35" s="60"/>
      <c r="S35" s="60"/>
      <c r="T35" s="32"/>
      <c r="U35" s="33"/>
      <c r="V35" s="59"/>
      <c r="W35" s="60"/>
      <c r="X35" s="60"/>
      <c r="Y35" s="32"/>
      <c r="Z35" s="33"/>
      <c r="AA35" s="59"/>
      <c r="AB35" s="60"/>
      <c r="AC35" s="60"/>
      <c r="AD35" s="32"/>
      <c r="AE35" s="33"/>
      <c r="AF35" s="22" t="str">
        <f t="shared" si="0"/>
        <v>OK</v>
      </c>
      <c r="AG35" s="22" t="str">
        <f t="shared" si="1"/>
        <v/>
      </c>
      <c r="AH35" s="22" t="str">
        <f t="shared" si="2"/>
        <v/>
      </c>
      <c r="AI35" s="22" t="str">
        <f t="shared" si="3"/>
        <v/>
      </c>
      <c r="AJ35" s="22" t="str">
        <f t="shared" si="4"/>
        <v/>
      </c>
      <c r="AK35" s="22" t="str">
        <f t="shared" si="5"/>
        <v/>
      </c>
      <c r="AL35" s="22" t="str">
        <f t="shared" si="6"/>
        <v/>
      </c>
    </row>
    <row r="36" spans="1:38" ht="24" customHeight="1">
      <c r="A36" s="21" t="e">
        <f>IF(DAY(DATE($B$2,$F$2,30))=30,A35+1,"")</f>
        <v>#NUM!</v>
      </c>
      <c r="B36" s="59"/>
      <c r="C36" s="60"/>
      <c r="D36" s="60"/>
      <c r="E36" s="32"/>
      <c r="F36" s="33"/>
      <c r="G36" s="59"/>
      <c r="H36" s="60"/>
      <c r="I36" s="60"/>
      <c r="J36" s="32"/>
      <c r="K36" s="33"/>
      <c r="L36" s="59"/>
      <c r="M36" s="60"/>
      <c r="N36" s="60"/>
      <c r="O36" s="32"/>
      <c r="P36" s="33"/>
      <c r="Q36" s="59"/>
      <c r="R36" s="60"/>
      <c r="S36" s="60"/>
      <c r="T36" s="32"/>
      <c r="U36" s="33"/>
      <c r="V36" s="59"/>
      <c r="W36" s="60"/>
      <c r="X36" s="60"/>
      <c r="Y36" s="32"/>
      <c r="Z36" s="33"/>
      <c r="AA36" s="59"/>
      <c r="AB36" s="60"/>
      <c r="AC36" s="60"/>
      <c r="AD36" s="32"/>
      <c r="AE36" s="33"/>
      <c r="AF36" s="22" t="str">
        <f t="shared" si="0"/>
        <v>OK</v>
      </c>
      <c r="AG36" s="22" t="str">
        <f t="shared" si="1"/>
        <v/>
      </c>
      <c r="AH36" s="22" t="str">
        <f t="shared" si="2"/>
        <v/>
      </c>
      <c r="AI36" s="22" t="str">
        <f t="shared" si="3"/>
        <v/>
      </c>
      <c r="AJ36" s="22" t="str">
        <f t="shared" si="4"/>
        <v/>
      </c>
      <c r="AK36" s="22" t="str">
        <f t="shared" si="5"/>
        <v/>
      </c>
      <c r="AL36" s="22" t="str">
        <f t="shared" si="6"/>
        <v/>
      </c>
    </row>
    <row r="37" spans="1:38" ht="24" customHeight="1">
      <c r="A37" s="21" t="e">
        <f>IF(DAY(DATE($B$2,$F$2,31))=31,A36+1,"")</f>
        <v>#NUM!</v>
      </c>
      <c r="B37" s="59"/>
      <c r="C37" s="60"/>
      <c r="D37" s="60"/>
      <c r="E37" s="32"/>
      <c r="F37" s="33"/>
      <c r="G37" s="59"/>
      <c r="H37" s="60"/>
      <c r="I37" s="60"/>
      <c r="J37" s="32"/>
      <c r="K37" s="33"/>
      <c r="L37" s="59"/>
      <c r="M37" s="60"/>
      <c r="N37" s="60"/>
      <c r="O37" s="32"/>
      <c r="P37" s="33"/>
      <c r="Q37" s="59"/>
      <c r="R37" s="60"/>
      <c r="S37" s="60"/>
      <c r="T37" s="32"/>
      <c r="U37" s="33"/>
      <c r="V37" s="59"/>
      <c r="W37" s="60"/>
      <c r="X37" s="60"/>
      <c r="Y37" s="32"/>
      <c r="Z37" s="33"/>
      <c r="AA37" s="59"/>
      <c r="AB37" s="60"/>
      <c r="AC37" s="60"/>
      <c r="AD37" s="32"/>
      <c r="AE37" s="33"/>
      <c r="AF37" s="22" t="str">
        <f t="shared" si="0"/>
        <v>OK</v>
      </c>
      <c r="AG37" s="22" t="str">
        <f t="shared" si="1"/>
        <v/>
      </c>
      <c r="AH37" s="22" t="str">
        <f t="shared" si="2"/>
        <v/>
      </c>
      <c r="AI37" s="22" t="str">
        <f t="shared" si="3"/>
        <v/>
      </c>
      <c r="AJ37" s="22" t="str">
        <f>IF(AND(Q37&lt;&gt;"",T37=""),"NG団体4","")</f>
        <v/>
      </c>
      <c r="AK37" s="22" t="str">
        <f t="shared" si="5"/>
        <v/>
      </c>
      <c r="AL37" s="22" t="str">
        <f t="shared" si="6"/>
        <v/>
      </c>
    </row>
    <row r="38" spans="1:38" ht="13.8" thickBot="1">
      <c r="Q38" s="11"/>
    </row>
    <row r="39" spans="1:38" ht="13.8" thickTop="1">
      <c r="A39" s="7" t="s">
        <v>52</v>
      </c>
      <c r="B39" s="113" t="s">
        <v>62</v>
      </c>
      <c r="C39" s="114"/>
      <c r="D39" s="114" t="s">
        <v>63</v>
      </c>
      <c r="E39" s="115"/>
      <c r="F39" s="111" t="s">
        <v>52</v>
      </c>
      <c r="G39" s="111"/>
      <c r="H39" s="113" t="s">
        <v>62</v>
      </c>
      <c r="I39" s="114"/>
      <c r="J39" s="114" t="s">
        <v>63</v>
      </c>
      <c r="K39" s="179"/>
      <c r="L39" s="165" t="s">
        <v>48</v>
      </c>
      <c r="M39" s="166"/>
      <c r="O39" s="169" t="s">
        <v>86</v>
      </c>
    </row>
    <row r="40" spans="1:38">
      <c r="A40" s="8" t="s">
        <v>44</v>
      </c>
      <c r="B40" s="154">
        <f>COUNTIF($D$7:$D$37,"1:00")+COUNTIF($I$7:$I$37,"1:00")+COUNTIF($N$7:$N$37,"1:00")+COUNTIF($S$7:$S$37,"1:00")+COUNTIF(X7:X37,"1:00")+COUNTIF(AC7:AC37,"1:00")</f>
        <v>0</v>
      </c>
      <c r="C40" s="155"/>
      <c r="D40" s="118" t="e">
        <f>A41*B40</f>
        <v>#N/A</v>
      </c>
      <c r="E40" s="119"/>
      <c r="F40" s="156" t="s">
        <v>46</v>
      </c>
      <c r="G40" s="157"/>
      <c r="H40" s="154">
        <f>COUNTIF($D$7:$D$37,"2:00")+COUNTIF($I$7:$I$37,"2:00")+COUNTIF($N$7:$N$37,"2:00")+COUNTIF($S$7:$S$37,"2:00")+COUNTIF(X7:X37,"2:00")+COUNTIF(AC7:AC37,"2:00")</f>
        <v>0</v>
      </c>
      <c r="I40" s="155"/>
      <c r="J40" s="118" t="e">
        <f>H40*F41</f>
        <v>#N/A</v>
      </c>
      <c r="K40" s="160"/>
      <c r="L40" s="167"/>
      <c r="M40" s="168"/>
      <c r="O40" s="170"/>
    </row>
    <row r="41" spans="1:38">
      <c r="A41" s="9" t="e">
        <f>INDEX(照明規模!B2:B11,MATCH($F$3,照明規模!A2:A11,0))</f>
        <v>#N/A</v>
      </c>
      <c r="B41" s="154"/>
      <c r="C41" s="155"/>
      <c r="D41" s="118"/>
      <c r="E41" s="119"/>
      <c r="F41" s="158" t="e">
        <f>INDEX(照明規模!C2:C11,MATCH($F$3,照明規模!$A$2:$A$11,0))</f>
        <v>#N/A</v>
      </c>
      <c r="G41" s="159"/>
      <c r="H41" s="154"/>
      <c r="I41" s="155"/>
      <c r="J41" s="118"/>
      <c r="K41" s="160"/>
      <c r="L41" s="167"/>
      <c r="M41" s="168"/>
      <c r="O41" s="170"/>
    </row>
    <row r="42" spans="1:38">
      <c r="A42" s="8" t="s">
        <v>45</v>
      </c>
      <c r="B42" s="154">
        <f>COUNTIF($D$7:$D$37,"3:00")+COUNTIF($I$7:$I$37,"3:00")+COUNTIF($N$7:$N$37,"3:00")+COUNTIF($S$7:$S$37,"3:00")+COUNTIF(X7:X37,"3:00")+COUNTIF(AC7:AC37,"3:00")</f>
        <v>0</v>
      </c>
      <c r="C42" s="155"/>
      <c r="D42" s="118" t="e">
        <f>A43*B42</f>
        <v>#N/A</v>
      </c>
      <c r="E42" s="119"/>
      <c r="F42" s="116" t="s">
        <v>47</v>
      </c>
      <c r="G42" s="116"/>
      <c r="H42" s="154">
        <f>COUNTIF($D$7:$D$37,"4:00")+COUNTIF($I$7:$I$37,"4:00")+COUNTIF($N$7:$N$37,"4:00")+COUNTIF($S$7:$S$37,"4:00")+COUNTIF(X7:X37,"4:00")+COUNTIF(AC7:AC37,"4:00")</f>
        <v>0</v>
      </c>
      <c r="I42" s="155"/>
      <c r="J42" s="118" t="e">
        <f>H42*F43</f>
        <v>#N/A</v>
      </c>
      <c r="K42" s="160"/>
      <c r="L42" s="161" t="e">
        <f>D40+D42+J40+J42</f>
        <v>#N/A</v>
      </c>
      <c r="M42" s="162"/>
      <c r="O42" s="171">
        <f>SUM(F7:F37,K7:K37,P7:P37,U7:U37)</f>
        <v>0</v>
      </c>
    </row>
    <row r="43" spans="1:38" ht="13.8" thickBot="1">
      <c r="A43" s="9" t="e">
        <f>INDEX(照明規模!D2:D11,MATCH($F$3,照明規模!$A$2:$A$11,0))</f>
        <v>#N/A</v>
      </c>
      <c r="B43" s="154"/>
      <c r="C43" s="155"/>
      <c r="D43" s="118"/>
      <c r="E43" s="119"/>
      <c r="F43" s="153" t="e">
        <f>INDEX(照明規模!E2:E11,MATCH($F$3,照明規模!$A$2:$A$11,0))</f>
        <v>#N/A</v>
      </c>
      <c r="G43" s="153"/>
      <c r="H43" s="154"/>
      <c r="I43" s="155"/>
      <c r="J43" s="118"/>
      <c r="K43" s="160"/>
      <c r="L43" s="163"/>
      <c r="M43" s="164"/>
      <c r="O43" s="172"/>
    </row>
    <row r="44" spans="1:38" ht="13.8" thickTop="1"/>
  </sheetData>
  <sheetProtection algorithmName="SHA-512" hashValue="TI+L9C2QEBtCQ08Mv4vpAO79SnYOp5EiBzqJhOYSGX5UcmURrir4oGBUyNBJwCwkcsk5obn7ktp4ZIh1AVQXuw==" saltValue="qlA3bg3W2xO02zmnDb3WJw==" spinCount="100000" sheet="1" objects="1" scenarios="1"/>
  <mergeCells count="35">
    <mergeCell ref="L42:M43"/>
    <mergeCell ref="O42:O43"/>
    <mergeCell ref="F43:G43"/>
    <mergeCell ref="F40:G40"/>
    <mergeCell ref="H40:I41"/>
    <mergeCell ref="J40:K41"/>
    <mergeCell ref="F41:G41"/>
    <mergeCell ref="B42:C43"/>
    <mergeCell ref="D42:E43"/>
    <mergeCell ref="F42:G42"/>
    <mergeCell ref="H42:I43"/>
    <mergeCell ref="J42:K43"/>
    <mergeCell ref="AA5:AE5"/>
    <mergeCell ref="B39:C39"/>
    <mergeCell ref="D39:E39"/>
    <mergeCell ref="F39:G39"/>
    <mergeCell ref="H39:I39"/>
    <mergeCell ref="J39:K39"/>
    <mergeCell ref="L39:M41"/>
    <mergeCell ref="O39:O41"/>
    <mergeCell ref="B40:C41"/>
    <mergeCell ref="D40:E41"/>
    <mergeCell ref="V5:Z5"/>
    <mergeCell ref="A5:A6"/>
    <mergeCell ref="B5:F5"/>
    <mergeCell ref="G5:K5"/>
    <mergeCell ref="L5:P5"/>
    <mergeCell ref="Q5:U5"/>
    <mergeCell ref="B2:C2"/>
    <mergeCell ref="D2:E2"/>
    <mergeCell ref="F2:G2"/>
    <mergeCell ref="AA2:AE3"/>
    <mergeCell ref="B3:C3"/>
    <mergeCell ref="D3:E3"/>
    <mergeCell ref="F3:G3"/>
  </mergeCells>
  <phoneticPr fontId="11"/>
  <conditionalFormatting sqref="A7:A37">
    <cfRule type="expression" dxfId="24" priority="19" stopIfTrue="1">
      <formula>WEEKDAY($A7)=1</formula>
    </cfRule>
    <cfRule type="expression" dxfId="23" priority="20" stopIfTrue="1">
      <formula>WEEKDAY($A7)=7</formula>
    </cfRule>
    <cfRule type="expression" priority="21" stopIfTrue="1">
      <formula>"WEEKDAY($A6)=7"</formula>
    </cfRule>
    <cfRule type="expression" dxfId="22" priority="22" stopIfTrue="1">
      <formula>"WEEKDAY($A6)=7"</formula>
    </cfRule>
    <cfRule type="expression" priority="23" stopIfTrue="1">
      <formula>"WEEKDAY(SA3)=7"</formula>
    </cfRule>
  </conditionalFormatting>
  <conditionalFormatting sqref="D7:D37">
    <cfRule type="expression" dxfId="21" priority="12">
      <formula>IF(NOT(ISBLANK(C7)),IF(ISBLANK(D7),TRUE,FALSE),FALSE)</formula>
    </cfRule>
    <cfRule type="cellIs" dxfId="20" priority="13" operator="greaterThan">
      <formula>CEILING(C7-B7,"1:00")</formula>
    </cfRule>
  </conditionalFormatting>
  <conditionalFormatting sqref="E7:E37">
    <cfRule type="expression" dxfId="19" priority="28">
      <formula>IF($AG7="NG団体1",1,0)</formula>
    </cfRule>
  </conditionalFormatting>
  <conditionalFormatting sqref="F7:F37">
    <cfRule type="expression" dxfId="18" priority="18">
      <formula>IF(NOT(ISBLANK(E7)),IF(ISBLANK(F7),TRUE,FALSE),FALSE)</formula>
    </cfRule>
  </conditionalFormatting>
  <conditionalFormatting sqref="I7:I37">
    <cfRule type="expression" dxfId="17" priority="10">
      <formula>IF(NOT(ISBLANK(H7)),IF(ISBLANK(I7),TRUE,FALSE),FALSE)</formula>
    </cfRule>
    <cfRule type="cellIs" dxfId="16" priority="11" operator="greaterThan">
      <formula>CEILING(H7-G7,"1:00")</formula>
    </cfRule>
  </conditionalFormatting>
  <conditionalFormatting sqref="J7:J37">
    <cfRule type="expression" dxfId="15" priority="26">
      <formula>IF($AH7="NG団体2",1,0)</formula>
    </cfRule>
  </conditionalFormatting>
  <conditionalFormatting sqref="K7:K37 P7:P37 U7:U37">
    <cfRule type="expression" dxfId="14" priority="17">
      <formula>IF(NOT(ISBLANK(J7)),IF(ISBLANK(K7),TRUE,FALSE),FALSE)</formula>
    </cfRule>
  </conditionalFormatting>
  <conditionalFormatting sqref="N7:N37">
    <cfRule type="expression" dxfId="13" priority="8">
      <formula>IF(NOT(ISBLANK(M7)),IF(ISBLANK(N7),TRUE,FALSE),FALSE)</formula>
    </cfRule>
    <cfRule type="cellIs" dxfId="12" priority="9" operator="greaterThan">
      <formula>CEILING(M7-L7,"1:00")</formula>
    </cfRule>
  </conditionalFormatting>
  <conditionalFormatting sqref="O7:O37">
    <cfRule type="expression" dxfId="11" priority="25">
      <formula>IF($AI7="NG団体3",1,0)</formula>
    </cfRule>
  </conditionalFormatting>
  <conditionalFormatting sqref="S7:S37">
    <cfRule type="expression" dxfId="10" priority="6">
      <formula>IF(NOT(ISBLANK(R7)),IF(ISBLANK(S7),TRUE,FALSE),FALSE)</formula>
    </cfRule>
    <cfRule type="cellIs" dxfId="9" priority="7" operator="greaterThan">
      <formula>CEILING(R7-Q7,"1:00")</formula>
    </cfRule>
  </conditionalFormatting>
  <conditionalFormatting sqref="T7:T37">
    <cfRule type="expression" dxfId="8" priority="24">
      <formula>IF($AJ7="NG団体4",1,0)</formula>
    </cfRule>
  </conditionalFormatting>
  <conditionalFormatting sqref="X6:X37">
    <cfRule type="cellIs" dxfId="7" priority="5" operator="greaterThan">
      <formula>CEILING(W6-V6,"1:00")</formula>
    </cfRule>
  </conditionalFormatting>
  <conditionalFormatting sqref="X7:X37">
    <cfRule type="expression" dxfId="6" priority="4">
      <formula>IF(NOT(ISBLANK(W7)),IF(ISBLANK(X7),TRUE,FALSE),FALSE)</formula>
    </cfRule>
  </conditionalFormatting>
  <conditionalFormatting sqref="Y7:Y37">
    <cfRule type="expression" dxfId="5" priority="16">
      <formula>IF($AK7="NG団体5",1,0)</formula>
    </cfRule>
  </conditionalFormatting>
  <conditionalFormatting sqref="Z7:Z37 AE7:AE37">
    <cfRule type="expression" dxfId="4" priority="15">
      <formula>IF(NOT(ISBLANK(Y7)),IF(ISBLANK(Z7),TRUE,FALSE),FALSE)</formula>
    </cfRule>
  </conditionalFormatting>
  <conditionalFormatting sqref="AC7:AC37">
    <cfRule type="expression" dxfId="3" priority="2">
      <formula>IF(NOT(ISBLANK(AB7)),IF(ISBLANK(AC7),TRUE,FALSE),FALSE)</formula>
    </cfRule>
    <cfRule type="cellIs" dxfId="2" priority="3" operator="greaterThan">
      <formula>CEILING(AB7-AA7,"1:00")</formula>
    </cfRule>
  </conditionalFormatting>
  <conditionalFormatting sqref="AD7:AD37">
    <cfRule type="expression" dxfId="1" priority="14">
      <formula>IF($AL7="NG団体6",1,0)</formula>
    </cfRule>
  </conditionalFormatting>
  <conditionalFormatting sqref="AF7:AL37">
    <cfRule type="cellIs" dxfId="0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8" orientation="landscape" r:id="rId1"/>
  <colBreaks count="1" manualBreakCount="1">
    <brk id="21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90A854-FA53-4845-951C-0EA1E03C9DD1}">
          <x14:formula1>
            <xm:f>利用時間!$E$2:$E$6</xm:f>
          </x14:formula1>
          <xm:sqref>D7:D37 I7:I37 N7:N37 S7:S37 X7:X37 AC7:AC37</xm:sqref>
        </x14:dataValidation>
        <x14:dataValidation type="list" allowBlank="1" showInputMessage="1" showErrorMessage="1" xr:uid="{4F5E45F3-DE85-433E-A56F-AD3D700817EB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8"/>
  <sheetViews>
    <sheetView topLeftCell="A20" zoomScale="70" zoomScaleNormal="70" zoomScaleSheetLayoutView="115" workbookViewId="0">
      <selection activeCell="Q22" sqref="Q22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80" t="s">
        <v>177</v>
      </c>
      <c r="B1" s="180"/>
      <c r="C1" s="180"/>
      <c r="D1" s="180"/>
      <c r="E1" s="180"/>
      <c r="F1" s="180"/>
      <c r="G1" s="180"/>
      <c r="H1" s="180"/>
    </row>
    <row r="2" spans="1:8" ht="22.8" customHeight="1">
      <c r="E2" s="181"/>
      <c r="F2" s="181"/>
      <c r="G2" s="181"/>
      <c r="H2" s="181"/>
    </row>
    <row r="3" spans="1:8" ht="21" customHeight="1">
      <c r="A3" s="1"/>
      <c r="B3" s="2" t="s">
        <v>23</v>
      </c>
      <c r="C3" s="2" t="s">
        <v>24</v>
      </c>
      <c r="D3" s="47" t="s">
        <v>150</v>
      </c>
      <c r="E3" s="3" t="s">
        <v>34</v>
      </c>
      <c r="F3" s="3" t="s">
        <v>35</v>
      </c>
      <c r="G3" s="3" t="s">
        <v>36</v>
      </c>
      <c r="H3" s="3" t="s">
        <v>37</v>
      </c>
    </row>
    <row r="4" spans="1:8" ht="22.2" customHeight="1">
      <c r="A4" s="48">
        <v>1</v>
      </c>
      <c r="B4" s="49" t="s">
        <v>32</v>
      </c>
      <c r="C4" s="50" t="s">
        <v>21</v>
      </c>
      <c r="D4" s="50" t="s">
        <v>155</v>
      </c>
      <c r="E4" s="4">
        <v>360</v>
      </c>
      <c r="F4" s="4">
        <v>740</v>
      </c>
      <c r="G4" s="4">
        <v>1120</v>
      </c>
      <c r="H4" s="4">
        <v>1480</v>
      </c>
    </row>
    <row r="5" spans="1:8" ht="22.2" customHeight="1">
      <c r="A5" s="48">
        <v>2</v>
      </c>
      <c r="B5" s="49" t="s">
        <v>0</v>
      </c>
      <c r="C5" s="50" t="s">
        <v>25</v>
      </c>
      <c r="D5" s="50" t="s">
        <v>155</v>
      </c>
      <c r="E5" s="4">
        <v>360</v>
      </c>
      <c r="F5" s="4">
        <v>740</v>
      </c>
      <c r="G5" s="4">
        <v>1120</v>
      </c>
      <c r="H5" s="4">
        <v>1480</v>
      </c>
    </row>
    <row r="6" spans="1:8" ht="22.2" customHeight="1">
      <c r="A6" s="48">
        <v>3</v>
      </c>
      <c r="B6" s="49" t="s">
        <v>1</v>
      </c>
      <c r="C6" s="50" t="s">
        <v>25</v>
      </c>
      <c r="D6" s="50" t="s">
        <v>155</v>
      </c>
      <c r="E6" s="4">
        <v>360</v>
      </c>
      <c r="F6" s="4">
        <v>740</v>
      </c>
      <c r="G6" s="4">
        <v>1120</v>
      </c>
      <c r="H6" s="4">
        <v>1480</v>
      </c>
    </row>
    <row r="7" spans="1:8" ht="22.2" customHeight="1">
      <c r="A7" s="48">
        <v>4</v>
      </c>
      <c r="B7" s="49" t="s">
        <v>2</v>
      </c>
      <c r="C7" s="50" t="s">
        <v>22</v>
      </c>
      <c r="D7" s="50" t="s">
        <v>155</v>
      </c>
      <c r="E7" s="4">
        <v>100</v>
      </c>
      <c r="F7" s="4">
        <v>200</v>
      </c>
      <c r="G7" s="4">
        <v>310</v>
      </c>
      <c r="H7" s="4">
        <v>410</v>
      </c>
    </row>
    <row r="8" spans="1:8" ht="22.2" customHeight="1">
      <c r="A8" s="48">
        <v>5</v>
      </c>
      <c r="B8" s="49" t="s">
        <v>26</v>
      </c>
      <c r="C8" s="50" t="s">
        <v>25</v>
      </c>
      <c r="D8" s="50" t="s">
        <v>155</v>
      </c>
      <c r="E8" s="4">
        <v>360</v>
      </c>
      <c r="F8" s="4">
        <v>740</v>
      </c>
      <c r="G8" s="4">
        <v>1120</v>
      </c>
      <c r="H8" s="4">
        <v>1480</v>
      </c>
    </row>
    <row r="9" spans="1:8" ht="22.2" customHeight="1">
      <c r="A9" s="48">
        <v>6</v>
      </c>
      <c r="B9" s="49" t="s">
        <v>170</v>
      </c>
      <c r="C9" s="50" t="s">
        <v>155</v>
      </c>
      <c r="D9" s="50" t="s">
        <v>155</v>
      </c>
      <c r="E9" s="4">
        <v>0</v>
      </c>
      <c r="F9" s="4">
        <v>0</v>
      </c>
      <c r="G9" s="4">
        <v>0</v>
      </c>
      <c r="H9" s="4">
        <v>0</v>
      </c>
    </row>
    <row r="10" spans="1:8" ht="22.2" customHeight="1">
      <c r="A10" s="48">
        <v>7</v>
      </c>
      <c r="B10" s="49" t="s">
        <v>3</v>
      </c>
      <c r="C10" s="50" t="s">
        <v>25</v>
      </c>
      <c r="D10" s="50" t="s">
        <v>155</v>
      </c>
      <c r="E10" s="4">
        <v>360</v>
      </c>
      <c r="F10" s="4">
        <v>740</v>
      </c>
      <c r="G10" s="4">
        <v>1120</v>
      </c>
      <c r="H10" s="4">
        <v>1480</v>
      </c>
    </row>
    <row r="11" spans="1:8" ht="22.2" customHeight="1">
      <c r="A11" s="48">
        <v>8</v>
      </c>
      <c r="B11" s="49" t="s">
        <v>171</v>
      </c>
      <c r="C11" s="50" t="s">
        <v>155</v>
      </c>
      <c r="D11" s="50" t="s">
        <v>155</v>
      </c>
      <c r="E11" s="4">
        <v>0</v>
      </c>
      <c r="F11" s="4">
        <v>0</v>
      </c>
      <c r="G11" s="4">
        <v>0</v>
      </c>
      <c r="H11" s="4">
        <v>0</v>
      </c>
    </row>
    <row r="12" spans="1:8" ht="22.2" customHeight="1">
      <c r="A12" s="48">
        <v>9</v>
      </c>
      <c r="B12" s="49" t="s">
        <v>27</v>
      </c>
      <c r="C12" s="50" t="s">
        <v>25</v>
      </c>
      <c r="D12" s="50" t="s">
        <v>155</v>
      </c>
      <c r="E12" s="4">
        <v>360</v>
      </c>
      <c r="F12" s="4">
        <v>740</v>
      </c>
      <c r="G12" s="4">
        <v>1120</v>
      </c>
      <c r="H12" s="4">
        <v>1480</v>
      </c>
    </row>
    <row r="13" spans="1:8" ht="22.2" customHeight="1">
      <c r="A13" s="48">
        <v>10</v>
      </c>
      <c r="B13" s="49" t="s">
        <v>4</v>
      </c>
      <c r="C13" s="50" t="s">
        <v>22</v>
      </c>
      <c r="D13" s="50" t="s">
        <v>155</v>
      </c>
      <c r="E13" s="4">
        <v>100</v>
      </c>
      <c r="F13" s="4">
        <v>200</v>
      </c>
      <c r="G13" s="4">
        <v>310</v>
      </c>
      <c r="H13" s="4">
        <v>410</v>
      </c>
    </row>
    <row r="14" spans="1:8" ht="22.2" customHeight="1">
      <c r="A14" s="48">
        <v>11</v>
      </c>
      <c r="B14" s="49" t="s">
        <v>5</v>
      </c>
      <c r="C14" s="50" t="s">
        <v>25</v>
      </c>
      <c r="D14" s="50" t="s">
        <v>155</v>
      </c>
      <c r="E14" s="4">
        <v>360</v>
      </c>
      <c r="F14" s="4">
        <v>740</v>
      </c>
      <c r="G14" s="4">
        <v>1120</v>
      </c>
      <c r="H14" s="4">
        <v>1480</v>
      </c>
    </row>
    <row r="15" spans="1:8" ht="22.2" customHeight="1">
      <c r="A15" s="48">
        <v>12</v>
      </c>
      <c r="B15" s="49" t="s">
        <v>31</v>
      </c>
      <c r="C15" s="50" t="s">
        <v>25</v>
      </c>
      <c r="D15" s="50" t="s">
        <v>155</v>
      </c>
      <c r="E15" s="4">
        <v>360</v>
      </c>
      <c r="F15" s="4">
        <v>740</v>
      </c>
      <c r="G15" s="4">
        <v>1120</v>
      </c>
      <c r="H15" s="4">
        <v>1480</v>
      </c>
    </row>
    <row r="16" spans="1:8" ht="22.2" customHeight="1">
      <c r="A16" s="48">
        <v>13</v>
      </c>
      <c r="B16" s="49" t="s">
        <v>28</v>
      </c>
      <c r="C16" s="50" t="s">
        <v>25</v>
      </c>
      <c r="D16" s="50" t="s">
        <v>155</v>
      </c>
      <c r="E16" s="4">
        <v>360</v>
      </c>
      <c r="F16" s="4">
        <v>740</v>
      </c>
      <c r="G16" s="4">
        <v>1120</v>
      </c>
      <c r="H16" s="4">
        <v>1480</v>
      </c>
    </row>
    <row r="17" spans="1:8" ht="22.2" customHeight="1">
      <c r="A17" s="48">
        <v>14</v>
      </c>
      <c r="B17" s="49" t="s">
        <v>40</v>
      </c>
      <c r="C17" s="50" t="s">
        <v>21</v>
      </c>
      <c r="D17" s="50" t="s">
        <v>155</v>
      </c>
      <c r="E17" s="4">
        <v>360</v>
      </c>
      <c r="F17" s="4">
        <v>740</v>
      </c>
      <c r="G17" s="4">
        <v>1120</v>
      </c>
      <c r="H17" s="4">
        <v>1480</v>
      </c>
    </row>
    <row r="18" spans="1:8" ht="22.2" customHeight="1">
      <c r="A18" s="48">
        <v>15</v>
      </c>
      <c r="B18" s="49" t="s">
        <v>6</v>
      </c>
      <c r="C18" s="50" t="s">
        <v>25</v>
      </c>
      <c r="D18" s="50" t="s">
        <v>155</v>
      </c>
      <c r="E18" s="4">
        <v>360</v>
      </c>
      <c r="F18" s="4">
        <v>740</v>
      </c>
      <c r="G18" s="4">
        <v>1120</v>
      </c>
      <c r="H18" s="4">
        <v>1480</v>
      </c>
    </row>
    <row r="19" spans="1:8" ht="22.2" customHeight="1">
      <c r="A19" s="48">
        <v>16</v>
      </c>
      <c r="B19" s="49" t="s">
        <v>39</v>
      </c>
      <c r="C19" s="50" t="s">
        <v>25</v>
      </c>
      <c r="D19" s="50" t="s">
        <v>155</v>
      </c>
      <c r="E19" s="4">
        <v>360</v>
      </c>
      <c r="F19" s="4">
        <v>740</v>
      </c>
      <c r="G19" s="4">
        <v>1120</v>
      </c>
      <c r="H19" s="4">
        <v>1480</v>
      </c>
    </row>
    <row r="20" spans="1:8" ht="22.2" customHeight="1">
      <c r="A20" s="48">
        <v>17</v>
      </c>
      <c r="B20" s="49" t="s">
        <v>7</v>
      </c>
      <c r="C20" s="50" t="s">
        <v>25</v>
      </c>
      <c r="D20" s="50" t="s">
        <v>155</v>
      </c>
      <c r="E20" s="4">
        <v>360</v>
      </c>
      <c r="F20" s="4">
        <v>740</v>
      </c>
      <c r="G20" s="4">
        <v>1120</v>
      </c>
      <c r="H20" s="4">
        <v>1480</v>
      </c>
    </row>
    <row r="21" spans="1:8" ht="22.2" customHeight="1">
      <c r="A21" s="48">
        <v>18</v>
      </c>
      <c r="B21" s="49" t="s">
        <v>8</v>
      </c>
      <c r="C21" s="50" t="s">
        <v>25</v>
      </c>
      <c r="D21" s="50" t="s">
        <v>155</v>
      </c>
      <c r="E21" s="4">
        <v>360</v>
      </c>
      <c r="F21" s="4">
        <v>740</v>
      </c>
      <c r="G21" s="4">
        <v>1120</v>
      </c>
      <c r="H21" s="4">
        <v>1480</v>
      </c>
    </row>
    <row r="22" spans="1:8" ht="22.2" customHeight="1">
      <c r="A22" s="48">
        <v>19</v>
      </c>
      <c r="B22" s="49" t="s">
        <v>9</v>
      </c>
      <c r="C22" s="50" t="s">
        <v>22</v>
      </c>
      <c r="D22" s="50" t="s">
        <v>155</v>
      </c>
      <c r="E22" s="4">
        <v>100</v>
      </c>
      <c r="F22" s="4">
        <v>200</v>
      </c>
      <c r="G22" s="4">
        <v>310</v>
      </c>
      <c r="H22" s="4">
        <v>410</v>
      </c>
    </row>
    <row r="23" spans="1:8" ht="22.2" customHeight="1">
      <c r="A23" s="48">
        <v>20</v>
      </c>
      <c r="B23" s="49" t="s">
        <v>10</v>
      </c>
      <c r="C23" s="51" t="s">
        <v>38</v>
      </c>
      <c r="D23" s="50" t="s">
        <v>155</v>
      </c>
      <c r="E23" s="4">
        <v>1170</v>
      </c>
      <c r="F23" s="4">
        <v>2340</v>
      </c>
      <c r="G23" s="4">
        <v>3520</v>
      </c>
      <c r="H23" s="4">
        <v>4690</v>
      </c>
    </row>
    <row r="24" spans="1:8" ht="22.2" customHeight="1">
      <c r="A24" s="48">
        <v>21</v>
      </c>
      <c r="B24" s="49" t="s">
        <v>11</v>
      </c>
      <c r="C24" s="50" t="s">
        <v>25</v>
      </c>
      <c r="D24" s="50" t="s">
        <v>155</v>
      </c>
      <c r="E24" s="4">
        <v>360</v>
      </c>
      <c r="F24" s="4">
        <v>740</v>
      </c>
      <c r="G24" s="4">
        <v>1120</v>
      </c>
      <c r="H24" s="4">
        <v>1480</v>
      </c>
    </row>
    <row r="25" spans="1:8" ht="22.2" customHeight="1">
      <c r="A25" s="48">
        <v>22</v>
      </c>
      <c r="B25" s="49" t="s">
        <v>12</v>
      </c>
      <c r="C25" s="50" t="s">
        <v>25</v>
      </c>
      <c r="D25" s="50" t="s">
        <v>155</v>
      </c>
      <c r="E25" s="4">
        <v>360</v>
      </c>
      <c r="F25" s="4">
        <v>740</v>
      </c>
      <c r="G25" s="4">
        <v>1120</v>
      </c>
      <c r="H25" s="4">
        <v>1480</v>
      </c>
    </row>
    <row r="26" spans="1:8" ht="22.2" customHeight="1">
      <c r="A26" s="48">
        <v>23</v>
      </c>
      <c r="B26" s="49" t="s">
        <v>33</v>
      </c>
      <c r="C26" s="50" t="s">
        <v>21</v>
      </c>
      <c r="D26" s="50" t="s">
        <v>155</v>
      </c>
      <c r="E26" s="4">
        <v>360</v>
      </c>
      <c r="F26" s="4">
        <v>740</v>
      </c>
      <c r="G26" s="4">
        <v>1120</v>
      </c>
      <c r="H26" s="4">
        <v>1480</v>
      </c>
    </row>
    <row r="27" spans="1:8" ht="22.2" customHeight="1">
      <c r="A27" s="48">
        <v>24</v>
      </c>
      <c r="B27" s="49" t="s">
        <v>13</v>
      </c>
      <c r="C27" s="50" t="s">
        <v>22</v>
      </c>
      <c r="D27" s="50" t="s">
        <v>155</v>
      </c>
      <c r="E27" s="4">
        <v>100</v>
      </c>
      <c r="F27" s="4">
        <v>200</v>
      </c>
      <c r="G27" s="4">
        <v>310</v>
      </c>
      <c r="H27" s="4">
        <v>410</v>
      </c>
    </row>
    <row r="28" spans="1:8" ht="22.2" customHeight="1">
      <c r="A28" s="48">
        <v>25</v>
      </c>
      <c r="B28" s="49" t="s">
        <v>14</v>
      </c>
      <c r="C28" s="50" t="s">
        <v>25</v>
      </c>
      <c r="D28" s="50" t="s">
        <v>155</v>
      </c>
      <c r="E28" s="4">
        <v>360</v>
      </c>
      <c r="F28" s="4">
        <v>740</v>
      </c>
      <c r="G28" s="4">
        <v>1120</v>
      </c>
      <c r="H28" s="4">
        <v>1480</v>
      </c>
    </row>
    <row r="29" spans="1:8" ht="22.2" customHeight="1">
      <c r="A29" s="48">
        <v>26</v>
      </c>
      <c r="B29" s="49" t="s">
        <v>15</v>
      </c>
      <c r="C29" s="50" t="s">
        <v>25</v>
      </c>
      <c r="D29" s="50" t="s">
        <v>155</v>
      </c>
      <c r="E29" s="4">
        <v>360</v>
      </c>
      <c r="F29" s="4">
        <v>740</v>
      </c>
      <c r="G29" s="4">
        <v>1120</v>
      </c>
      <c r="H29" s="4">
        <v>1480</v>
      </c>
    </row>
    <row r="30" spans="1:8" ht="22.2" customHeight="1">
      <c r="A30" s="48">
        <v>27</v>
      </c>
      <c r="B30" s="49" t="s">
        <v>176</v>
      </c>
      <c r="C30" s="50" t="s">
        <v>25</v>
      </c>
      <c r="D30" s="50" t="s">
        <v>155</v>
      </c>
      <c r="E30" s="4">
        <v>360</v>
      </c>
      <c r="F30" s="4">
        <v>740</v>
      </c>
      <c r="G30" s="4">
        <v>1120</v>
      </c>
      <c r="H30" s="4">
        <v>1480</v>
      </c>
    </row>
    <row r="31" spans="1:8" ht="22.2" customHeight="1">
      <c r="A31" s="48">
        <v>28</v>
      </c>
      <c r="B31" s="49" t="s">
        <v>172</v>
      </c>
      <c r="C31" s="50" t="s">
        <v>155</v>
      </c>
      <c r="D31" s="50" t="s">
        <v>155</v>
      </c>
      <c r="E31" s="4">
        <v>0</v>
      </c>
      <c r="F31" s="4">
        <v>0</v>
      </c>
      <c r="G31" s="4">
        <v>0</v>
      </c>
      <c r="H31" s="4">
        <v>0</v>
      </c>
    </row>
    <row r="32" spans="1:8" ht="22.2" customHeight="1">
      <c r="A32" s="48">
        <v>29</v>
      </c>
      <c r="B32" s="49" t="s">
        <v>173</v>
      </c>
      <c r="C32" s="50" t="s">
        <v>155</v>
      </c>
      <c r="D32" s="50" t="s">
        <v>155</v>
      </c>
      <c r="E32" s="4">
        <v>0</v>
      </c>
      <c r="F32" s="4">
        <v>0</v>
      </c>
      <c r="G32" s="4">
        <v>0</v>
      </c>
      <c r="H32" s="4">
        <v>0</v>
      </c>
    </row>
    <row r="33" spans="1:8" ht="22.2" customHeight="1">
      <c r="A33" s="48">
        <v>30</v>
      </c>
      <c r="B33" s="49" t="s">
        <v>16</v>
      </c>
      <c r="C33" s="50" t="s">
        <v>25</v>
      </c>
      <c r="D33" s="50" t="s">
        <v>155</v>
      </c>
      <c r="E33" s="4">
        <v>360</v>
      </c>
      <c r="F33" s="4">
        <v>740</v>
      </c>
      <c r="G33" s="4">
        <v>1120</v>
      </c>
      <c r="H33" s="4">
        <v>1480</v>
      </c>
    </row>
    <row r="34" spans="1:8" ht="22.2" customHeight="1">
      <c r="A34" s="48">
        <v>31</v>
      </c>
      <c r="B34" s="49" t="s">
        <v>179</v>
      </c>
      <c r="C34" s="50" t="s">
        <v>155</v>
      </c>
      <c r="D34" s="50" t="s">
        <v>155</v>
      </c>
      <c r="E34" s="4">
        <v>0</v>
      </c>
      <c r="F34" s="4">
        <v>0</v>
      </c>
      <c r="G34" s="4">
        <v>0</v>
      </c>
      <c r="H34" s="4">
        <v>0</v>
      </c>
    </row>
    <row r="35" spans="1:8" ht="22.2" customHeight="1">
      <c r="A35" s="48">
        <v>32</v>
      </c>
      <c r="B35" s="49" t="s">
        <v>17</v>
      </c>
      <c r="C35" s="50" t="s">
        <v>25</v>
      </c>
      <c r="D35" s="50" t="s">
        <v>155</v>
      </c>
      <c r="E35" s="4">
        <v>360</v>
      </c>
      <c r="F35" s="4">
        <v>740</v>
      </c>
      <c r="G35" s="4">
        <v>1120</v>
      </c>
      <c r="H35" s="4">
        <v>1480</v>
      </c>
    </row>
    <row r="36" spans="1:8" ht="22.2" customHeight="1">
      <c r="A36" s="48">
        <v>33</v>
      </c>
      <c r="B36" s="49" t="s">
        <v>29</v>
      </c>
      <c r="C36" s="50" t="s">
        <v>25</v>
      </c>
      <c r="D36" s="50" t="s">
        <v>155</v>
      </c>
      <c r="E36" s="4">
        <v>360</v>
      </c>
      <c r="F36" s="4">
        <v>740</v>
      </c>
      <c r="G36" s="4">
        <v>1120</v>
      </c>
      <c r="H36" s="4">
        <v>1480</v>
      </c>
    </row>
    <row r="37" spans="1:8" ht="22.2" customHeight="1">
      <c r="A37" s="48">
        <v>34</v>
      </c>
      <c r="B37" s="49" t="s">
        <v>18</v>
      </c>
      <c r="C37" s="50" t="s">
        <v>22</v>
      </c>
      <c r="D37" s="50" t="s">
        <v>155</v>
      </c>
      <c r="E37" s="4">
        <v>100</v>
      </c>
      <c r="F37" s="4">
        <v>200</v>
      </c>
      <c r="G37" s="4">
        <v>310</v>
      </c>
      <c r="H37" s="4">
        <v>410</v>
      </c>
    </row>
    <row r="38" spans="1:8" ht="22.2" customHeight="1">
      <c r="A38" s="48">
        <v>35</v>
      </c>
      <c r="B38" s="49" t="s">
        <v>30</v>
      </c>
      <c r="C38" s="50" t="s">
        <v>22</v>
      </c>
      <c r="D38" s="50" t="s">
        <v>155</v>
      </c>
      <c r="E38" s="4">
        <v>100</v>
      </c>
      <c r="F38" s="4">
        <v>200</v>
      </c>
      <c r="G38" s="4">
        <v>310</v>
      </c>
      <c r="H38" s="4">
        <v>410</v>
      </c>
    </row>
    <row r="39" spans="1:8" ht="22.2" customHeight="1">
      <c r="A39" s="48">
        <v>36</v>
      </c>
      <c r="B39" s="49" t="s">
        <v>19</v>
      </c>
      <c r="C39" s="50" t="s">
        <v>22</v>
      </c>
      <c r="D39" s="50" t="s">
        <v>155</v>
      </c>
      <c r="E39" s="4">
        <v>100</v>
      </c>
      <c r="F39" s="4">
        <v>200</v>
      </c>
      <c r="G39" s="4">
        <v>310</v>
      </c>
      <c r="H39" s="4">
        <v>410</v>
      </c>
    </row>
    <row r="40" spans="1:8" ht="22.2" customHeight="1">
      <c r="A40" s="48">
        <v>37</v>
      </c>
      <c r="B40" s="49" t="s">
        <v>20</v>
      </c>
      <c r="C40" s="50" t="s">
        <v>22</v>
      </c>
      <c r="D40" s="50" t="s">
        <v>155</v>
      </c>
      <c r="E40" s="4">
        <v>100</v>
      </c>
      <c r="F40" s="4">
        <v>200</v>
      </c>
      <c r="G40" s="4">
        <v>310</v>
      </c>
      <c r="H40" s="4">
        <v>410</v>
      </c>
    </row>
    <row r="41" spans="1:8" ht="22.2" customHeight="1">
      <c r="A41" s="48">
        <v>38</v>
      </c>
      <c r="B41" s="52" t="s">
        <v>133</v>
      </c>
      <c r="C41" s="53" t="s">
        <v>129</v>
      </c>
      <c r="D41" s="53" t="s">
        <v>152</v>
      </c>
      <c r="E41" s="46">
        <v>880</v>
      </c>
      <c r="F41" s="46">
        <v>1760</v>
      </c>
      <c r="G41" s="46">
        <v>2640</v>
      </c>
      <c r="H41" s="46">
        <v>3520</v>
      </c>
    </row>
    <row r="42" spans="1:8" ht="22.2" customHeight="1">
      <c r="A42" s="48">
        <v>39</v>
      </c>
      <c r="B42" s="52" t="s">
        <v>134</v>
      </c>
      <c r="C42" s="54" t="s">
        <v>135</v>
      </c>
      <c r="D42" s="54" t="s">
        <v>155</v>
      </c>
      <c r="E42" s="46">
        <v>360</v>
      </c>
      <c r="F42" s="46">
        <v>740</v>
      </c>
      <c r="G42" s="46">
        <v>1120</v>
      </c>
      <c r="H42" s="46">
        <v>1480</v>
      </c>
    </row>
    <row r="43" spans="1:8" ht="22.2" customHeight="1">
      <c r="A43" s="48">
        <v>40</v>
      </c>
      <c r="B43" s="52" t="s">
        <v>174</v>
      </c>
      <c r="C43" s="54" t="s">
        <v>155</v>
      </c>
      <c r="D43" s="54" t="s">
        <v>155</v>
      </c>
      <c r="E43" s="46">
        <v>0</v>
      </c>
      <c r="F43" s="46">
        <v>0</v>
      </c>
      <c r="G43" s="46">
        <v>0</v>
      </c>
      <c r="H43" s="46">
        <v>0</v>
      </c>
    </row>
    <row r="44" spans="1:8" ht="22.2" customHeight="1">
      <c r="A44" s="48">
        <v>41</v>
      </c>
      <c r="B44" s="52" t="s">
        <v>136</v>
      </c>
      <c r="C44" s="54" t="s">
        <v>127</v>
      </c>
      <c r="D44" s="54" t="s">
        <v>155</v>
      </c>
      <c r="E44" s="46">
        <v>1170</v>
      </c>
      <c r="F44" s="46">
        <v>2340</v>
      </c>
      <c r="G44" s="46">
        <v>3520</v>
      </c>
      <c r="H44" s="46">
        <v>4690</v>
      </c>
    </row>
    <row r="45" spans="1:8" ht="22.2" customHeight="1">
      <c r="A45" s="48">
        <v>42</v>
      </c>
      <c r="B45" s="52" t="s">
        <v>137</v>
      </c>
      <c r="C45" s="54" t="s">
        <v>135</v>
      </c>
      <c r="D45" s="54" t="s">
        <v>155</v>
      </c>
      <c r="E45" s="46">
        <v>360</v>
      </c>
      <c r="F45" s="46">
        <v>740</v>
      </c>
      <c r="G45" s="46">
        <v>1120</v>
      </c>
      <c r="H45" s="46">
        <v>1480</v>
      </c>
    </row>
    <row r="46" spans="1:8" ht="22.2" customHeight="1">
      <c r="A46" s="48">
        <v>43</v>
      </c>
      <c r="B46" s="52" t="s">
        <v>138</v>
      </c>
      <c r="C46" s="54" t="s">
        <v>135</v>
      </c>
      <c r="D46" s="54" t="s">
        <v>151</v>
      </c>
      <c r="E46" s="46">
        <v>360</v>
      </c>
      <c r="F46" s="46">
        <v>740</v>
      </c>
      <c r="G46" s="46">
        <v>1120</v>
      </c>
      <c r="H46" s="46">
        <v>1480</v>
      </c>
    </row>
    <row r="47" spans="1:8" ht="22.2" customHeight="1">
      <c r="A47" s="48">
        <v>44</v>
      </c>
      <c r="B47" s="52" t="s">
        <v>139</v>
      </c>
      <c r="C47" s="54" t="s">
        <v>135</v>
      </c>
      <c r="D47" s="54" t="s">
        <v>155</v>
      </c>
      <c r="E47" s="46">
        <v>360</v>
      </c>
      <c r="F47" s="46">
        <v>740</v>
      </c>
      <c r="G47" s="46">
        <v>1120</v>
      </c>
      <c r="H47" s="46">
        <v>1480</v>
      </c>
    </row>
    <row r="48" spans="1:8" ht="22.2" customHeight="1">
      <c r="A48" s="48">
        <v>45</v>
      </c>
      <c r="B48" s="52" t="s">
        <v>140</v>
      </c>
      <c r="C48" s="54" t="s">
        <v>127</v>
      </c>
      <c r="D48" s="54" t="s">
        <v>155</v>
      </c>
      <c r="E48" s="46">
        <v>1170</v>
      </c>
      <c r="F48" s="46">
        <v>2340</v>
      </c>
      <c r="G48" s="46">
        <v>3520</v>
      </c>
      <c r="H48" s="46">
        <v>4690</v>
      </c>
    </row>
    <row r="49" spans="1:8" ht="22.2" customHeight="1">
      <c r="A49" s="48">
        <v>46</v>
      </c>
      <c r="B49" s="52" t="s">
        <v>175</v>
      </c>
      <c r="C49" s="54" t="s">
        <v>155</v>
      </c>
      <c r="D49" s="54" t="s">
        <v>155</v>
      </c>
      <c r="E49" s="67">
        <v>0</v>
      </c>
      <c r="F49" s="67">
        <v>0</v>
      </c>
      <c r="G49" s="67">
        <v>0</v>
      </c>
      <c r="H49" s="67">
        <v>0</v>
      </c>
    </row>
    <row r="50" spans="1:8" ht="22.2" customHeight="1">
      <c r="A50" s="48">
        <v>47</v>
      </c>
      <c r="B50" s="52" t="s">
        <v>141</v>
      </c>
      <c r="C50" s="54" t="s">
        <v>129</v>
      </c>
      <c r="D50" s="54" t="s">
        <v>155</v>
      </c>
      <c r="E50" s="46">
        <v>880</v>
      </c>
      <c r="F50" s="46">
        <v>1760</v>
      </c>
      <c r="G50" s="46">
        <v>2640</v>
      </c>
      <c r="H50" s="46">
        <v>3520</v>
      </c>
    </row>
    <row r="51" spans="1:8" ht="22.2" customHeight="1">
      <c r="A51" s="48">
        <v>48</v>
      </c>
      <c r="B51" s="52" t="s">
        <v>142</v>
      </c>
      <c r="C51" s="54" t="s">
        <v>135</v>
      </c>
      <c r="D51" s="54" t="s">
        <v>155</v>
      </c>
      <c r="E51" s="46">
        <v>360</v>
      </c>
      <c r="F51" s="46">
        <v>740</v>
      </c>
      <c r="G51" s="46">
        <v>1120</v>
      </c>
      <c r="H51" s="46">
        <v>1480</v>
      </c>
    </row>
    <row r="52" spans="1:8" ht="22.2" customHeight="1">
      <c r="A52" s="48">
        <v>49</v>
      </c>
      <c r="B52" s="52" t="s">
        <v>143</v>
      </c>
      <c r="C52" s="54" t="s">
        <v>135</v>
      </c>
      <c r="D52" s="54" t="s">
        <v>155</v>
      </c>
      <c r="E52" s="46">
        <v>360</v>
      </c>
      <c r="F52" s="46">
        <v>740</v>
      </c>
      <c r="G52" s="46">
        <v>1120</v>
      </c>
      <c r="H52" s="46">
        <v>1480</v>
      </c>
    </row>
    <row r="53" spans="1:8" ht="22.2" customHeight="1">
      <c r="A53" s="48">
        <v>50</v>
      </c>
      <c r="B53" s="52" t="s">
        <v>144</v>
      </c>
      <c r="C53" s="54" t="s">
        <v>135</v>
      </c>
      <c r="D53" s="54" t="s">
        <v>155</v>
      </c>
      <c r="E53" s="46">
        <v>360</v>
      </c>
      <c r="F53" s="46">
        <v>740</v>
      </c>
      <c r="G53" s="46">
        <v>1120</v>
      </c>
      <c r="H53" s="46">
        <v>1480</v>
      </c>
    </row>
    <row r="54" spans="1:8" ht="22.2" customHeight="1">
      <c r="A54" s="48">
        <v>51</v>
      </c>
      <c r="B54" s="52" t="s">
        <v>145</v>
      </c>
      <c r="C54" s="54" t="s">
        <v>135</v>
      </c>
      <c r="D54" s="54" t="s">
        <v>155</v>
      </c>
      <c r="E54" s="46">
        <v>360</v>
      </c>
      <c r="F54" s="46">
        <v>740</v>
      </c>
      <c r="G54" s="46">
        <v>1120</v>
      </c>
      <c r="H54" s="46">
        <v>1480</v>
      </c>
    </row>
    <row r="55" spans="1:8" ht="22.2" customHeight="1">
      <c r="A55" s="48">
        <v>52</v>
      </c>
      <c r="B55" s="52" t="s">
        <v>146</v>
      </c>
      <c r="C55" s="54" t="s">
        <v>135</v>
      </c>
      <c r="D55" s="54" t="s">
        <v>155</v>
      </c>
      <c r="E55" s="46">
        <v>360</v>
      </c>
      <c r="F55" s="46">
        <v>740</v>
      </c>
      <c r="G55" s="46">
        <v>1120</v>
      </c>
      <c r="H55" s="46">
        <v>1480</v>
      </c>
    </row>
    <row r="56" spans="1:8" ht="22.2" customHeight="1">
      <c r="A56" s="48">
        <v>53</v>
      </c>
      <c r="B56" s="55" t="s">
        <v>147</v>
      </c>
      <c r="C56" s="53" t="s">
        <v>127</v>
      </c>
      <c r="D56" s="54" t="s">
        <v>155</v>
      </c>
      <c r="E56" s="46">
        <v>1170</v>
      </c>
      <c r="F56" s="46">
        <v>2340</v>
      </c>
      <c r="G56" s="46">
        <v>3520</v>
      </c>
      <c r="H56" s="46">
        <v>4690</v>
      </c>
    </row>
    <row r="57" spans="1:8" ht="22.2" customHeight="1">
      <c r="A57" s="48">
        <v>54</v>
      </c>
      <c r="B57" s="52" t="s">
        <v>148</v>
      </c>
      <c r="C57" s="54" t="s">
        <v>149</v>
      </c>
      <c r="D57" s="54" t="s">
        <v>155</v>
      </c>
      <c r="E57" s="46">
        <v>100</v>
      </c>
      <c r="F57" s="46">
        <v>200</v>
      </c>
      <c r="G57" s="46">
        <v>310</v>
      </c>
      <c r="H57" s="46">
        <v>410</v>
      </c>
    </row>
    <row r="58" spans="1:8" ht="24.6" customHeight="1">
      <c r="A58" s="48">
        <v>55</v>
      </c>
      <c r="B58" s="56" t="s">
        <v>153</v>
      </c>
      <c r="C58" s="54" t="s">
        <v>154</v>
      </c>
      <c r="D58" s="10" t="s">
        <v>155</v>
      </c>
      <c r="E58" s="46">
        <v>360</v>
      </c>
      <c r="F58" s="46">
        <v>740</v>
      </c>
      <c r="G58" s="46">
        <v>1120</v>
      </c>
      <c r="H58" s="46">
        <v>1480</v>
      </c>
    </row>
  </sheetData>
  <sheetProtection algorithmName="SHA-512" hashValue="RHwgwIem7A/TEZvD6nPEwvZd1Olnc8sJYak0xrzMZRittNBS1NMNMK4LFNKkRsz2Q3nmjXst7Xvozjwd0DdEZg==" saltValue="/72kRxIXrPNaVD3m4g7NzQ==" spinCount="100000" sheet="1" objects="1" scenarios="1"/>
  <autoFilter ref="A3:H40" xr:uid="{00000000-0009-0000-0000-000006000000}"/>
  <mergeCells count="2">
    <mergeCell ref="A1:H1"/>
    <mergeCell ref="E2:H2"/>
  </mergeCells>
  <phoneticPr fontId="10"/>
  <pageMargins left="0.59055118110236227" right="0" top="0.98425196850393704" bottom="0.98425196850393704" header="0.51181102362204722" footer="0.51181102362204722"/>
  <pageSetup paperSize="9" scale="84" orientation="portrait" r:id="rId1"/>
  <headerFooter alignWithMargins="0">
    <oddFooter>&amp;C&amp;"ＭＳ ゴシック,標準"&amp;16 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1"/>
  <sheetViews>
    <sheetView zoomScaleNormal="100" workbookViewId="0">
      <selection activeCell="L6" sqref="L6"/>
    </sheetView>
  </sheetViews>
  <sheetFormatPr defaultRowHeight="24.75" customHeight="1"/>
  <sheetData>
    <row r="2" spans="1:5" ht="24.75" customHeight="1">
      <c r="A2" s="41" t="s">
        <v>22</v>
      </c>
      <c r="B2" s="42">
        <v>100</v>
      </c>
      <c r="C2" s="42">
        <v>200</v>
      </c>
      <c r="D2" s="42">
        <v>310</v>
      </c>
      <c r="E2" s="42">
        <v>410</v>
      </c>
    </row>
    <row r="3" spans="1:5" ht="24.75" customHeight="1">
      <c r="A3" s="41" t="s">
        <v>43</v>
      </c>
      <c r="B3" s="42">
        <v>360</v>
      </c>
      <c r="C3" s="42">
        <v>740</v>
      </c>
      <c r="D3" s="42">
        <v>1120</v>
      </c>
      <c r="E3" s="42">
        <v>1480</v>
      </c>
    </row>
    <row r="4" spans="1:5" ht="24.75" customHeight="1">
      <c r="A4" s="43" t="s">
        <v>126</v>
      </c>
      <c r="B4" s="44">
        <v>1460</v>
      </c>
      <c r="C4" s="45">
        <v>2930</v>
      </c>
      <c r="D4" s="45">
        <v>4420</v>
      </c>
      <c r="E4" s="45">
        <v>5880</v>
      </c>
    </row>
    <row r="5" spans="1:5" ht="24.75" customHeight="1">
      <c r="A5" s="43" t="s">
        <v>127</v>
      </c>
      <c r="B5" s="44">
        <v>1170</v>
      </c>
      <c r="C5" s="45">
        <v>2340</v>
      </c>
      <c r="D5" s="45">
        <v>3520</v>
      </c>
      <c r="E5" s="45">
        <v>4690</v>
      </c>
    </row>
    <row r="6" spans="1:5" ht="24.75" customHeight="1">
      <c r="A6" s="43" t="s">
        <v>128</v>
      </c>
      <c r="B6" s="44">
        <v>1020</v>
      </c>
      <c r="C6" s="45">
        <v>2060</v>
      </c>
      <c r="D6" s="45">
        <v>3100</v>
      </c>
      <c r="E6" s="45">
        <v>4130</v>
      </c>
    </row>
    <row r="7" spans="1:5" ht="24.75" customHeight="1">
      <c r="A7" s="43" t="s">
        <v>129</v>
      </c>
      <c r="B7" s="44">
        <v>880</v>
      </c>
      <c r="C7" s="45">
        <v>1760</v>
      </c>
      <c r="D7" s="45">
        <v>2640</v>
      </c>
      <c r="E7" s="45">
        <v>3520</v>
      </c>
    </row>
    <row r="8" spans="1:5" ht="24.75" customHeight="1">
      <c r="A8" s="43" t="s">
        <v>130</v>
      </c>
      <c r="B8" s="44">
        <v>730</v>
      </c>
      <c r="C8" s="45">
        <v>1460</v>
      </c>
      <c r="D8" s="45">
        <v>2210</v>
      </c>
      <c r="E8" s="45">
        <v>2940</v>
      </c>
    </row>
    <row r="9" spans="1:5" ht="24.75" customHeight="1">
      <c r="A9" s="43" t="s">
        <v>131</v>
      </c>
      <c r="B9" s="44">
        <v>580</v>
      </c>
      <c r="C9" s="45">
        <v>1170</v>
      </c>
      <c r="D9" s="45">
        <v>1760</v>
      </c>
      <c r="E9" s="45">
        <v>2340</v>
      </c>
    </row>
    <row r="10" spans="1:5" ht="24.75" customHeight="1">
      <c r="A10" s="43" t="s">
        <v>132</v>
      </c>
      <c r="B10" s="44">
        <v>290</v>
      </c>
      <c r="C10" s="45">
        <v>590</v>
      </c>
      <c r="D10" s="45">
        <v>890</v>
      </c>
      <c r="E10" s="45">
        <v>1190</v>
      </c>
    </row>
    <row r="11" spans="1:5" ht="24.75" customHeight="1">
      <c r="A11" s="43" t="s">
        <v>155</v>
      </c>
      <c r="B11" s="44">
        <v>0</v>
      </c>
      <c r="C11" s="45">
        <v>0</v>
      </c>
      <c r="D11" s="45">
        <v>0</v>
      </c>
      <c r="E11" s="45">
        <v>0</v>
      </c>
    </row>
  </sheetData>
  <sheetProtection algorithmName="SHA-512" hashValue="QfNK0ZJM0YrsmMhu1hCxBKz4lSyf1DlqD4NkZHTcn6ZD+w9YbiMp8AyIgXxnbtHIwfmzW6dIhLP46CoK2BljAw==" saltValue="Hxy7EcWRzJFquY8SisaYqg==" spinCount="100000" sheet="1" objects="1" scenarios="1"/>
  <phoneticPr fontId="1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/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92</v>
      </c>
      <c r="B1" s="5" t="s">
        <v>55</v>
      </c>
      <c r="C1" s="5" t="s">
        <v>105</v>
      </c>
      <c r="D1" t="s">
        <v>162</v>
      </c>
      <c r="E1" t="s">
        <v>165</v>
      </c>
    </row>
    <row r="2" spans="1:5">
      <c r="A2" s="5" t="s">
        <v>93</v>
      </c>
      <c r="B2" s="58">
        <v>0.25</v>
      </c>
      <c r="C2" t="s">
        <v>106</v>
      </c>
      <c r="D2" s="61">
        <v>0</v>
      </c>
      <c r="E2" s="61">
        <v>0</v>
      </c>
    </row>
    <row r="3" spans="1:5">
      <c r="A3" s="5" t="s">
        <v>104</v>
      </c>
      <c r="B3" s="58">
        <v>0.27083333333333331</v>
      </c>
      <c r="C3" t="s">
        <v>107</v>
      </c>
      <c r="D3" s="61">
        <v>4.1666666666666664E-2</v>
      </c>
      <c r="E3" s="61">
        <v>4.1666666666666664E-2</v>
      </c>
    </row>
    <row r="4" spans="1:5">
      <c r="B4" s="58">
        <v>0.29166666666666702</v>
      </c>
      <c r="C4" t="s">
        <v>108</v>
      </c>
      <c r="D4" s="61">
        <v>8.3333333333333301E-2</v>
      </c>
      <c r="E4" s="61">
        <v>8.3333333333333301E-2</v>
      </c>
    </row>
    <row r="5" spans="1:5">
      <c r="B5" s="58">
        <v>0.3125</v>
      </c>
      <c r="C5" t="s">
        <v>124</v>
      </c>
      <c r="D5" s="61">
        <v>0.125</v>
      </c>
      <c r="E5" s="61">
        <v>0.125</v>
      </c>
    </row>
    <row r="6" spans="1:5">
      <c r="B6" s="58">
        <v>0.33333333333333298</v>
      </c>
      <c r="C6" t="s">
        <v>125</v>
      </c>
      <c r="D6" s="61">
        <v>0.16666666666666699</v>
      </c>
      <c r="E6" s="61">
        <v>0.16666666666666699</v>
      </c>
    </row>
    <row r="7" spans="1:5">
      <c r="B7" s="58">
        <v>0.35416666666666702</v>
      </c>
      <c r="C7" t="s">
        <v>164</v>
      </c>
      <c r="D7" s="61">
        <v>0.20833333333333301</v>
      </c>
    </row>
    <row r="8" spans="1:5">
      <c r="B8" s="58">
        <v>0.375</v>
      </c>
      <c r="C8" t="s">
        <v>178</v>
      </c>
      <c r="D8" s="61">
        <v>0.25</v>
      </c>
    </row>
    <row r="9" spans="1:5">
      <c r="B9" s="58">
        <v>0.39583333333333298</v>
      </c>
      <c r="D9" s="61">
        <v>0.29166666666666702</v>
      </c>
    </row>
    <row r="10" spans="1:5">
      <c r="B10" s="58">
        <v>0.41666666666666702</v>
      </c>
      <c r="D10" s="61">
        <v>0.33333333333333298</v>
      </c>
    </row>
    <row r="11" spans="1:5">
      <c r="B11" s="58">
        <v>0.4375</v>
      </c>
      <c r="D11" s="61">
        <v>0.375</v>
      </c>
    </row>
    <row r="12" spans="1:5">
      <c r="B12" s="58">
        <v>0.45833333333333298</v>
      </c>
      <c r="D12" s="61">
        <v>0.41666666666666702</v>
      </c>
    </row>
    <row r="13" spans="1:5">
      <c r="B13" s="58">
        <v>0.47916666666666602</v>
      </c>
      <c r="D13" s="61">
        <v>0.45833333333333298</v>
      </c>
    </row>
    <row r="14" spans="1:5">
      <c r="B14" s="58">
        <v>0.5</v>
      </c>
      <c r="D14" s="61">
        <v>0.5</v>
      </c>
    </row>
    <row r="15" spans="1:5">
      <c r="B15" s="58">
        <v>0.52083333333333304</v>
      </c>
      <c r="D15" s="61">
        <v>0.54166666666666696</v>
      </c>
    </row>
    <row r="16" spans="1:5">
      <c r="B16" s="58">
        <v>0.54166666666666596</v>
      </c>
      <c r="D16" s="61">
        <v>0.58333333333333304</v>
      </c>
    </row>
    <row r="17" spans="2:4">
      <c r="B17" s="58">
        <v>0.5625</v>
      </c>
      <c r="D17" s="61">
        <v>0.625</v>
      </c>
    </row>
    <row r="18" spans="2:4">
      <c r="B18" s="58">
        <v>0.58333333333333304</v>
      </c>
    </row>
    <row r="19" spans="2:4">
      <c r="B19" s="58">
        <v>0.60416666666666596</v>
      </c>
    </row>
    <row r="20" spans="2:4">
      <c r="B20" s="58">
        <v>0.625</v>
      </c>
    </row>
    <row r="21" spans="2:4">
      <c r="B21" s="58">
        <v>0.64583333333333304</v>
      </c>
    </row>
    <row r="22" spans="2:4">
      <c r="B22" s="58">
        <v>0.66666666666666596</v>
      </c>
    </row>
    <row r="23" spans="2:4">
      <c r="B23" s="58">
        <v>0.6875</v>
      </c>
    </row>
    <row r="24" spans="2:4">
      <c r="B24" s="58">
        <v>0.70833333333333304</v>
      </c>
    </row>
    <row r="25" spans="2:4">
      <c r="B25" s="58">
        <v>0.72916666666666596</v>
      </c>
    </row>
    <row r="26" spans="2:4">
      <c r="B26" s="58">
        <v>0.75</v>
      </c>
    </row>
    <row r="27" spans="2:4">
      <c r="B27" s="58">
        <v>0.77083333333333304</v>
      </c>
    </row>
    <row r="28" spans="2:4">
      <c r="B28" s="58">
        <v>0.79166666666666596</v>
      </c>
    </row>
    <row r="29" spans="2:4">
      <c r="B29" s="58">
        <v>0.8125</v>
      </c>
    </row>
    <row r="30" spans="2:4">
      <c r="B30" s="58">
        <v>0.83333333333333304</v>
      </c>
    </row>
    <row r="31" spans="2:4">
      <c r="B31" s="58">
        <v>0.85416666666666596</v>
      </c>
    </row>
    <row r="32" spans="2:4">
      <c r="B32" s="58">
        <v>0.874999999999999</v>
      </c>
    </row>
  </sheetData>
  <sheetProtection algorithmName="SHA-512" hashValue="NpvPZ06ooiueE06utyNb+A5leIvRSFKQM2z7UXER98mIadfsim2r1PFdunYmmeUfqefqVGrETG7nvklZ6Qyb1g==" saltValue="w2/2aB66CK516ipWbg6mpA==" spinCount="100000" sheet="1" objects="1" scenarios="1"/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申請書(体育施設利用許可)</vt:lpstr>
      <vt:lpstr>【計画表】体育館</vt:lpstr>
      <vt:lpstr>【計画表】武道場</vt:lpstr>
      <vt:lpstr>【計画表】その他</vt:lpstr>
      <vt:lpstr>申請書（グラウンド夜間照明)</vt:lpstr>
      <vt:lpstr>【計画表】グラウンド</vt:lpstr>
      <vt:lpstr>【計画表】テニスコート</vt:lpstr>
      <vt:lpstr>葵区小・中・特支学校 </vt:lpstr>
      <vt:lpstr>照明規模</vt:lpstr>
      <vt:lpstr>利用時間</vt:lpstr>
      <vt:lpstr>【計画表】グラウンド!Print_Area</vt:lpstr>
      <vt:lpstr>【計画表】その他!Print_Area</vt:lpstr>
      <vt:lpstr>【計画表】テニスコート!Print_Area</vt:lpstr>
      <vt:lpstr>【計画表】体育館!Print_Area</vt:lpstr>
      <vt:lpstr>【計画表】武道場!Print_Area</vt:lpstr>
      <vt:lpstr>'葵区小・中・特支学校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2024-11-25T07:06:22Z</cp:lastPrinted>
  <dcterms:created xsi:type="dcterms:W3CDTF">2006-05-24T08:08:04Z</dcterms:created>
  <dcterms:modified xsi:type="dcterms:W3CDTF">2025-01-23T05:23:52Z</dcterms:modified>
</cp:coreProperties>
</file>