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6手引き・様式集\R6～様式変更\01　申請書\HP\"/>
    </mc:Choice>
  </mc:AlternateContent>
  <xr:revisionPtr revIDLastSave="0" documentId="13_ncr:1_{AAA8DCFE-EFE9-41E8-833E-150E87057E1B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武道場" sheetId="21" r:id="rId2"/>
    <sheet name="【計画表】その他（グラウンド）" sheetId="25" r:id="rId3"/>
    <sheet name="清水桜が丘高校" sheetId="24" r:id="rId4"/>
    <sheet name="利用時間" sheetId="12" r:id="rId5"/>
  </sheets>
  <definedNames>
    <definedName name="_xlnm._FilterDatabase" localSheetId="2" hidden="1">'【計画表】その他（グラウンド）'!$A$1:$G$3</definedName>
    <definedName name="_xlnm._FilterDatabase" localSheetId="1" hidden="1">【計画表】武道場!$A$1:$G$3</definedName>
    <definedName name="_xlnm._FilterDatabase" localSheetId="3" hidden="1">清水桜が丘高校!$A$3:$H$4</definedName>
    <definedName name="_xlnm.Print_Area" localSheetId="2">'【計画表】その他（グラウンド）'!$A$1:$AF$41</definedName>
    <definedName name="_xlnm.Print_Area" localSheetId="1">【計画表】武道場!$A$1:$AF$41</definedName>
    <definedName name="_xlnm.Print_Area" localSheetId="3">清水桜が丘高校!$A$1:$H$4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5" l="1"/>
  <c r="B20" i="14" s="1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B3" i="25"/>
  <c r="F2" i="25"/>
  <c r="A35" i="25" s="1"/>
  <c r="B2" i="25"/>
  <c r="A36" i="25" s="1"/>
  <c r="AI7" i="21"/>
  <c r="AJ7" i="21"/>
  <c r="AK7" i="21"/>
  <c r="AL7" i="21"/>
  <c r="AM8" i="21"/>
  <c r="AM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7" i="21"/>
  <c r="B17" i="14"/>
  <c r="G40" i="21"/>
  <c r="AL37" i="21"/>
  <c r="AK37" i="21"/>
  <c r="AJ37" i="21"/>
  <c r="AI37" i="21"/>
  <c r="AH37" i="21"/>
  <c r="AG37" i="21"/>
  <c r="AF37" i="21"/>
  <c r="B40" i="21" s="1"/>
  <c r="D40" i="21" s="1"/>
  <c r="AL36" i="21"/>
  <c r="AK36" i="21"/>
  <c r="AJ36" i="21"/>
  <c r="AI36" i="21"/>
  <c r="AH36" i="21"/>
  <c r="AG36" i="21"/>
  <c r="AF36" i="21"/>
  <c r="AL35" i="21"/>
  <c r="AK35" i="21"/>
  <c r="AJ35" i="21"/>
  <c r="AI35" i="21"/>
  <c r="AH35" i="21"/>
  <c r="AG35" i="21"/>
  <c r="AF35" i="21"/>
  <c r="AL34" i="21"/>
  <c r="AK34" i="21"/>
  <c r="AJ34" i="21"/>
  <c r="AI34" i="21"/>
  <c r="AH34" i="21"/>
  <c r="AG34" i="21"/>
  <c r="AF34" i="21"/>
  <c r="AL33" i="21"/>
  <c r="AK33" i="21"/>
  <c r="AJ33" i="21"/>
  <c r="AI33" i="21"/>
  <c r="AH33" i="21"/>
  <c r="AG33" i="21"/>
  <c r="AF33" i="21"/>
  <c r="AL32" i="21"/>
  <c r="AK32" i="21"/>
  <c r="AJ32" i="21"/>
  <c r="AI32" i="21"/>
  <c r="AH32" i="21"/>
  <c r="AG32" i="21"/>
  <c r="AF32" i="21"/>
  <c r="AL31" i="21"/>
  <c r="AK31" i="21"/>
  <c r="AJ31" i="21"/>
  <c r="AI31" i="21"/>
  <c r="AH31" i="21"/>
  <c r="AG31" i="21"/>
  <c r="AF31" i="21"/>
  <c r="AL30" i="21"/>
  <c r="AK30" i="21"/>
  <c r="AJ30" i="21"/>
  <c r="AI30" i="21"/>
  <c r="AH30" i="21"/>
  <c r="AG30" i="21"/>
  <c r="AF30" i="21"/>
  <c r="AL29" i="21"/>
  <c r="AK29" i="21"/>
  <c r="AJ29" i="21"/>
  <c r="AI29" i="21"/>
  <c r="AH29" i="21"/>
  <c r="AG29" i="21"/>
  <c r="AF29" i="21"/>
  <c r="AL28" i="21"/>
  <c r="AK28" i="21"/>
  <c r="AJ28" i="21"/>
  <c r="AI28" i="21"/>
  <c r="AH28" i="21"/>
  <c r="AG28" i="21"/>
  <c r="AF28" i="21"/>
  <c r="AL27" i="21"/>
  <c r="AK27" i="21"/>
  <c r="AJ27" i="21"/>
  <c r="AI27" i="21"/>
  <c r="AH27" i="21"/>
  <c r="AG27" i="21"/>
  <c r="AF27" i="21"/>
  <c r="AL26" i="21"/>
  <c r="AK26" i="21"/>
  <c r="AJ26" i="21"/>
  <c r="AI26" i="21"/>
  <c r="AH26" i="21"/>
  <c r="AG26" i="21"/>
  <c r="AF26" i="21"/>
  <c r="AL25" i="21"/>
  <c r="AK25" i="21"/>
  <c r="AJ25" i="21"/>
  <c r="AI25" i="21"/>
  <c r="AH25" i="21"/>
  <c r="AG25" i="21"/>
  <c r="AF25" i="21"/>
  <c r="AL24" i="21"/>
  <c r="AK24" i="21"/>
  <c r="AJ24" i="21"/>
  <c r="AI24" i="21"/>
  <c r="AH24" i="21"/>
  <c r="AG24" i="21"/>
  <c r="AF24" i="21"/>
  <c r="AL23" i="21"/>
  <c r="AK23" i="21"/>
  <c r="AJ23" i="21"/>
  <c r="AI23" i="21"/>
  <c r="AH23" i="21"/>
  <c r="AG23" i="21"/>
  <c r="AF23" i="21"/>
  <c r="AL22" i="21"/>
  <c r="AK22" i="21"/>
  <c r="AJ22" i="21"/>
  <c r="AI22" i="21"/>
  <c r="AH22" i="21"/>
  <c r="AG22" i="21"/>
  <c r="AF22" i="21"/>
  <c r="AL21" i="21"/>
  <c r="AK21" i="21"/>
  <c r="AJ21" i="21"/>
  <c r="AI21" i="21"/>
  <c r="AH21" i="21"/>
  <c r="AG21" i="21"/>
  <c r="AF21" i="21"/>
  <c r="AL20" i="21"/>
  <c r="AK20" i="21"/>
  <c r="AJ20" i="21"/>
  <c r="AI20" i="21"/>
  <c r="AH20" i="21"/>
  <c r="AG20" i="21"/>
  <c r="AF20" i="21"/>
  <c r="AL19" i="21"/>
  <c r="AK19" i="21"/>
  <c r="AJ19" i="21"/>
  <c r="AI19" i="21"/>
  <c r="AH19" i="21"/>
  <c r="AG19" i="21"/>
  <c r="AF19" i="21"/>
  <c r="AL18" i="21"/>
  <c r="AK18" i="21"/>
  <c r="AJ18" i="21"/>
  <c r="AI18" i="21"/>
  <c r="AH18" i="21"/>
  <c r="AG18" i="21"/>
  <c r="AF18" i="21"/>
  <c r="AL17" i="21"/>
  <c r="AK17" i="21"/>
  <c r="AJ17" i="21"/>
  <c r="AI17" i="21"/>
  <c r="AH17" i="21"/>
  <c r="AG17" i="21"/>
  <c r="AF17" i="21"/>
  <c r="AL16" i="21"/>
  <c r="AK16" i="21"/>
  <c r="AJ16" i="21"/>
  <c r="AI16" i="21"/>
  <c r="AH16" i="21"/>
  <c r="AG16" i="21"/>
  <c r="AF16" i="21"/>
  <c r="AL15" i="21"/>
  <c r="AK15" i="21"/>
  <c r="AJ15" i="21"/>
  <c r="AI15" i="21"/>
  <c r="AH15" i="21"/>
  <c r="AG15" i="21"/>
  <c r="AF15" i="21"/>
  <c r="AL14" i="21"/>
  <c r="AK14" i="21"/>
  <c r="AJ14" i="21"/>
  <c r="AI14" i="21"/>
  <c r="AH14" i="21"/>
  <c r="AG14" i="21"/>
  <c r="AF14" i="21"/>
  <c r="AL13" i="21"/>
  <c r="AK13" i="21"/>
  <c r="AJ13" i="21"/>
  <c r="AI13" i="21"/>
  <c r="AH13" i="21"/>
  <c r="AG13" i="21"/>
  <c r="AF13" i="21"/>
  <c r="AL12" i="21"/>
  <c r="AK12" i="21"/>
  <c r="AJ12" i="21"/>
  <c r="AI12" i="21"/>
  <c r="AH12" i="21"/>
  <c r="AG12" i="21"/>
  <c r="AF12" i="21"/>
  <c r="AL11" i="21"/>
  <c r="AK11" i="21"/>
  <c r="AJ11" i="21"/>
  <c r="AI11" i="21"/>
  <c r="AH11" i="21"/>
  <c r="AG11" i="21"/>
  <c r="AF11" i="21"/>
  <c r="AL10" i="21"/>
  <c r="AK10" i="21"/>
  <c r="AJ10" i="21"/>
  <c r="AI10" i="21"/>
  <c r="AH10" i="21"/>
  <c r="AG10" i="21"/>
  <c r="AF10" i="21"/>
  <c r="AL9" i="21"/>
  <c r="AK9" i="21"/>
  <c r="AJ9" i="21"/>
  <c r="AI9" i="21"/>
  <c r="AH9" i="21"/>
  <c r="AG9" i="21"/>
  <c r="AF9" i="21"/>
  <c r="AL8" i="21"/>
  <c r="AK8" i="21"/>
  <c r="AJ8" i="21"/>
  <c r="AI8" i="21"/>
  <c r="AH8" i="21"/>
  <c r="AG8" i="21"/>
  <c r="AF8" i="21"/>
  <c r="AH7" i="21"/>
  <c r="AG7" i="21"/>
  <c r="AF7" i="21"/>
  <c r="F2" i="21"/>
  <c r="B2" i="21"/>
  <c r="B40" i="25" l="1"/>
  <c r="D40" i="25" s="1"/>
  <c r="B19" i="14" s="1"/>
  <c r="A37" i="25"/>
  <c r="B3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G15" i="14"/>
  <c r="B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<sst xmlns="http://schemas.openxmlformats.org/spreadsheetml/2006/main" count="163" uniqueCount="79">
  <si>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</si>
  <si>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</si>
  <si>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</si>
  <si>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</si>
  <si>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</si>
  <si>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</si>
  <si>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</si>
  <si>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</si>
  <si>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</si>
  <si>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</si>
  <si>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</si>
  <si>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</si>
  <si>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</si>
  <si>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</si>
  <si>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</si>
  <si>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</si>
  <si>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</si>
  <si>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</si>
  <si>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</si>
  <si>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</si>
  <si>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</si>
  <si>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</si>
  <si>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</si>
  <si>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</si>
  <si>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</si>
  <si>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申請者</t>
    <rPh sb="0" eb="3">
      <t>シンセイシャ</t>
    </rPh>
    <phoneticPr fontId="8"/>
  </si>
  <si>
    <t>利用責任者</t>
    <rPh sb="0" eb="2">
      <t>リヨウ</t>
    </rPh>
    <rPh sb="2" eb="5">
      <t>セキニンシャ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</si>
  <si>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</si>
  <si>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</si>
  <si>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</si>
  <si>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</si>
  <si>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</si>
  <si>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</si>
  <si>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</si>
  <si>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</si>
  <si>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</si>
  <si>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</si>
  <si>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</si>
  <si>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</si>
  <si>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</si>
  <si>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</si>
  <si>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</si>
  <si>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</si>
  <si>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</si>
  <si>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</si>
  <si>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</si>
  <si>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</si>
  <si>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</si>
  <si>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</si>
  <si>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</si>
  <si>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</si>
  <si>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</si>
  <si>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</si>
  <si>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</si>
  <si>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</si>
  <si>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</si>
  <si>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</si>
  <si>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</si>
  <si>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</si>
  <si>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</si>
  <si>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</si>
  <si>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</si>
  <si>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</si>
  <si>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利用団体5</t>
    <rPh sb="0" eb="4">
      <t>リヨウダンタイ</t>
    </rPh>
    <phoneticPr fontId="5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</si>
  <si>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</si>
  <si>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</si>
  <si>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</si>
  <si>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</si>
  <si>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</si>
  <si>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</si>
  <si>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</si>
  <si>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</si>
  <si>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</si>
  <si>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</si>
  <si>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なし</t>
    <phoneticPr fontId="2"/>
  </si>
  <si>
    <t>清水桜が丘高校</t>
    <rPh sb="0" eb="2">
      <t>シミズ</t>
    </rPh>
    <rPh sb="2" eb="3">
      <t>サクラ</t>
    </rPh>
    <rPh sb="4" eb="5">
      <t>オカ</t>
    </rPh>
    <rPh sb="5" eb="7">
      <t>コウコウ</t>
    </rPh>
    <phoneticPr fontId="8"/>
  </si>
  <si>
    <t>なし</t>
    <phoneticPr fontId="8"/>
  </si>
  <si>
    <t>その他（グラウンド）</t>
    <rPh sb="2" eb="3">
      <t>タ</t>
    </rPh>
    <phoneticPr fontId="7"/>
  </si>
  <si>
    <t>890円/時間</t>
    <rPh sb="3" eb="4">
      <t>エン</t>
    </rPh>
    <rPh sb="5" eb="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</si>
</sst>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9" fontId="17" fillId="0" borderId="14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7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F5" sqref="F5"/>
    </sheetView>
  </sheetViews>
  <sheetFormatPr defaultColWidth="9" defaultRowHeight="20.100000000000001" customHeight="1"/>
  <cols>
    <col min="1" max="1" width="13.6640625" style="10" customWidth="1"/>
    <col min="2" max="2" width="15.33203125" style="10" customWidth="1"/>
    <col min="3" max="4" width="6.77734375" style="10" customWidth="1"/>
    <col min="5" max="5" width="15.33203125" style="10" customWidth="1"/>
    <col min="6" max="6" width="12.77734375" style="10" customWidth="1"/>
    <col min="7" max="8" width="10" style="10" customWidth="1"/>
    <col min="9" max="10" width="6.77734375" style="10" customWidth="1"/>
    <col min="11" max="11" width="5.6640625" style="10" customWidth="1"/>
    <col min="12" max="16384" width="9" style="10"/>
  </cols>
  <sheetData>
    <row r="1" spans="1:11" ht="20.100000000000001" customHeight="1">
      <c r="A1" s="10" t="s">
        <v>55</v>
      </c>
    </row>
    <row r="3" spans="1:11" ht="30" customHeight="1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0" customHeight="1"/>
    <row r="5" spans="1:11" ht="30" customHeight="1">
      <c r="F5" s="23"/>
      <c r="G5" s="11" t="s">
        <v>22</v>
      </c>
      <c r="H5" s="24"/>
      <c r="I5" s="11" t="s">
        <v>23</v>
      </c>
      <c r="J5" s="24"/>
      <c r="K5" s="11" t="s">
        <v>24</v>
      </c>
    </row>
    <row r="6" spans="1:11" ht="20.100000000000001" customHeight="1">
      <c r="G6" s="11"/>
      <c r="H6" s="11"/>
      <c r="I6" s="11"/>
      <c r="J6" s="11"/>
      <c r="K6" s="11"/>
    </row>
    <row r="7" spans="1:11" ht="30" customHeight="1">
      <c r="A7" s="30" t="s">
        <v>60</v>
      </c>
    </row>
    <row r="9" spans="1:11" ht="28.8" customHeight="1">
      <c r="E9" s="51" t="s">
        <v>25</v>
      </c>
      <c r="F9" s="30" t="s">
        <v>59</v>
      </c>
      <c r="G9" s="61"/>
      <c r="H9" s="61"/>
      <c r="I9" s="60" t="s">
        <v>71</v>
      </c>
      <c r="J9" s="60"/>
      <c r="K9" s="60"/>
    </row>
    <row r="10" spans="1:11" ht="28.8" customHeight="1">
      <c r="E10" s="51"/>
      <c r="F10" s="30"/>
      <c r="G10" s="28"/>
      <c r="H10" s="28"/>
      <c r="I10" s="27"/>
      <c r="J10" s="27"/>
      <c r="K10" s="27"/>
    </row>
    <row r="11" spans="1:11" ht="28.8" customHeight="1">
      <c r="E11" s="51"/>
      <c r="F11" s="30" t="s">
        <v>36</v>
      </c>
      <c r="G11" s="56"/>
      <c r="H11" s="56"/>
      <c r="I11" s="56"/>
      <c r="J11" s="56"/>
      <c r="K11" s="56"/>
    </row>
    <row r="12" spans="1:11" ht="20.100000000000001" customHeight="1">
      <c r="E12" s="29"/>
      <c r="F12" s="30"/>
      <c r="G12" s="32"/>
      <c r="H12" s="32"/>
      <c r="I12" s="32"/>
      <c r="J12" s="32"/>
      <c r="K12" s="32"/>
    </row>
    <row r="13" spans="1:11" ht="30" customHeight="1">
      <c r="A13" s="52" t="s">
        <v>56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38.4" customHeight="1">
      <c r="A14" s="57" t="s">
        <v>57</v>
      </c>
      <c r="B14" s="12" t="s">
        <v>30</v>
      </c>
      <c r="C14" s="59"/>
      <c r="D14" s="62"/>
      <c r="E14" s="16" t="s">
        <v>31</v>
      </c>
      <c r="F14" s="18"/>
      <c r="G14" s="63" t="s">
        <v>29</v>
      </c>
      <c r="H14" s="64"/>
      <c r="I14" s="65"/>
      <c r="J14" s="66"/>
      <c r="K14" s="17"/>
    </row>
    <row r="15" spans="1:11" ht="38.4" customHeight="1">
      <c r="A15" s="58"/>
      <c r="B15" s="16" t="s">
        <v>32</v>
      </c>
      <c r="C15" s="59"/>
      <c r="D15" s="55"/>
      <c r="E15" s="55"/>
      <c r="F15" s="55"/>
      <c r="G15" s="76" t="str">
        <f>IF(C15="〇","（　)内に施設名を記載","　")</f>
        <v>　</v>
      </c>
      <c r="H15" s="77"/>
      <c r="I15" s="77"/>
      <c r="J15" s="77"/>
      <c r="K15" s="78"/>
    </row>
    <row r="16" spans="1:11" ht="50.4" customHeight="1">
      <c r="A16" s="31" t="s">
        <v>28</v>
      </c>
      <c r="B16" s="19"/>
      <c r="C16" s="13" t="s">
        <v>22</v>
      </c>
      <c r="D16" s="20"/>
      <c r="E16" s="53" t="s">
        <v>65</v>
      </c>
      <c r="F16" s="53"/>
      <c r="G16" s="53"/>
      <c r="H16" s="53"/>
      <c r="I16" s="53"/>
      <c r="J16" s="53"/>
      <c r="K16" s="54"/>
    </row>
    <row r="17" spans="1:11" ht="94.2" customHeight="1">
      <c r="A17" s="31" t="s">
        <v>35</v>
      </c>
      <c r="B17" s="79">
        <f>G9</f>
        <v>0</v>
      </c>
      <c r="C17" s="80"/>
      <c r="D17" s="80"/>
      <c r="E17" s="80"/>
      <c r="F17" s="80"/>
      <c r="G17" s="80"/>
      <c r="H17" s="80"/>
      <c r="I17" s="80"/>
      <c r="J17" s="80"/>
      <c r="K17" s="81"/>
    </row>
    <row r="18" spans="1:11" ht="94.2" customHeight="1">
      <c r="A18" s="31" t="s">
        <v>26</v>
      </c>
      <c r="B18" s="67">
        <f>G11</f>
        <v>0</v>
      </c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94.2" customHeight="1">
      <c r="A19" s="31" t="s">
        <v>58</v>
      </c>
      <c r="B19" s="70">
        <f>【計画表】武道場!D40+'【計画表】その他（グラウンド）'!D40</f>
        <v>0</v>
      </c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94.2" customHeight="1">
      <c r="A20" s="31" t="s">
        <v>27</v>
      </c>
      <c r="B20" s="73">
        <f>【計画表】武道場!G40+'【計画表】その他（グラウンド）'!G40</f>
        <v>0</v>
      </c>
      <c r="C20" s="74"/>
      <c r="D20" s="74"/>
      <c r="E20" s="74"/>
      <c r="F20" s="74"/>
      <c r="G20" s="74"/>
      <c r="H20" s="74"/>
      <c r="I20" s="74"/>
      <c r="J20" s="74"/>
      <c r="K20" s="75"/>
    </row>
  </sheetData>
  <sheetProtection algorithmName="SHA-512" hashValue="uKZW88G/Oxd6WIs5BSQqBBqjp37KigdT97a6CTduLHBd5yey+hcL/l38Ur8zrVi2ehrPurXwS+VmYECCyCNI0w==" saltValue="M2uIb4Z2lOUlO+cuO53ZQQ==" spinCount="100000" sheet="1" objects="1" scenarios="1"/>
  <mergeCells count="18">
    <mergeCell ref="B18:K18"/>
    <mergeCell ref="B19:K19"/>
    <mergeCell ref="B20:K20"/>
    <mergeCell ref="G15:K15"/>
    <mergeCell ref="B17:K17"/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</mergeCells>
  <phoneticPr fontId="8"/>
  <conditionalFormatting sqref="B16 D16">
    <cfRule type="cellIs" dxfId="66" priority="9" operator="equal">
      <formula>""</formula>
    </cfRule>
  </conditionalFormatting>
  <conditionalFormatting sqref="C14:D15">
    <cfRule type="cellIs" dxfId="65" priority="10" operator="equal">
      <formula>""</formula>
    </cfRule>
  </conditionalFormatting>
  <conditionalFormatting sqref="F5 H5 J5">
    <cfRule type="containsBlanks" dxfId="64" priority="2">
      <formula>LEN(TRIM(F5))=0</formula>
    </cfRule>
  </conditionalFormatting>
  <conditionalFormatting sqref="F14">
    <cfRule type="cellIs" dxfId="63" priority="12" operator="equal">
      <formula>""</formula>
    </cfRule>
  </conditionalFormatting>
  <conditionalFormatting sqref="G9:H9">
    <cfRule type="containsBlanks" dxfId="62" priority="8">
      <formula>LEN(TRIM(G9))=0</formula>
    </cfRule>
  </conditionalFormatting>
  <conditionalFormatting sqref="G11:K11">
    <cfRule type="containsBlanks" dxfId="61" priority="3">
      <formula>LEN(TRIM(G11))=0</formula>
    </cfRule>
    <cfRule type="cellIs" dxfId="60" priority="16" operator="equal">
      <formula>"静岡　太郎"</formula>
    </cfRule>
    <cfRule type="cellIs" dxfId="59" priority="17" operator="equal">
      <formula>"葵区〇〇二丁目１－１"</formula>
    </cfRule>
  </conditionalFormatting>
  <conditionalFormatting sqref="I14:J14">
    <cfRule type="cellIs" dxfId="58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"2024,2025"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利用時間!$C$2:$C$7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清水桜が丘高校!$B$4:$B$4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87CD-8A75-4679-904B-35187C66F844}">
  <sheetPr>
    <tabColor rgb="FFFF0000"/>
    <pageSetUpPr fitToPage="1"/>
  </sheetPr>
  <dimension ref="A1:AM43"/>
  <sheetViews>
    <sheetView zoomScaleNormal="100" workbookViewId="0">
      <selection activeCell="D40" sqref="D40:E41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51</v>
      </c>
      <c r="O1" s="42"/>
    </row>
    <row r="2" spans="1:39" ht="28.2" customHeight="1">
      <c r="A2" s="4" t="s">
        <v>7</v>
      </c>
      <c r="B2" s="103">
        <f>'申請書(体育施設利用許可)'!B16</f>
        <v>0</v>
      </c>
      <c r="C2" s="103"/>
      <c r="D2" s="103" t="s">
        <v>8</v>
      </c>
      <c r="E2" s="103"/>
      <c r="F2" s="104">
        <f>'申請書(体育施設利用許可)'!D16</f>
        <v>0</v>
      </c>
      <c r="G2" s="103"/>
      <c r="O2" s="42"/>
      <c r="Q2" s="36"/>
      <c r="R2" s="36"/>
      <c r="S2" s="36"/>
      <c r="T2" s="36"/>
      <c r="U2" s="36"/>
      <c r="V2" s="21"/>
      <c r="X2" s="43"/>
      <c r="Y2" s="44"/>
      <c r="Z2" s="44"/>
      <c r="AA2" s="105" t="s">
        <v>54</v>
      </c>
      <c r="AB2" s="106"/>
      <c r="AC2" s="106"/>
      <c r="AD2" s="106"/>
      <c r="AE2" s="107"/>
      <c r="AF2" s="44"/>
    </row>
    <row r="3" spans="1:39" ht="28.2" customHeight="1" thickBot="1">
      <c r="A3" s="3" t="s">
        <v>6</v>
      </c>
      <c r="B3" s="103">
        <f>'申請書(体育施設利用許可)'!B17:D17</f>
        <v>0</v>
      </c>
      <c r="C3" s="103"/>
      <c r="D3" s="103" t="s">
        <v>37</v>
      </c>
      <c r="E3" s="103"/>
      <c r="F3" s="103" t="s">
        <v>31</v>
      </c>
      <c r="G3" s="103"/>
      <c r="Q3" s="36"/>
      <c r="R3" s="36"/>
      <c r="S3" s="36"/>
      <c r="T3" s="36"/>
      <c r="U3" s="36"/>
      <c r="V3" s="21"/>
      <c r="X3" s="44"/>
      <c r="Y3" s="44"/>
      <c r="Z3" s="44"/>
      <c r="AA3" s="108"/>
      <c r="AB3" s="109"/>
      <c r="AC3" s="109"/>
      <c r="AD3" s="109"/>
      <c r="AE3" s="110"/>
      <c r="AF3" s="44"/>
    </row>
    <row r="5" spans="1:39" ht="52.05" customHeight="1">
      <c r="A5" s="103" t="s">
        <v>9</v>
      </c>
      <c r="B5" s="83" t="s">
        <v>11</v>
      </c>
      <c r="C5" s="84"/>
      <c r="D5" s="84"/>
      <c r="E5" s="84"/>
      <c r="F5" s="85"/>
      <c r="G5" s="83" t="s">
        <v>14</v>
      </c>
      <c r="H5" s="84"/>
      <c r="I5" s="84"/>
      <c r="J5" s="84"/>
      <c r="K5" s="85"/>
      <c r="L5" s="83" t="s">
        <v>15</v>
      </c>
      <c r="M5" s="84"/>
      <c r="N5" s="84"/>
      <c r="O5" s="84"/>
      <c r="P5" s="85"/>
      <c r="Q5" s="83" t="s">
        <v>16</v>
      </c>
      <c r="R5" s="84"/>
      <c r="S5" s="84"/>
      <c r="T5" s="84"/>
      <c r="U5" s="85"/>
      <c r="V5" s="83" t="s">
        <v>63</v>
      </c>
      <c r="W5" s="84"/>
      <c r="X5" s="84"/>
      <c r="Y5" s="84"/>
      <c r="Z5" s="85"/>
      <c r="AA5" s="83" t="s">
        <v>66</v>
      </c>
      <c r="AB5" s="84"/>
      <c r="AC5" s="84"/>
      <c r="AD5" s="84"/>
      <c r="AE5" s="85"/>
      <c r="AF5" s="86" t="s">
        <v>52</v>
      </c>
    </row>
    <row r="6" spans="1:39" ht="19.2" customHeight="1">
      <c r="A6" s="103"/>
      <c r="B6" s="8" t="s">
        <v>12</v>
      </c>
      <c r="C6" s="7" t="s">
        <v>18</v>
      </c>
      <c r="D6" s="7" t="s">
        <v>19</v>
      </c>
      <c r="E6" s="7" t="s">
        <v>17</v>
      </c>
      <c r="F6" s="9" t="s">
        <v>21</v>
      </c>
      <c r="G6" s="8" t="s">
        <v>12</v>
      </c>
      <c r="H6" s="7" t="s">
        <v>18</v>
      </c>
      <c r="I6" s="7" t="s">
        <v>19</v>
      </c>
      <c r="J6" s="7" t="s">
        <v>17</v>
      </c>
      <c r="K6" s="9" t="s">
        <v>21</v>
      </c>
      <c r="L6" s="8" t="s">
        <v>12</v>
      </c>
      <c r="M6" s="7" t="s">
        <v>18</v>
      </c>
      <c r="N6" s="7" t="s">
        <v>19</v>
      </c>
      <c r="O6" s="7" t="s">
        <v>17</v>
      </c>
      <c r="P6" s="9" t="s">
        <v>21</v>
      </c>
      <c r="Q6" s="8" t="s">
        <v>12</v>
      </c>
      <c r="R6" s="7" t="s">
        <v>18</v>
      </c>
      <c r="S6" s="7" t="s">
        <v>19</v>
      </c>
      <c r="T6" s="7" t="s">
        <v>17</v>
      </c>
      <c r="U6" s="9" t="s">
        <v>21</v>
      </c>
      <c r="V6" s="8" t="s">
        <v>12</v>
      </c>
      <c r="W6" s="7" t="s">
        <v>18</v>
      </c>
      <c r="X6" s="7" t="s">
        <v>19</v>
      </c>
      <c r="Y6" s="7" t="s">
        <v>17</v>
      </c>
      <c r="Z6" s="9" t="s">
        <v>21</v>
      </c>
      <c r="AA6" s="8" t="s">
        <v>12</v>
      </c>
      <c r="AB6" s="7" t="s">
        <v>18</v>
      </c>
      <c r="AC6" s="7" t="s">
        <v>19</v>
      </c>
      <c r="AD6" s="7" t="s">
        <v>17</v>
      </c>
      <c r="AE6" s="9" t="s">
        <v>21</v>
      </c>
      <c r="AF6" s="87"/>
      <c r="AG6" s="6" t="s">
        <v>40</v>
      </c>
      <c r="AH6" s="6" t="s">
        <v>41</v>
      </c>
      <c r="AI6" s="6" t="s">
        <v>42</v>
      </c>
      <c r="AJ6" s="6" t="s">
        <v>43</v>
      </c>
      <c r="AK6" s="6" t="s">
        <v>44</v>
      </c>
      <c r="AL6" s="6" t="s">
        <v>64</v>
      </c>
      <c r="AM6" s="2" t="s">
        <v>68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10</v>
      </c>
      <c r="B39" s="88" t="s">
        <v>53</v>
      </c>
      <c r="C39" s="89"/>
      <c r="D39" s="89" t="s">
        <v>20</v>
      </c>
      <c r="E39" s="90"/>
      <c r="G39" s="83" t="s">
        <v>27</v>
      </c>
      <c r="H39" s="84"/>
      <c r="I39" s="85"/>
    </row>
    <row r="40" spans="1:39">
      <c r="A40" s="91" t="s">
        <v>38</v>
      </c>
      <c r="B40" s="93">
        <f>SUM(AF7:AF37)</f>
        <v>0</v>
      </c>
      <c r="C40" s="94"/>
      <c r="D40" s="95">
        <f>B40/"1:0:0"*200</f>
        <v>0</v>
      </c>
      <c r="E40" s="96"/>
      <c r="G40" s="97">
        <f>SUM(F7:F37,K7:K37,P7:P37,U7:U37,Z7:Z37,AE7:AE37)</f>
        <v>0</v>
      </c>
      <c r="H40" s="98"/>
      <c r="I40" s="99"/>
    </row>
    <row r="41" spans="1:39">
      <c r="A41" s="92"/>
      <c r="B41" s="93"/>
      <c r="C41" s="94"/>
      <c r="D41" s="95"/>
      <c r="E41" s="96"/>
      <c r="G41" s="100"/>
      <c r="H41" s="101"/>
      <c r="I41" s="102"/>
    </row>
    <row r="43" spans="1:39">
      <c r="A43" s="82" t="s">
        <v>50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6"/>
      <c r="AA43" s="6"/>
    </row>
  </sheetData>
  <sheetProtection algorithmName="SHA-512" hashValue="B31l9D/saA240PlPJ3Rhf/tH/+V7w0yxx/tRvph6dCDvo7fg7BovTe2W68LAxNKKJ32T1xmZUvesspNt1gNjFA==" saltValue="hqLe9XTm1pl2JXltCUfXN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57" priority="29" stopIfTrue="1">
      <formula>WEEKDAY($A7)=1</formula>
    </cfRule>
    <cfRule type="expression" dxfId="56" priority="30" stopIfTrue="1">
      <formula>WEEKDAY($A7)=7</formula>
    </cfRule>
    <cfRule type="expression" priority="31" stopIfTrue="1">
      <formula>"WEEKDAY($A6)=7"</formula>
    </cfRule>
    <cfRule type="expression" dxfId="55" priority="32" stopIfTrue="1">
      <formula>"WEEKDAY($A6)=7"</formula>
    </cfRule>
    <cfRule type="expression" priority="33" stopIfTrue="1">
      <formula>"WEEKDAY(SA3)=7"</formula>
    </cfRule>
  </conditionalFormatting>
  <conditionalFormatting sqref="D7:D37">
    <cfRule type="cellIs" dxfId="54" priority="27" operator="greaterThan">
      <formula>CEILING(C7-B7,"1:00")</formula>
    </cfRule>
  </conditionalFormatting>
  <conditionalFormatting sqref="D7:D377">
    <cfRule type="expression" dxfId="53" priority="21">
      <formula>IF(NOT(ISBLANK(C7)),IF(ISBLANK(D7),TRUE,FALSE),FALSE)</formula>
    </cfRule>
  </conditionalFormatting>
  <conditionalFormatting sqref="E7:E37">
    <cfRule type="expression" dxfId="52" priority="26">
      <formula>IF($AH7="NG団体1",1,0)</formula>
    </cfRule>
  </conditionalFormatting>
  <conditionalFormatting sqref="F7:F37">
    <cfRule type="expression" dxfId="51" priority="15">
      <formula>IF(NOT(ISBLANK(E7)),IF(ISBLANK(F7),TRUE,FALSE),FALSE)</formula>
    </cfRule>
  </conditionalFormatting>
  <conditionalFormatting sqref="I7:I37">
    <cfRule type="expression" dxfId="50" priority="19">
      <formula>IF(NOT(ISBLANK(H7)),IF(ISBLANK(I7),TRUE,FALSE),FALSE)</formula>
    </cfRule>
    <cfRule type="cellIs" dxfId="49" priority="20" operator="greaterThan">
      <formula>CEILING(H7-G7,"1:00")</formula>
    </cfRule>
  </conditionalFormatting>
  <conditionalFormatting sqref="J7:J37">
    <cfRule type="expression" dxfId="48" priority="25">
      <formula>IF($AI7="NG団体2",1,0)</formula>
    </cfRule>
  </conditionalFormatting>
  <conditionalFormatting sqref="K7:K37">
    <cfRule type="expression" dxfId="47" priority="14">
      <formula>IF(NOT(ISBLANK(J7)),IF(ISBLANK(K7),TRUE,FALSE),FALSE)</formula>
    </cfRule>
  </conditionalFormatting>
  <conditionalFormatting sqref="N7:N37">
    <cfRule type="expression" dxfId="46" priority="17">
      <formula>IF(NOT(ISBLANK(M7)),IF(ISBLANK(N7),TRUE,FALSE),FALSE)</formula>
    </cfRule>
    <cfRule type="cellIs" dxfId="45" priority="18" operator="greaterThan">
      <formula>CEILING(M7-L7,"1:00")</formula>
    </cfRule>
  </conditionalFormatting>
  <conditionalFormatting sqref="O7:O37">
    <cfRule type="expression" dxfId="44" priority="24">
      <formula>IF($AJ7="NG団体3",1,0)</formula>
    </cfRule>
  </conditionalFormatting>
  <conditionalFormatting sqref="P7:P37">
    <cfRule type="expression" dxfId="43" priority="4">
      <formula>IF(NOT(ISBLANK(O7)),IF(ISBLANK(P7),TRUE,FALSE),FALSE)</formula>
    </cfRule>
  </conditionalFormatting>
  <conditionalFormatting sqref="S7:S37">
    <cfRule type="cellIs" dxfId="42" priority="10" operator="greaterThan">
      <formula>CEILING(R7-Q7,"1:00")</formula>
    </cfRule>
    <cfRule type="expression" dxfId="41" priority="11">
      <formula>IF(NOT(ISBLANK(R7)),IF(ISBLANK(S7),TRUE,FALSE),FALSE)</formula>
    </cfRule>
  </conditionalFormatting>
  <conditionalFormatting sqref="T7:T37">
    <cfRule type="expression" dxfId="40" priority="23">
      <formula>IF($AK7="NG団体4",1,0)</formula>
    </cfRule>
  </conditionalFormatting>
  <conditionalFormatting sqref="U7:U37">
    <cfRule type="expression" dxfId="39" priority="3">
      <formula>IF(NOT(ISBLANK(T7)),IF(ISBLANK(U7),TRUE,FALSE),FALSE)</formula>
    </cfRule>
  </conditionalFormatting>
  <conditionalFormatting sqref="X7:X37">
    <cfRule type="cellIs" dxfId="38" priority="8" operator="greaterThan">
      <formula>CEILING(W7-V7,"1:00")</formula>
    </cfRule>
    <cfRule type="expression" dxfId="37" priority="9">
      <formula>IF(NOT(ISBLANK(W7)),IF(ISBLANK(X7),TRUE,FALSE),FALSE)</formula>
    </cfRule>
  </conditionalFormatting>
  <conditionalFormatting sqref="Y7:Y37">
    <cfRule type="expression" dxfId="36" priority="13">
      <formula>IF($AL7="NG団体5",1,0)</formula>
    </cfRule>
  </conditionalFormatting>
  <conditionalFormatting sqref="Z7:Z37">
    <cfRule type="expression" dxfId="35" priority="2">
      <formula>IF(NOT(ISBLANK(Y7)),IF(ISBLANK(Z7),TRUE,FALSE),FALSE)</formula>
    </cfRule>
  </conditionalFormatting>
  <conditionalFormatting sqref="AC7:AC37">
    <cfRule type="cellIs" dxfId="34" priority="6" operator="greaterThan">
      <formula>CEILING(AB7-AA7,"1:00")</formula>
    </cfRule>
    <cfRule type="expression" dxfId="33" priority="7">
      <formula>IF(NOT(ISBLANK(AB7)),IF(ISBLANK(AC7),TRUE,FALSE),FALSE)</formula>
    </cfRule>
  </conditionalFormatting>
  <conditionalFormatting sqref="AD7:AD37">
    <cfRule type="expression" dxfId="32" priority="12">
      <formula>IF($AM7="NG団体6",1,0)</formula>
    </cfRule>
  </conditionalFormatting>
  <conditionalFormatting sqref="AE7:AE37">
    <cfRule type="expression" dxfId="31" priority="1">
      <formula>IF(NOT(ISBLANK(AD7)),IF(ISBLANK(AE7),TRUE,FALSE),FALSE)</formula>
    </cfRule>
  </conditionalFormatting>
  <conditionalFormatting sqref="AG7:AG37">
    <cfRule type="cellIs" dxfId="30" priority="28" operator="notEqual">
      <formula>"OK"</formula>
    </cfRule>
  </conditionalFormatting>
  <conditionalFormatting sqref="AH7:AM7 AH8 AK8:AM37">
    <cfRule type="cellIs" dxfId="29" priority="22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8512FE-B374-4363-9CC4-708ACD4D17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FCA0B43F-58A2-41CF-BA20-500238E37C52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203B-A237-4462-8F4B-122B078D171D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51</v>
      </c>
      <c r="O1" s="42"/>
    </row>
    <row r="2" spans="1:39" ht="28.2" customHeight="1">
      <c r="A2" s="4" t="s">
        <v>7</v>
      </c>
      <c r="B2" s="103">
        <f>'申請書(体育施設利用許可)'!B16</f>
        <v>0</v>
      </c>
      <c r="C2" s="103"/>
      <c r="D2" s="103" t="s">
        <v>8</v>
      </c>
      <c r="E2" s="103"/>
      <c r="F2" s="104">
        <f>'申請書(体育施設利用許可)'!D16</f>
        <v>0</v>
      </c>
      <c r="G2" s="103"/>
      <c r="O2" s="42"/>
      <c r="Q2" s="36"/>
      <c r="R2" s="36"/>
      <c r="S2" s="36"/>
      <c r="T2" s="36"/>
      <c r="U2" s="36"/>
      <c r="V2" s="21"/>
      <c r="X2" s="43"/>
      <c r="Y2" s="44"/>
      <c r="Z2" s="44"/>
      <c r="AA2" s="105" t="s">
        <v>77</v>
      </c>
      <c r="AB2" s="106"/>
      <c r="AC2" s="106"/>
      <c r="AD2" s="106"/>
      <c r="AE2" s="107"/>
      <c r="AF2" s="44"/>
    </row>
    <row r="3" spans="1:39" ht="28.2" customHeight="1" thickBot="1">
      <c r="A3" s="3" t="s">
        <v>6</v>
      </c>
      <c r="B3" s="103">
        <f>'申請書(体育施設利用許可)'!B17:D17</f>
        <v>0</v>
      </c>
      <c r="C3" s="103"/>
      <c r="D3" s="103" t="s">
        <v>37</v>
      </c>
      <c r="E3" s="103"/>
      <c r="F3" s="103" t="s">
        <v>32</v>
      </c>
      <c r="G3" s="103"/>
      <c r="Q3" s="36"/>
      <c r="R3" s="36"/>
      <c r="S3" s="36"/>
      <c r="T3" s="36"/>
      <c r="U3" s="36"/>
      <c r="V3" s="21"/>
      <c r="X3" s="44"/>
      <c r="Y3" s="44"/>
      <c r="Z3" s="44"/>
      <c r="AA3" s="108"/>
      <c r="AB3" s="109"/>
      <c r="AC3" s="109"/>
      <c r="AD3" s="109"/>
      <c r="AE3" s="110"/>
      <c r="AF3" s="44"/>
    </row>
    <row r="5" spans="1:39" ht="52.05" customHeight="1">
      <c r="A5" s="103" t="s">
        <v>9</v>
      </c>
      <c r="B5" s="83" t="s">
        <v>11</v>
      </c>
      <c r="C5" s="84"/>
      <c r="D5" s="84"/>
      <c r="E5" s="84"/>
      <c r="F5" s="85"/>
      <c r="G5" s="83" t="s">
        <v>14</v>
      </c>
      <c r="H5" s="84"/>
      <c r="I5" s="84"/>
      <c r="J5" s="84"/>
      <c r="K5" s="85"/>
      <c r="L5" s="83" t="s">
        <v>15</v>
      </c>
      <c r="M5" s="84"/>
      <c r="N5" s="84"/>
      <c r="O5" s="84"/>
      <c r="P5" s="85"/>
      <c r="Q5" s="83" t="s">
        <v>16</v>
      </c>
      <c r="R5" s="84"/>
      <c r="S5" s="84"/>
      <c r="T5" s="84"/>
      <c r="U5" s="85"/>
      <c r="V5" s="83" t="s">
        <v>63</v>
      </c>
      <c r="W5" s="84"/>
      <c r="X5" s="84"/>
      <c r="Y5" s="84"/>
      <c r="Z5" s="85"/>
      <c r="AA5" s="83" t="s">
        <v>66</v>
      </c>
      <c r="AB5" s="84"/>
      <c r="AC5" s="84"/>
      <c r="AD5" s="84"/>
      <c r="AE5" s="85"/>
      <c r="AF5" s="86" t="s">
        <v>52</v>
      </c>
    </row>
    <row r="6" spans="1:39" ht="19.2" customHeight="1">
      <c r="A6" s="103"/>
      <c r="B6" s="8" t="s">
        <v>12</v>
      </c>
      <c r="C6" s="7" t="s">
        <v>18</v>
      </c>
      <c r="D6" s="7" t="s">
        <v>19</v>
      </c>
      <c r="E6" s="7" t="s">
        <v>17</v>
      </c>
      <c r="F6" s="9" t="s">
        <v>21</v>
      </c>
      <c r="G6" s="8" t="s">
        <v>12</v>
      </c>
      <c r="H6" s="7" t="s">
        <v>18</v>
      </c>
      <c r="I6" s="7" t="s">
        <v>19</v>
      </c>
      <c r="J6" s="7" t="s">
        <v>17</v>
      </c>
      <c r="K6" s="9" t="s">
        <v>21</v>
      </c>
      <c r="L6" s="8" t="s">
        <v>12</v>
      </c>
      <c r="M6" s="7" t="s">
        <v>18</v>
      </c>
      <c r="N6" s="7" t="s">
        <v>19</v>
      </c>
      <c r="O6" s="7" t="s">
        <v>17</v>
      </c>
      <c r="P6" s="9" t="s">
        <v>21</v>
      </c>
      <c r="Q6" s="8" t="s">
        <v>12</v>
      </c>
      <c r="R6" s="7" t="s">
        <v>18</v>
      </c>
      <c r="S6" s="7" t="s">
        <v>19</v>
      </c>
      <c r="T6" s="7" t="s">
        <v>17</v>
      </c>
      <c r="U6" s="9" t="s">
        <v>21</v>
      </c>
      <c r="V6" s="8" t="s">
        <v>12</v>
      </c>
      <c r="W6" s="7" t="s">
        <v>18</v>
      </c>
      <c r="X6" s="7" t="s">
        <v>19</v>
      </c>
      <c r="Y6" s="7" t="s">
        <v>17</v>
      </c>
      <c r="Z6" s="9" t="s">
        <v>21</v>
      </c>
      <c r="AA6" s="8" t="s">
        <v>12</v>
      </c>
      <c r="AB6" s="7" t="s">
        <v>18</v>
      </c>
      <c r="AC6" s="7" t="s">
        <v>19</v>
      </c>
      <c r="AD6" s="7" t="s">
        <v>17</v>
      </c>
      <c r="AE6" s="9" t="s">
        <v>21</v>
      </c>
      <c r="AF6" s="87"/>
      <c r="AG6" s="6" t="s">
        <v>40</v>
      </c>
      <c r="AH6" s="6" t="s">
        <v>41</v>
      </c>
      <c r="AI6" s="6" t="s">
        <v>42</v>
      </c>
      <c r="AJ6" s="6" t="s">
        <v>43</v>
      </c>
      <c r="AK6" s="6" t="s">
        <v>44</v>
      </c>
      <c r="AL6" s="6" t="s">
        <v>64</v>
      </c>
      <c r="AM6" s="2" t="s">
        <v>68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10</v>
      </c>
      <c r="B39" s="88" t="s">
        <v>53</v>
      </c>
      <c r="C39" s="89"/>
      <c r="D39" s="89" t="s">
        <v>20</v>
      </c>
      <c r="E39" s="90"/>
      <c r="G39" s="83" t="s">
        <v>27</v>
      </c>
      <c r="H39" s="84"/>
      <c r="I39" s="85"/>
    </row>
    <row r="40" spans="1:39">
      <c r="A40" s="91" t="s">
        <v>78</v>
      </c>
      <c r="B40" s="93">
        <f>SUM(AF7:AF37)</f>
        <v>0</v>
      </c>
      <c r="C40" s="94"/>
      <c r="D40" s="95">
        <f>B40/"1:0:0"*890</f>
        <v>0</v>
      </c>
      <c r="E40" s="96"/>
      <c r="G40" s="97">
        <f>SUM(F7:F37,K7:K37,P7:P37,U7:U37,Z7:Z37,AE7:AE37)</f>
        <v>0</v>
      </c>
      <c r="H40" s="98"/>
      <c r="I40" s="99"/>
    </row>
    <row r="41" spans="1:39">
      <c r="A41" s="92"/>
      <c r="B41" s="93"/>
      <c r="C41" s="94"/>
      <c r="D41" s="95"/>
      <c r="E41" s="96"/>
      <c r="G41" s="100"/>
      <c r="H41" s="101"/>
      <c r="I41" s="102"/>
    </row>
    <row r="43" spans="1:39">
      <c r="A43" s="82" t="s">
        <v>50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6"/>
      <c r="AA43" s="6"/>
    </row>
  </sheetData>
  <sheetProtection algorithmName="SHA-512" hashValue="GiwH9lAszYAJyXq66Dl6y1tNSJAn6i2N9CiqWmCUZPR0abWPN7kMdIKHs1EyVAXSS5KtL8WtFHJiz/KJqY779Q==" saltValue="3DSnu8I8+E7sOn/7sx+M8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28" priority="27" stopIfTrue="1">
      <formula>WEEKDAY($A7)=1</formula>
    </cfRule>
    <cfRule type="expression" dxfId="27" priority="28" stopIfTrue="1">
      <formula>WEEKDAY($A7)=7</formula>
    </cfRule>
    <cfRule type="expression" priority="29" stopIfTrue="1">
      <formula>"WEEKDAY($A6)=7"</formula>
    </cfRule>
    <cfRule type="expression" dxfId="26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25" priority="25" operator="greaterThan">
      <formula>CEILING(C7-B7,"1:00")</formula>
    </cfRule>
  </conditionalFormatting>
  <conditionalFormatting sqref="D7:D377">
    <cfRule type="expression" dxfId="24" priority="19">
      <formula>IF(NOT(ISBLANK(C7)),IF(ISBLANK(D7),TRUE,FALSE),FALSE)</formula>
    </cfRule>
  </conditionalFormatting>
  <conditionalFormatting sqref="E7:E37">
    <cfRule type="expression" dxfId="23" priority="24">
      <formula>IF($AH7="NG団体1",1,0)</formula>
    </cfRule>
  </conditionalFormatting>
  <conditionalFormatting sqref="F7:F37">
    <cfRule type="expression" dxfId="22" priority="14">
      <formula>IF(NOT(ISBLANK(E7)),IF(ISBLANK(F7),TRUE,FALSE),FALSE)</formula>
    </cfRule>
  </conditionalFormatting>
  <conditionalFormatting sqref="I7:I37">
    <cfRule type="expression" dxfId="21" priority="17">
      <formula>IF(NOT(ISBLANK(H7)),IF(ISBLANK(I7),TRUE,FALSE),FALSE)</formula>
    </cfRule>
    <cfRule type="cellIs" dxfId="20" priority="18" operator="greaterThan">
      <formula>CEILING(H7-G7,"1:00")</formula>
    </cfRule>
  </conditionalFormatting>
  <conditionalFormatting sqref="J7:J37">
    <cfRule type="expression" dxfId="19" priority="23">
      <formula>IF($AI7="NG団体2",1,0)</formula>
    </cfRule>
  </conditionalFormatting>
  <conditionalFormatting sqref="K7:K37">
    <cfRule type="expression" dxfId="18" priority="13">
      <formula>IF(NOT(ISBLANK(J7)),IF(ISBLANK(K7),TRUE,FALSE),FALSE)</formula>
    </cfRule>
  </conditionalFormatting>
  <conditionalFormatting sqref="N7:N37">
    <cfRule type="expression" dxfId="17" priority="15">
      <formula>IF(NOT(ISBLANK(M7)),IF(ISBLANK(N7),TRUE,FALSE),FALSE)</formula>
    </cfRule>
    <cfRule type="cellIs" dxfId="16" priority="16" operator="greaterThan">
      <formula>CEILING(M7-L7,"1:00")</formula>
    </cfRule>
  </conditionalFormatting>
  <conditionalFormatting sqref="O7:O37">
    <cfRule type="expression" dxfId="15" priority="22">
      <formula>IF($AJ7="NG団体3",1,0)</formula>
    </cfRule>
  </conditionalFormatting>
  <conditionalFormatting sqref="P7:P37">
    <cfRule type="expression" dxfId="14" priority="4">
      <formula>IF(NOT(ISBLANK(O7)),IF(ISBLANK(P7),TRUE,FALSE),FALSE)</formula>
    </cfRule>
  </conditionalFormatting>
  <conditionalFormatting sqref="S7:S37">
    <cfRule type="cellIs" dxfId="13" priority="9" operator="greaterThan">
      <formula>CEILING(R7-Q7,"1:00")</formula>
    </cfRule>
    <cfRule type="expression" dxfId="12" priority="10">
      <formula>IF(NOT(ISBLANK(R7)),IF(ISBLANK(S7),TRUE,FALSE),FALSE)</formula>
    </cfRule>
  </conditionalFormatting>
  <conditionalFormatting sqref="T7:T37">
    <cfRule type="expression" dxfId="11" priority="21">
      <formula>IF($AK7="NG団体4",1,0)</formula>
    </cfRule>
  </conditionalFormatting>
  <conditionalFormatting sqref="U7:U37">
    <cfRule type="expression" dxfId="10" priority="3">
      <formula>IF(NOT(ISBLANK(T7)),IF(ISBLANK(U7),TRUE,FALSE),FALSE)</formula>
    </cfRule>
  </conditionalFormatting>
  <conditionalFormatting sqref="X7:X37">
    <cfRule type="cellIs" dxfId="9" priority="7" operator="greaterThan">
      <formula>CEILING(W7-V7,"1:00")</formula>
    </cfRule>
    <cfRule type="expression" dxfId="8" priority="8">
      <formula>IF(NOT(ISBLANK(W7)),IF(ISBLANK(X7),TRUE,FALSE),FALSE)</formula>
    </cfRule>
  </conditionalFormatting>
  <conditionalFormatting sqref="Y7:Y37">
    <cfRule type="expression" dxfId="7" priority="12">
      <formula>IF($AL7="NG団体5",1,0)</formula>
    </cfRule>
  </conditionalFormatting>
  <conditionalFormatting sqref="Z7:Z37">
    <cfRule type="expression" dxfId="6" priority="2">
      <formula>IF(NOT(ISBLANK(Y7)),IF(ISBLANK(Z7),TRUE,FALSE),FALSE)</formula>
    </cfRule>
  </conditionalFormatting>
  <conditionalFormatting sqref="AC7:AC37">
    <cfRule type="cellIs" dxfId="5" priority="5" operator="greaterThan">
      <formula>CEILING(AB7-AA7,"1:00")</formula>
    </cfRule>
    <cfRule type="expression" dxfId="4" priority="6">
      <formula>IF(NOT(ISBLANK(AB7)),IF(ISBLANK(AC7),TRUE,FALSE),FALSE)</formula>
    </cfRule>
  </conditionalFormatting>
  <conditionalFormatting sqref="AD7:AD37">
    <cfRule type="expression" dxfId="3" priority="11">
      <formula>IF($AM7="NG団体6",1,0)</formula>
    </cfRule>
  </conditionalFormatting>
  <conditionalFormatting sqref="AE7:AE37">
    <cfRule type="expression" dxfId="2" priority="1">
      <formula>IF(NOT(ISBLANK(AD7)),IF(ISBLANK(AE7),TRUE,FALSE),FALSE)</formula>
    </cfRule>
  </conditionalFormatting>
  <conditionalFormatting sqref="AG7:AG37">
    <cfRule type="cellIs" dxfId="1" priority="26" operator="notEqual">
      <formula>"OK"</formula>
    </cfRule>
  </conditionalFormatting>
  <conditionalFormatting sqref="AH7:AM7 AH8 AK8:AM37">
    <cfRule type="cellIs" dxfId="0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9B5620-BDE8-4817-97DA-7C98BE9BA84F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C08394D6-6BEF-45B5-9DA2-0039F6119C45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5307-8805-4581-ABA5-337487B8B0B0}">
  <dimension ref="A1:H4"/>
  <sheetViews>
    <sheetView zoomScale="70" zoomScaleNormal="70" zoomScaleSheetLayoutView="115" workbookViewId="0">
      <selection activeCell="E4" sqref="E4:H4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11" t="s">
        <v>72</v>
      </c>
      <c r="B1" s="111"/>
      <c r="C1" s="111"/>
      <c r="D1" s="111"/>
      <c r="E1" s="111"/>
      <c r="F1" s="111"/>
      <c r="G1" s="111"/>
      <c r="H1" s="111"/>
    </row>
    <row r="2" spans="1:8" ht="23.1" customHeight="1">
      <c r="E2" s="112"/>
      <c r="F2" s="112"/>
      <c r="G2" s="112"/>
      <c r="H2" s="112"/>
    </row>
    <row r="3" spans="1:8" ht="21" customHeight="1">
      <c r="A3" s="46"/>
      <c r="B3" s="47" t="s">
        <v>0</v>
      </c>
      <c r="C3" s="47" t="s">
        <v>1</v>
      </c>
      <c r="D3" s="48" t="s">
        <v>73</v>
      </c>
      <c r="E3" s="49" t="s">
        <v>2</v>
      </c>
      <c r="F3" s="49" t="s">
        <v>3</v>
      </c>
      <c r="G3" s="49" t="s">
        <v>4</v>
      </c>
      <c r="H3" s="49" t="s">
        <v>5</v>
      </c>
    </row>
    <row r="4" spans="1:8" ht="22.8" customHeight="1">
      <c r="A4" s="34"/>
      <c r="B4" s="35" t="s">
        <v>75</v>
      </c>
      <c r="C4" s="50" t="s">
        <v>76</v>
      </c>
      <c r="D4" s="50" t="s">
        <v>74</v>
      </c>
      <c r="E4" s="33"/>
      <c r="F4" s="33"/>
      <c r="G4" s="33"/>
      <c r="H4" s="33"/>
    </row>
  </sheetData>
  <sheetProtection algorithmName="SHA-512" hashValue="CgIV/EnExSiyYWAghK301RQ/4k5oILrn9yirzwLaAuzf8Lodx2eIfqUPJ0v2udyUJDKJ/0NG/wlxZX4i/V35yw==" saltValue="s3ZRxOrPOkgXq1er0TFsjg==" spinCount="100000" sheet="1" objects="1" scenarios="1"/>
  <autoFilter ref="A3:H4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/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33</v>
      </c>
      <c r="B1" s="1" t="s">
        <v>13</v>
      </c>
      <c r="C1" s="1" t="s">
        <v>46</v>
      </c>
      <c r="D1" t="s">
        <v>67</v>
      </c>
      <c r="E1" t="s">
        <v>70</v>
      </c>
    </row>
    <row r="2" spans="1:5">
      <c r="A2" s="1" t="s">
        <v>34</v>
      </c>
      <c r="B2" s="37">
        <v>0.25</v>
      </c>
      <c r="C2" t="s">
        <v>47</v>
      </c>
      <c r="D2" s="40">
        <v>0</v>
      </c>
      <c r="E2" s="40">
        <v>0</v>
      </c>
    </row>
    <row r="3" spans="1:5">
      <c r="A3" s="1" t="s">
        <v>45</v>
      </c>
      <c r="B3" s="37">
        <v>0.27083333333333331</v>
      </c>
      <c r="C3" t="s">
        <v>48</v>
      </c>
      <c r="D3" s="40">
        <v>4.1666666666666664E-2</v>
      </c>
      <c r="E3" s="40">
        <v>4.1666666666666664E-2</v>
      </c>
    </row>
    <row r="4" spans="1:5">
      <c r="B4" s="37">
        <v>0.29166666666666702</v>
      </c>
      <c r="C4" t="s">
        <v>49</v>
      </c>
      <c r="D4" s="40">
        <v>8.3333333333333301E-2</v>
      </c>
      <c r="E4" s="40">
        <v>8.3333333333333301E-2</v>
      </c>
    </row>
    <row r="5" spans="1:5">
      <c r="B5" s="37">
        <v>0.3125</v>
      </c>
      <c r="C5" t="s">
        <v>61</v>
      </c>
      <c r="D5" s="40">
        <v>0.125</v>
      </c>
      <c r="E5" s="40">
        <v>0.125</v>
      </c>
    </row>
    <row r="6" spans="1:5">
      <c r="B6" s="37">
        <v>0.33333333333333298</v>
      </c>
      <c r="C6" t="s">
        <v>62</v>
      </c>
      <c r="D6" s="40">
        <v>0.16666666666666699</v>
      </c>
      <c r="E6" s="40">
        <v>0.16666666666666699</v>
      </c>
    </row>
    <row r="7" spans="1:5">
      <c r="B7" s="37">
        <v>0.35416666666666702</v>
      </c>
      <c r="C7" t="s">
        <v>69</v>
      </c>
      <c r="D7" s="40">
        <v>0.20833333333333301</v>
      </c>
    </row>
    <row r="8" spans="1:5">
      <c r="B8" s="37">
        <v>0.375</v>
      </c>
      <c r="D8" s="40">
        <v>0.25</v>
      </c>
    </row>
    <row r="9" spans="1:5">
      <c r="B9" s="37">
        <v>0.39583333333333298</v>
      </c>
      <c r="D9" s="40">
        <v>0.29166666666666702</v>
      </c>
    </row>
    <row r="10" spans="1:5">
      <c r="B10" s="37">
        <v>0.41666666666666702</v>
      </c>
      <c r="D10" s="40">
        <v>0.33333333333333298</v>
      </c>
    </row>
    <row r="11" spans="1:5">
      <c r="B11" s="37">
        <v>0.4375</v>
      </c>
      <c r="D11" s="40">
        <v>0.375</v>
      </c>
    </row>
    <row r="12" spans="1:5">
      <c r="B12" s="37">
        <v>0.45833333333333298</v>
      </c>
      <c r="D12" s="40">
        <v>0.41666666666666702</v>
      </c>
    </row>
    <row r="13" spans="1:5">
      <c r="B13" s="37">
        <v>0.47916666666666602</v>
      </c>
      <c r="D13" s="40">
        <v>0.45833333333333298</v>
      </c>
    </row>
    <row r="14" spans="1:5">
      <c r="B14" s="37">
        <v>0.5</v>
      </c>
      <c r="D14" s="40">
        <v>0.5</v>
      </c>
    </row>
    <row r="15" spans="1:5">
      <c r="B15" s="37">
        <v>0.52083333333333304</v>
      </c>
      <c r="D15" s="40">
        <v>0.54166666666666696</v>
      </c>
    </row>
    <row r="16" spans="1:5">
      <c r="B16" s="37">
        <v>0.54166666666666596</v>
      </c>
      <c r="D16" s="40">
        <v>0.58333333333333304</v>
      </c>
    </row>
    <row r="17" spans="2:4">
      <c r="B17" s="37">
        <v>0.5625</v>
      </c>
      <c r="D17" s="40">
        <v>0.625</v>
      </c>
    </row>
    <row r="18" spans="2:4">
      <c r="B18" s="37">
        <v>0.58333333333333304</v>
      </c>
    </row>
    <row r="19" spans="2:4">
      <c r="B19" s="37">
        <v>0.60416666666666596</v>
      </c>
    </row>
    <row r="20" spans="2:4">
      <c r="B20" s="37">
        <v>0.625</v>
      </c>
    </row>
    <row r="21" spans="2:4">
      <c r="B21" s="37">
        <v>0.64583333333333304</v>
      </c>
    </row>
    <row r="22" spans="2:4">
      <c r="B22" s="37">
        <v>0.66666666666666596</v>
      </c>
    </row>
    <row r="23" spans="2:4">
      <c r="B23" s="37">
        <v>0.6875</v>
      </c>
    </row>
    <row r="24" spans="2:4">
      <c r="B24" s="37">
        <v>0.70833333333333304</v>
      </c>
    </row>
    <row r="25" spans="2:4">
      <c r="B25" s="37">
        <v>0.72916666666666596</v>
      </c>
    </row>
    <row r="26" spans="2:4">
      <c r="B26" s="37">
        <v>0.75</v>
      </c>
    </row>
    <row r="27" spans="2:4">
      <c r="B27" s="37">
        <v>0.77083333333333304</v>
      </c>
    </row>
    <row r="28" spans="2:4">
      <c r="B28" s="37">
        <v>0.79166666666666596</v>
      </c>
    </row>
    <row r="29" spans="2:4">
      <c r="B29" s="37">
        <v>0.8125</v>
      </c>
    </row>
    <row r="30" spans="2:4">
      <c r="B30" s="37">
        <v>0.83333333333333304</v>
      </c>
    </row>
    <row r="31" spans="2:4">
      <c r="B31" s="37">
        <v>0.85416666666666596</v>
      </c>
    </row>
    <row r="32" spans="2:4">
      <c r="B32" s="37">
        <v>0.874999999999999</v>
      </c>
    </row>
  </sheetData>
  <sheetProtection algorithmName="SHA-512" hashValue="23ujb2hh156YsJnpMKbz2km5yZEg5b6NNLFjzUdNHtUovhCf2Ls8B5RyOQW3WQmhbKlbiiXnZPWPCu6FSC3QNA==" saltValue="8IztxfVqdEAp/SQN+HnEI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申請書(体育施設利用許可)</vt:lpstr>
      <vt:lpstr>【計画表】武道場</vt:lpstr>
      <vt:lpstr>【計画表】その他（グラウンド）</vt:lpstr>
      <vt:lpstr>清水桜が丘高校</vt:lpstr>
      <vt:lpstr>利用時間</vt:lpstr>
      <vt:lpstr>'【計画表】その他（グラウンド）'!Print_Area</vt:lpstr>
      <vt:lpstr>【計画表】武道場!Print_Area</vt:lpstr>
      <vt:lpstr>清水桜が丘高校!Print_Area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2024-03-10T12:02:09Z</cp:lastPrinted>
  <dcterms:created xsi:type="dcterms:W3CDTF">2006-05-24T08:08:04Z</dcterms:created>
  <dcterms:modified xsi:type="dcterms:W3CDTF">2024-04-25T07:04:21Z</dcterms:modified>
</cp:coreProperties>
</file>