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５９・表１６０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<sst xmlns="http://schemas.openxmlformats.org/spreadsheetml/2006/main" count="75" uniqueCount="33">
  <si>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その他</t>
  </si>
  <si>
    <t>信号無視</t>
  </si>
  <si>
    <t>追越・追抜等</t>
  </si>
  <si>
    <t>右折時</t>
  </si>
  <si>
    <t>左折時</t>
  </si>
  <si>
    <t>優先通行妨害</t>
  </si>
  <si>
    <t>交差点安全義務</t>
  </si>
  <si>
    <t>歩行者妨害等</t>
  </si>
  <si>
    <t>徐行場所</t>
  </si>
  <si>
    <t>安全義務違反</t>
  </si>
  <si>
    <t>とび出し</t>
  </si>
  <si>
    <t>一時不停止</t>
  </si>
  <si>
    <t>その他</t>
  </si>
  <si>
    <t>総数</t>
  </si>
  <si>
    <t>車両直前・直後
の横断</t>
  </si>
  <si>
    <t>横断歩道外横断</t>
  </si>
  <si>
    <t>その他横断</t>
  </si>
  <si>
    <t>信号無視</t>
  </si>
  <si>
    <t>通行区分</t>
  </si>
  <si>
    <t>最高速度</t>
  </si>
  <si>
    <t>静岡地区</t>
  </si>
  <si>
    <t>清水地区</t>
  </si>
  <si>
    <t>単位：件</t>
  </si>
  <si>
    <t>-</t>
  </si>
  <si>
    <t>総　　数</t>
  </si>
  <si>
    <t>資料　市民生活課</t>
  </si>
  <si>
    <t>資料  市民生活課</t>
  </si>
  <si>
    <t>区　　　分</t>
  </si>
  <si>
    <t>総　数</t>
  </si>
  <si>
    <t>159  違反別交通事故発生数（車両）</t>
  </si>
  <si>
    <t>160  違反別交通事故発生数（歩行者）</t>
  </si>
  <si>
    <t>平成16年</t>
  </si>
  <si>
    <t>注　平成19年の静岡地区については、第一当事者不明（車両/歩行者不明）が17件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</si>
</sst>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7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9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13" fillId="0" borderId="0" xfId="58" applyFont="1" applyAlignment="1">
      <alignment vertical="top"/>
    </xf>
    <xf numFmtId="38" fontId="12" fillId="0" borderId="0" xfId="58" applyFont="1" applyBorder="1" applyAlignment="1">
      <alignment horizontal="center" vertical="center"/>
    </xf>
    <xf numFmtId="38" fontId="12" fillId="0" borderId="12" xfId="58" applyFont="1" applyBorder="1" applyAlignment="1">
      <alignment horizontal="center" vertical="center"/>
    </xf>
    <xf numFmtId="38" fontId="15" fillId="0" borderId="0" xfId="58" applyFont="1" applyBorder="1" applyAlignment="1">
      <alignment horizontal="right" vertical="center"/>
    </xf>
    <xf numFmtId="0" fontId="15" fillId="0" borderId="0" xfId="71" applyFont="1" applyBorder="1" applyAlignment="1">
      <alignment vertical="center"/>
      <protection/>
    </xf>
    <xf numFmtId="38" fontId="15" fillId="0" borderId="0" xfId="58" applyFont="1" applyBorder="1" applyAlignment="1">
      <alignment horizontal="center" vertical="center" wrapText="1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38" fontId="15" fillId="0" borderId="0" xfId="58" applyFont="1" applyBorder="1" applyAlignment="1">
      <alignment horizontal="right"/>
    </xf>
    <xf numFmtId="38" fontId="15" fillId="0" borderId="0" xfId="58" applyFont="1" applyAlignment="1">
      <alignment vertical="center"/>
    </xf>
    <xf numFmtId="38" fontId="15" fillId="0" borderId="12" xfId="58" applyFont="1" applyBorder="1" applyAlignment="1">
      <alignment vertical="center"/>
    </xf>
    <xf numFmtId="38" fontId="15" fillId="0" borderId="12" xfId="58" applyFont="1" applyBorder="1" applyAlignment="1">
      <alignment horizontal="center" vertical="center"/>
    </xf>
    <xf numFmtId="38" fontId="15" fillId="0" borderId="13" xfId="58" applyFont="1" applyBorder="1" applyAlignment="1">
      <alignment vertical="center"/>
    </xf>
    <xf numFmtId="38" fontId="15" fillId="0" borderId="0" xfId="58" applyFont="1" applyBorder="1" applyAlignment="1">
      <alignment horizontal="distributed" vertical="center"/>
    </xf>
    <xf numFmtId="38" fontId="15" fillId="0" borderId="14" xfId="58" applyFont="1" applyBorder="1" applyAlignment="1">
      <alignment vertical="center"/>
    </xf>
    <xf numFmtId="179" fontId="15" fillId="0" borderId="0" xfId="58" applyNumberFormat="1" applyFont="1" applyBorder="1" applyAlignment="1">
      <alignment vertical="center"/>
    </xf>
    <xf numFmtId="179" fontId="15" fillId="0" borderId="0" xfId="58" applyNumberFormat="1" applyFont="1" applyBorder="1" applyAlignment="1">
      <alignment horizontal="right" vertical="center"/>
    </xf>
    <xf numFmtId="38" fontId="15" fillId="0" borderId="0" xfId="58" applyFont="1" applyAlignment="1">
      <alignment horizontal="right" vertical="center"/>
    </xf>
    <xf numFmtId="38" fontId="15" fillId="0" borderId="13" xfId="58" applyFont="1" applyBorder="1" applyAlignment="1">
      <alignment horizontal="center" vertical="center"/>
    </xf>
    <xf numFmtId="0" fontId="15" fillId="0" borderId="0" xfId="71" applyFont="1" applyBorder="1" applyAlignment="1">
      <alignment horizontal="center" vertical="center"/>
      <protection/>
    </xf>
    <xf numFmtId="38" fontId="15" fillId="0" borderId="15" xfId="58" applyFont="1" applyBorder="1" applyAlignment="1">
      <alignment vertical="center"/>
    </xf>
    <xf numFmtId="38" fontId="15" fillId="0" borderId="16" xfId="58" applyFont="1" applyBorder="1" applyAlignment="1">
      <alignment vertical="center"/>
    </xf>
    <xf numFmtId="38" fontId="18" fillId="0" borderId="0" xfId="58" applyFont="1" applyBorder="1" applyAlignment="1">
      <alignment vertical="center"/>
    </xf>
    <xf numFmtId="38" fontId="18" fillId="0" borderId="0" xfId="58" applyFont="1" applyAlignment="1">
      <alignment vertical="center"/>
    </xf>
    <xf numFmtId="38" fontId="15" fillId="0" borderId="15" xfId="58" applyFont="1" applyBorder="1" applyAlignment="1">
      <alignment horizontal="distributed" vertical="center"/>
    </xf>
    <xf numFmtId="0" fontId="18" fillId="0" borderId="0" xfId="0" applyFont="1" applyAlignment="1">
      <alignment vertical="top"/>
    </xf>
    <xf numFmtId="38" fontId="18" fillId="0" borderId="0" xfId="58" applyFont="1" applyAlignment="1">
      <alignment vertical="top"/>
    </xf>
    <xf numFmtId="179" fontId="15" fillId="0" borderId="15" xfId="58" applyNumberFormat="1" applyFont="1" applyBorder="1" applyAlignment="1">
      <alignment horizontal="right" vertical="center"/>
    </xf>
    <xf numFmtId="38" fontId="15" fillId="0" borderId="15" xfId="58" applyFont="1" applyBorder="1" applyAlignment="1">
      <alignment horizontal="right" vertical="center"/>
    </xf>
    <xf numFmtId="38" fontId="18" fillId="0" borderId="0" xfId="58" applyFont="1" applyBorder="1" applyAlignment="1">
      <alignment vertical="top"/>
    </xf>
    <xf numFmtId="38" fontId="15" fillId="0" borderId="0" xfId="58" applyFont="1" applyBorder="1" applyAlignment="1">
      <alignment horizontal="distributed" vertical="center" wrapText="1"/>
    </xf>
    <xf numFmtId="38" fontId="15" fillId="0" borderId="0" xfId="58" applyFont="1" applyBorder="1" applyAlignment="1">
      <alignment horizontal="distributed" vertical="center"/>
    </xf>
    <xf numFmtId="0" fontId="17" fillId="0" borderId="17" xfId="0" applyFont="1" applyBorder="1" applyAlignment="1">
      <alignment horizontal="center" vertical="center"/>
    </xf>
    <xf numFmtId="38" fontId="14" fillId="0" borderId="18" xfId="58" applyFont="1" applyBorder="1" applyAlignment="1">
      <alignment horizontal="center" vertical="center"/>
    </xf>
    <xf numFmtId="38" fontId="17" fillId="0" borderId="18" xfId="58" applyFont="1" applyBorder="1" applyAlignment="1">
      <alignment horizontal="center" vertical="center"/>
    </xf>
    <xf numFmtId="214" fontId="15" fillId="0" borderId="0" xfId="58" applyNumberFormat="1" applyFont="1" applyAlignment="1">
      <alignment horizontal="right" vertical="center"/>
    </xf>
    <xf numFmtId="214" fontId="15" fillId="0" borderId="0" xfId="58" applyNumberFormat="1" applyFont="1" applyBorder="1" applyAlignment="1">
      <alignment horizontal="distributed" vertical="center"/>
    </xf>
    <xf numFmtId="214" fontId="15" fillId="0" borderId="0" xfId="58" applyNumberFormat="1" applyFont="1" applyAlignment="1">
      <alignment vertical="center"/>
    </xf>
    <xf numFmtId="38" fontId="16" fillId="0" borderId="0" xfId="58" applyFont="1" applyBorder="1" applyAlignment="1">
      <alignment horizontal="distributed" vertical="center"/>
    </xf>
    <xf numFmtId="38" fontId="16" fillId="0" borderId="0" xfId="58" applyFont="1" applyBorder="1" applyAlignment="1">
      <alignment horizontal="distributed" vertical="center" wrapText="1"/>
    </xf>
    <xf numFmtId="38" fontId="15" fillId="0" borderId="12" xfId="58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38" fontId="15" fillId="0" borderId="0" xfId="58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15" fillId="0" borderId="19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  <xf numFmtId="38" fontId="15" fillId="0" borderId="21" xfId="58" applyFont="1" applyBorder="1" applyAlignment="1">
      <alignment horizontal="center" vertical="center"/>
    </xf>
    <xf numFmtId="38" fontId="12" fillId="0" borderId="19" xfId="58" applyFont="1" applyBorder="1" applyAlignment="1">
      <alignment horizontal="center" vertical="center"/>
    </xf>
    <xf numFmtId="38" fontId="12" fillId="0" borderId="20" xfId="58" applyFont="1" applyBorder="1" applyAlignment="1">
      <alignment horizontal="center" vertical="center"/>
    </xf>
    <xf numFmtId="38" fontId="15" fillId="0" borderId="22" xfId="58" applyFont="1" applyBorder="1" applyAlignment="1">
      <alignment horizontal="center" vertical="center"/>
    </xf>
    <xf numFmtId="38" fontId="15" fillId="0" borderId="23" xfId="58" applyFont="1" applyBorder="1" applyAlignment="1">
      <alignment horizontal="center" vertical="center"/>
    </xf>
    <xf numFmtId="38" fontId="15" fillId="0" borderId="15" xfId="58" applyFont="1" applyBorder="1" applyAlignment="1">
      <alignment horizontal="center" vertical="center"/>
    </xf>
    <xf numFmtId="38" fontId="15" fillId="0" borderId="16" xfId="58" applyFont="1" applyBorder="1" applyAlignment="1">
      <alignment horizontal="center" vertical="center"/>
    </xf>
    <xf numFmtId="214" fontId="12" fillId="0" borderId="0" xfId="58" applyNumberFormat="1" applyFont="1" applyAlignment="1">
      <alignment horizontal="right" vertical="center"/>
    </xf>
    <xf numFmtId="38" fontId="55" fillId="0" borderId="0" xfId="58" applyFont="1" applyBorder="1" applyAlignment="1">
      <alignment vertical="center"/>
    </xf>
    <xf numFmtId="0" fontId="56" fillId="0" borderId="0" xfId="0" applyFont="1" applyAlignment="1">
      <alignment vertical="center"/>
    </xf>
    <xf numFmtId="214" fontId="12" fillId="0" borderId="0" xfId="58" applyNumberFormat="1" applyFont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PageLayoutView="0" workbookViewId="0" topLeftCell="A1">
      <selection activeCell="N35" sqref="N35"/>
    </sheetView>
  </sheetViews>
  <sheetFormatPr defaultColWidth="8.796875" defaultRowHeight="14.25"/>
  <cols>
    <col min="1" max="1" width="11.5" style="24" customWidth="1"/>
    <col min="2" max="2" width="0.4921875" style="24" customWidth="1"/>
    <col min="3" max="13" width="6.59765625" style="24" customWidth="1"/>
    <col min="14" max="14" width="6.59765625" style="5" customWidth="1"/>
    <col min="15" max="20" width="8.69921875" style="5" customWidth="1"/>
    <col min="21" max="23" width="8.69921875" style="24" customWidth="1"/>
    <col min="24" max="16384" width="9" style="24" customWidth="1"/>
  </cols>
  <sheetData>
    <row r="1" spans="1:20" s="27" customFormat="1" ht="18.75" customHeight="1" thickBot="1">
      <c r="A1" s="1" t="s">
        <v>29</v>
      </c>
      <c r="B1" s="26"/>
      <c r="C1" s="26"/>
      <c r="D1" s="26"/>
      <c r="N1" s="18" t="s">
        <v>22</v>
      </c>
      <c r="O1" s="5"/>
      <c r="P1" s="5"/>
      <c r="Q1" s="5"/>
      <c r="R1" s="5"/>
      <c r="S1" s="5"/>
      <c r="T1" s="5"/>
    </row>
    <row r="2" spans="1:20" ht="16.5" customHeight="1" thickTop="1">
      <c r="A2" s="51" t="s">
        <v>27</v>
      </c>
      <c r="B2" s="52"/>
      <c r="C2" s="46" t="s">
        <v>31</v>
      </c>
      <c r="D2" s="47"/>
      <c r="E2" s="48"/>
      <c r="F2" s="46">
        <v>17</v>
      </c>
      <c r="G2" s="47"/>
      <c r="H2" s="47"/>
      <c r="I2" s="46">
        <v>18</v>
      </c>
      <c r="J2" s="47"/>
      <c r="K2" s="47"/>
      <c r="L2" s="49">
        <v>19</v>
      </c>
      <c r="M2" s="50"/>
      <c r="N2" s="50"/>
      <c r="O2" s="20"/>
      <c r="P2" s="20"/>
      <c r="Q2" s="20"/>
      <c r="R2" s="20"/>
      <c r="S2" s="20"/>
      <c r="T2" s="20"/>
    </row>
    <row r="3" spans="1:20" ht="16.5" customHeight="1">
      <c r="A3" s="53"/>
      <c r="B3" s="54"/>
      <c r="C3" s="33" t="s">
        <v>28</v>
      </c>
      <c r="D3" s="35" t="s">
        <v>20</v>
      </c>
      <c r="E3" s="35" t="s">
        <v>21</v>
      </c>
      <c r="F3" s="33" t="s">
        <v>28</v>
      </c>
      <c r="G3" s="35" t="s">
        <v>20</v>
      </c>
      <c r="H3" s="35" t="s">
        <v>21</v>
      </c>
      <c r="I3" s="33" t="s">
        <v>28</v>
      </c>
      <c r="J3" s="35" t="s">
        <v>20</v>
      </c>
      <c r="K3" s="35" t="s">
        <v>21</v>
      </c>
      <c r="L3" s="43" t="s">
        <v>28</v>
      </c>
      <c r="M3" s="34" t="s">
        <v>20</v>
      </c>
      <c r="N3" s="34" t="s">
        <v>21</v>
      </c>
      <c r="O3" s="20"/>
      <c r="P3" s="20"/>
      <c r="Q3" s="20"/>
      <c r="R3" s="20"/>
      <c r="S3" s="20"/>
      <c r="T3" s="20"/>
    </row>
    <row r="4" spans="1:20" s="23" customFormat="1" ht="7.5" customHeight="1">
      <c r="A4" s="12"/>
      <c r="B4" s="13"/>
      <c r="C4" s="7"/>
      <c r="D4" s="7"/>
      <c r="E4" s="7"/>
      <c r="F4" s="12"/>
      <c r="G4" s="12"/>
      <c r="H4" s="12"/>
      <c r="I4" s="12"/>
      <c r="J4" s="12"/>
      <c r="K4" s="12"/>
      <c r="L4" s="3"/>
      <c r="M4" s="3"/>
      <c r="N4" s="3"/>
      <c r="O4" s="20"/>
      <c r="P4" s="20"/>
      <c r="Q4" s="20"/>
      <c r="R4" s="20"/>
      <c r="S4" s="20"/>
      <c r="T4" s="20"/>
    </row>
    <row r="5" spans="1:14" ht="16.5" customHeight="1">
      <c r="A5" s="37" t="s">
        <v>13</v>
      </c>
      <c r="B5" s="15"/>
      <c r="C5" s="36">
        <f aca="true" t="shared" si="0" ref="C5:K5">SUM(C6:C18)</f>
        <v>8125</v>
      </c>
      <c r="D5" s="36">
        <f t="shared" si="0"/>
        <v>5731</v>
      </c>
      <c r="E5" s="36">
        <f t="shared" si="0"/>
        <v>2394</v>
      </c>
      <c r="F5" s="36">
        <f t="shared" si="0"/>
        <v>7467</v>
      </c>
      <c r="G5" s="36">
        <f t="shared" si="0"/>
        <v>5169</v>
      </c>
      <c r="H5" s="36">
        <f t="shared" si="0"/>
        <v>2298</v>
      </c>
      <c r="I5" s="36">
        <f t="shared" si="0"/>
        <v>7288</v>
      </c>
      <c r="J5" s="36">
        <f t="shared" si="0"/>
        <v>4996</v>
      </c>
      <c r="K5" s="36">
        <f t="shared" si="0"/>
        <v>2292</v>
      </c>
      <c r="L5" s="55">
        <f>SUM(L6:L18)</f>
        <v>7109</v>
      </c>
      <c r="M5" s="55">
        <f>SUM(M6:M18)</f>
        <v>4860</v>
      </c>
      <c r="N5" s="55">
        <f>SUM(N6:N18)</f>
        <v>2249</v>
      </c>
    </row>
    <row r="6" spans="1:14" ht="16.5" customHeight="1">
      <c r="A6" s="14" t="s">
        <v>9</v>
      </c>
      <c r="B6" s="15"/>
      <c r="C6" s="36">
        <f aca="true" t="shared" si="1" ref="C6:C18">SUM(D6:E6)</f>
        <v>5671</v>
      </c>
      <c r="D6" s="36">
        <v>3823</v>
      </c>
      <c r="E6" s="36">
        <v>1848</v>
      </c>
      <c r="F6" s="36">
        <f aca="true" t="shared" si="2" ref="F6:F18">SUM(G6:H6)</f>
        <v>5403</v>
      </c>
      <c r="G6" s="36">
        <v>3626</v>
      </c>
      <c r="H6" s="36">
        <v>1777</v>
      </c>
      <c r="I6" s="36">
        <f aca="true" t="shared" si="3" ref="I6:I18">SUM(J6:K6)</f>
        <v>5517</v>
      </c>
      <c r="J6" s="36">
        <v>3725</v>
      </c>
      <c r="K6" s="36">
        <v>1792</v>
      </c>
      <c r="L6" s="55">
        <f aca="true" t="shared" si="4" ref="L6:L18">SUM(M6:N6)</f>
        <v>5429</v>
      </c>
      <c r="M6" s="55">
        <f>1977+1735</f>
        <v>3712</v>
      </c>
      <c r="N6" s="55">
        <f>1631+86</f>
        <v>1717</v>
      </c>
    </row>
    <row r="7" spans="1:14" ht="16.5" customHeight="1">
      <c r="A7" s="14" t="s">
        <v>1</v>
      </c>
      <c r="B7" s="15"/>
      <c r="C7" s="36">
        <f t="shared" si="1"/>
        <v>285</v>
      </c>
      <c r="D7" s="36">
        <v>201</v>
      </c>
      <c r="E7" s="36">
        <v>84</v>
      </c>
      <c r="F7" s="36">
        <f t="shared" si="2"/>
        <v>273</v>
      </c>
      <c r="G7" s="36">
        <v>187</v>
      </c>
      <c r="H7" s="36">
        <v>86</v>
      </c>
      <c r="I7" s="36">
        <f t="shared" si="3"/>
        <v>232</v>
      </c>
      <c r="J7" s="36">
        <v>157</v>
      </c>
      <c r="K7" s="36">
        <v>75</v>
      </c>
      <c r="L7" s="55">
        <f t="shared" si="4"/>
        <v>231</v>
      </c>
      <c r="M7" s="55">
        <f>87+75</f>
        <v>162</v>
      </c>
      <c r="N7" s="55">
        <f>68+1</f>
        <v>69</v>
      </c>
    </row>
    <row r="8" spans="1:14" ht="16.5" customHeight="1">
      <c r="A8" s="14" t="s">
        <v>18</v>
      </c>
      <c r="B8" s="15"/>
      <c r="C8" s="36">
        <f t="shared" si="1"/>
        <v>41</v>
      </c>
      <c r="D8" s="36">
        <v>35</v>
      </c>
      <c r="E8" s="36">
        <v>6</v>
      </c>
      <c r="F8" s="36">
        <f t="shared" si="2"/>
        <v>43</v>
      </c>
      <c r="G8" s="36">
        <v>35</v>
      </c>
      <c r="H8" s="36">
        <v>8</v>
      </c>
      <c r="I8" s="36">
        <f t="shared" si="3"/>
        <v>25</v>
      </c>
      <c r="J8" s="36">
        <v>16</v>
      </c>
      <c r="K8" s="36">
        <v>9</v>
      </c>
      <c r="L8" s="55">
        <f t="shared" si="4"/>
        <v>19</v>
      </c>
      <c r="M8" s="55">
        <f>6+6</f>
        <v>12</v>
      </c>
      <c r="N8" s="55">
        <f>5+2</f>
        <v>7</v>
      </c>
    </row>
    <row r="9" spans="1:14" ht="16.5" customHeight="1">
      <c r="A9" s="14" t="s">
        <v>19</v>
      </c>
      <c r="B9" s="15"/>
      <c r="C9" s="36">
        <f t="shared" si="1"/>
        <v>14</v>
      </c>
      <c r="D9" s="36">
        <v>4</v>
      </c>
      <c r="E9" s="36">
        <v>10</v>
      </c>
      <c r="F9" s="36">
        <f t="shared" si="2"/>
        <v>12</v>
      </c>
      <c r="G9" s="36">
        <v>6</v>
      </c>
      <c r="H9" s="36">
        <v>6</v>
      </c>
      <c r="I9" s="36">
        <f t="shared" si="3"/>
        <v>7</v>
      </c>
      <c r="J9" s="36">
        <v>6</v>
      </c>
      <c r="K9" s="36">
        <v>1</v>
      </c>
      <c r="L9" s="55">
        <f t="shared" si="4"/>
        <v>3</v>
      </c>
      <c r="M9" s="55">
        <f>2+1</f>
        <v>3</v>
      </c>
      <c r="N9" s="55" t="s">
        <v>23</v>
      </c>
    </row>
    <row r="10" spans="1:14" ht="16.5" customHeight="1">
      <c r="A10" s="14" t="s">
        <v>2</v>
      </c>
      <c r="B10" s="15"/>
      <c r="C10" s="36">
        <f t="shared" si="1"/>
        <v>34</v>
      </c>
      <c r="D10" s="36">
        <v>24</v>
      </c>
      <c r="E10" s="36">
        <v>10</v>
      </c>
      <c r="F10" s="36">
        <f t="shared" si="2"/>
        <v>30</v>
      </c>
      <c r="G10" s="36">
        <v>26</v>
      </c>
      <c r="H10" s="36">
        <v>4</v>
      </c>
      <c r="I10" s="36">
        <f t="shared" si="3"/>
        <v>23</v>
      </c>
      <c r="J10" s="36">
        <v>17</v>
      </c>
      <c r="K10" s="36">
        <v>6</v>
      </c>
      <c r="L10" s="55">
        <f t="shared" si="4"/>
        <v>17</v>
      </c>
      <c r="M10" s="55">
        <f>8+3</f>
        <v>11</v>
      </c>
      <c r="N10" s="55">
        <f>6+0</f>
        <v>6</v>
      </c>
    </row>
    <row r="11" spans="1:14" ht="16.5" customHeight="1">
      <c r="A11" s="14" t="s">
        <v>3</v>
      </c>
      <c r="B11" s="15"/>
      <c r="C11" s="36">
        <f t="shared" si="1"/>
        <v>35</v>
      </c>
      <c r="D11" s="36">
        <v>29</v>
      </c>
      <c r="E11" s="36">
        <v>6</v>
      </c>
      <c r="F11" s="36">
        <f t="shared" si="2"/>
        <v>31</v>
      </c>
      <c r="G11" s="36">
        <v>31</v>
      </c>
      <c r="H11" s="36" t="s">
        <v>23</v>
      </c>
      <c r="I11" s="36">
        <f t="shared" si="3"/>
        <v>18</v>
      </c>
      <c r="J11" s="36">
        <v>15</v>
      </c>
      <c r="K11" s="36">
        <v>3</v>
      </c>
      <c r="L11" s="55">
        <f t="shared" si="4"/>
        <v>14</v>
      </c>
      <c r="M11" s="55">
        <f>8+5</f>
        <v>13</v>
      </c>
      <c r="N11" s="55">
        <f>1+0</f>
        <v>1</v>
      </c>
    </row>
    <row r="12" spans="1:14" ht="16.5" customHeight="1">
      <c r="A12" s="14" t="s">
        <v>4</v>
      </c>
      <c r="B12" s="15"/>
      <c r="C12" s="36">
        <f t="shared" si="1"/>
        <v>115</v>
      </c>
      <c r="D12" s="36">
        <v>112</v>
      </c>
      <c r="E12" s="36">
        <v>3</v>
      </c>
      <c r="F12" s="36">
        <f t="shared" si="2"/>
        <v>107</v>
      </c>
      <c r="G12" s="36">
        <v>105</v>
      </c>
      <c r="H12" s="36">
        <v>2</v>
      </c>
      <c r="I12" s="36">
        <f t="shared" si="3"/>
        <v>69</v>
      </c>
      <c r="J12" s="36">
        <v>64</v>
      </c>
      <c r="K12" s="36">
        <v>5</v>
      </c>
      <c r="L12" s="55">
        <f t="shared" si="4"/>
        <v>44</v>
      </c>
      <c r="M12" s="55">
        <f>38+2</f>
        <v>40</v>
      </c>
      <c r="N12" s="55">
        <f>4+0</f>
        <v>4</v>
      </c>
    </row>
    <row r="13" spans="1:14" ht="16.5" customHeight="1">
      <c r="A13" s="39" t="s">
        <v>5</v>
      </c>
      <c r="B13" s="15"/>
      <c r="C13" s="36">
        <f t="shared" si="1"/>
        <v>165</v>
      </c>
      <c r="D13" s="36">
        <v>138</v>
      </c>
      <c r="E13" s="36">
        <v>27</v>
      </c>
      <c r="F13" s="36">
        <f t="shared" si="2"/>
        <v>116</v>
      </c>
      <c r="G13" s="36">
        <v>98</v>
      </c>
      <c r="H13" s="36">
        <v>18</v>
      </c>
      <c r="I13" s="36">
        <f t="shared" si="3"/>
        <v>54</v>
      </c>
      <c r="J13" s="36">
        <v>41</v>
      </c>
      <c r="K13" s="36">
        <v>13</v>
      </c>
      <c r="L13" s="55">
        <f t="shared" si="4"/>
        <v>75</v>
      </c>
      <c r="M13" s="55">
        <f>27+25</f>
        <v>52</v>
      </c>
      <c r="N13" s="55">
        <f>23+0</f>
        <v>23</v>
      </c>
    </row>
    <row r="14" spans="1:14" ht="16.5" customHeight="1">
      <c r="A14" s="39" t="s">
        <v>6</v>
      </c>
      <c r="B14" s="15"/>
      <c r="C14" s="36">
        <f t="shared" si="1"/>
        <v>462</v>
      </c>
      <c r="D14" s="36">
        <v>417</v>
      </c>
      <c r="E14" s="36">
        <v>45</v>
      </c>
      <c r="F14" s="36">
        <f t="shared" si="2"/>
        <v>467</v>
      </c>
      <c r="G14" s="36">
        <v>381</v>
      </c>
      <c r="H14" s="36">
        <v>86</v>
      </c>
      <c r="I14" s="36">
        <f t="shared" si="3"/>
        <v>453</v>
      </c>
      <c r="J14" s="36">
        <v>371</v>
      </c>
      <c r="K14" s="36">
        <v>82</v>
      </c>
      <c r="L14" s="55">
        <f t="shared" si="4"/>
        <v>438</v>
      </c>
      <c r="M14" s="55">
        <f>128+176</f>
        <v>304</v>
      </c>
      <c r="N14" s="55">
        <f>132+2</f>
        <v>134</v>
      </c>
    </row>
    <row r="15" spans="1:14" ht="16.5" customHeight="1">
      <c r="A15" s="14" t="s">
        <v>11</v>
      </c>
      <c r="B15" s="15"/>
      <c r="C15" s="36">
        <f t="shared" si="1"/>
        <v>581</v>
      </c>
      <c r="D15" s="36">
        <v>407</v>
      </c>
      <c r="E15" s="36">
        <v>174</v>
      </c>
      <c r="F15" s="36">
        <f t="shared" si="2"/>
        <v>425</v>
      </c>
      <c r="G15" s="36">
        <v>305</v>
      </c>
      <c r="H15" s="36">
        <v>120</v>
      </c>
      <c r="I15" s="36">
        <f t="shared" si="3"/>
        <v>356</v>
      </c>
      <c r="J15" s="36">
        <v>234</v>
      </c>
      <c r="K15" s="36">
        <v>122</v>
      </c>
      <c r="L15" s="55">
        <f t="shared" si="4"/>
        <v>341</v>
      </c>
      <c r="M15" s="55">
        <f>95+124</f>
        <v>219</v>
      </c>
      <c r="N15" s="55">
        <f>122+0</f>
        <v>122</v>
      </c>
    </row>
    <row r="16" spans="1:14" ht="16.5" customHeight="1">
      <c r="A16" s="14" t="s">
        <v>7</v>
      </c>
      <c r="B16" s="15"/>
      <c r="C16" s="36">
        <f t="shared" si="1"/>
        <v>174</v>
      </c>
      <c r="D16" s="36">
        <v>125</v>
      </c>
      <c r="E16" s="36">
        <v>49</v>
      </c>
      <c r="F16" s="36">
        <f t="shared" si="2"/>
        <v>157</v>
      </c>
      <c r="G16" s="36">
        <v>107</v>
      </c>
      <c r="H16" s="36">
        <v>50</v>
      </c>
      <c r="I16" s="36">
        <f t="shared" si="3"/>
        <v>151</v>
      </c>
      <c r="J16" s="36">
        <v>97</v>
      </c>
      <c r="K16" s="36">
        <v>54</v>
      </c>
      <c r="L16" s="55">
        <f t="shared" si="4"/>
        <v>168</v>
      </c>
      <c r="M16" s="55">
        <f>48+70</f>
        <v>118</v>
      </c>
      <c r="N16" s="55">
        <f>48+2</f>
        <v>50</v>
      </c>
    </row>
    <row r="17" spans="1:14" ht="16.5" customHeight="1">
      <c r="A17" s="14" t="s">
        <v>8</v>
      </c>
      <c r="B17" s="15"/>
      <c r="C17" s="36">
        <f t="shared" si="1"/>
        <v>175</v>
      </c>
      <c r="D17" s="36">
        <v>120</v>
      </c>
      <c r="E17" s="36">
        <v>55</v>
      </c>
      <c r="F17" s="36">
        <f t="shared" si="2"/>
        <v>151</v>
      </c>
      <c r="G17" s="36">
        <v>85</v>
      </c>
      <c r="H17" s="36">
        <v>66</v>
      </c>
      <c r="I17" s="36">
        <f t="shared" si="3"/>
        <v>148</v>
      </c>
      <c r="J17" s="36">
        <v>84</v>
      </c>
      <c r="K17" s="36">
        <v>64</v>
      </c>
      <c r="L17" s="55">
        <f t="shared" si="4"/>
        <v>167</v>
      </c>
      <c r="M17" s="55">
        <f>61+63</f>
        <v>124</v>
      </c>
      <c r="N17" s="55">
        <f>41+2</f>
        <v>43</v>
      </c>
    </row>
    <row r="18" spans="1:14" ht="16.5" customHeight="1">
      <c r="A18" s="14" t="s">
        <v>12</v>
      </c>
      <c r="B18" s="15"/>
      <c r="C18" s="36">
        <f t="shared" si="1"/>
        <v>373</v>
      </c>
      <c r="D18" s="36">
        <v>296</v>
      </c>
      <c r="E18" s="36">
        <v>77</v>
      </c>
      <c r="F18" s="36">
        <f t="shared" si="2"/>
        <v>252</v>
      </c>
      <c r="G18" s="36">
        <v>177</v>
      </c>
      <c r="H18" s="36">
        <v>75</v>
      </c>
      <c r="I18" s="36">
        <f t="shared" si="3"/>
        <v>235</v>
      </c>
      <c r="J18" s="36">
        <v>169</v>
      </c>
      <c r="K18" s="36">
        <v>66</v>
      </c>
      <c r="L18" s="55">
        <f t="shared" si="4"/>
        <v>163</v>
      </c>
      <c r="M18" s="55">
        <f>77+13</f>
        <v>90</v>
      </c>
      <c r="N18" s="55">
        <f>71+2</f>
        <v>73</v>
      </c>
    </row>
    <row r="19" spans="1:14" ht="7.5" customHeight="1">
      <c r="A19" s="25"/>
      <c r="B19" s="2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5" customHeight="1">
      <c r="A20" s="8" t="s">
        <v>32</v>
      </c>
      <c r="B20" s="8"/>
      <c r="C20" s="17"/>
      <c r="D20" s="17"/>
      <c r="E20" s="17"/>
      <c r="F20" s="17"/>
      <c r="G20" s="17"/>
      <c r="H20" s="17"/>
      <c r="I20" s="17"/>
      <c r="J20" s="17"/>
      <c r="K20" s="17"/>
      <c r="L20" s="17"/>
      <c r="N20" s="17" t="s">
        <v>25</v>
      </c>
    </row>
    <row r="21" spans="1:14" ht="15" customHeight="1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1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3" ht="15" customHeight="1">
      <c r="A23" s="14"/>
      <c r="B23" s="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6"/>
    </row>
    <row r="24" spans="1:14" ht="18.75" customHeight="1" thickBot="1">
      <c r="A24" s="1" t="s">
        <v>30</v>
      </c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N24" s="18" t="s">
        <v>22</v>
      </c>
    </row>
    <row r="25" spans="1:14" ht="16.5" customHeight="1" thickTop="1">
      <c r="A25" s="51" t="s">
        <v>27</v>
      </c>
      <c r="B25" s="52"/>
      <c r="C25" s="46" t="s">
        <v>31</v>
      </c>
      <c r="D25" s="47"/>
      <c r="E25" s="48"/>
      <c r="F25" s="46">
        <v>17</v>
      </c>
      <c r="G25" s="47"/>
      <c r="H25" s="47"/>
      <c r="I25" s="46">
        <v>18</v>
      </c>
      <c r="J25" s="47"/>
      <c r="K25" s="47"/>
      <c r="L25" s="49">
        <v>19</v>
      </c>
      <c r="M25" s="50"/>
      <c r="N25" s="50"/>
    </row>
    <row r="26" spans="1:14" ht="16.5" customHeight="1">
      <c r="A26" s="53"/>
      <c r="B26" s="54"/>
      <c r="C26" s="33" t="s">
        <v>24</v>
      </c>
      <c r="D26" s="35" t="s">
        <v>20</v>
      </c>
      <c r="E26" s="35" t="s">
        <v>21</v>
      </c>
      <c r="F26" s="33" t="s">
        <v>24</v>
      </c>
      <c r="G26" s="35" t="s">
        <v>20</v>
      </c>
      <c r="H26" s="35" t="s">
        <v>21</v>
      </c>
      <c r="I26" s="33" t="s">
        <v>24</v>
      </c>
      <c r="J26" s="35" t="s">
        <v>20</v>
      </c>
      <c r="K26" s="35" t="s">
        <v>21</v>
      </c>
      <c r="L26" s="43" t="s">
        <v>24</v>
      </c>
      <c r="M26" s="34" t="s">
        <v>20</v>
      </c>
      <c r="N26" s="34" t="s">
        <v>21</v>
      </c>
    </row>
    <row r="27" spans="1:14" ht="7.5" customHeight="1">
      <c r="A27" s="12"/>
      <c r="B27" s="19"/>
      <c r="C27" s="7"/>
      <c r="D27" s="7"/>
      <c r="E27" s="7"/>
      <c r="F27" s="7"/>
      <c r="G27" s="7"/>
      <c r="H27" s="7"/>
      <c r="I27" s="7"/>
      <c r="J27" s="7"/>
      <c r="K27" s="7"/>
      <c r="L27" s="2"/>
      <c r="M27" s="2"/>
      <c r="N27" s="2"/>
    </row>
    <row r="28" spans="1:14" ht="16.5" customHeight="1">
      <c r="A28" s="37" t="s">
        <v>13</v>
      </c>
      <c r="B28" s="15"/>
      <c r="C28" s="38">
        <f aca="true" t="shared" si="5" ref="C28:H28">SUM(C29:C34)</f>
        <v>52</v>
      </c>
      <c r="D28" s="38">
        <f t="shared" si="5"/>
        <v>49</v>
      </c>
      <c r="E28" s="38">
        <f t="shared" si="5"/>
        <v>3</v>
      </c>
      <c r="F28" s="38">
        <f t="shared" si="5"/>
        <v>35</v>
      </c>
      <c r="G28" s="38">
        <f t="shared" si="5"/>
        <v>33</v>
      </c>
      <c r="H28" s="38">
        <f t="shared" si="5"/>
        <v>2</v>
      </c>
      <c r="I28" s="38">
        <f aca="true" t="shared" si="6" ref="I28:N28">SUM(I29:I34)</f>
        <v>21</v>
      </c>
      <c r="J28" s="38">
        <f t="shared" si="6"/>
        <v>16</v>
      </c>
      <c r="K28" s="38">
        <f t="shared" si="6"/>
        <v>5</v>
      </c>
      <c r="L28" s="58">
        <f t="shared" si="6"/>
        <v>15</v>
      </c>
      <c r="M28" s="58">
        <f t="shared" si="6"/>
        <v>12</v>
      </c>
      <c r="N28" s="58">
        <f t="shared" si="6"/>
        <v>3</v>
      </c>
    </row>
    <row r="29" spans="1:14" ht="16.5" customHeight="1">
      <c r="A29" s="14" t="s">
        <v>10</v>
      </c>
      <c r="B29" s="15"/>
      <c r="C29" s="38">
        <f aca="true" t="shared" si="7" ref="C29:C34">SUM(D29:E29)</f>
        <v>19</v>
      </c>
      <c r="D29" s="38">
        <v>18</v>
      </c>
      <c r="E29" s="38">
        <v>1</v>
      </c>
      <c r="F29" s="38">
        <f aca="true" t="shared" si="8" ref="F29:F34">SUM(G29:H29)</f>
        <v>15</v>
      </c>
      <c r="G29" s="38">
        <v>15</v>
      </c>
      <c r="H29" s="36" t="s">
        <v>23</v>
      </c>
      <c r="I29" s="38">
        <f aca="true" t="shared" si="9" ref="I29:I34">SUM(J29:K29)</f>
        <v>8</v>
      </c>
      <c r="J29" s="38">
        <v>5</v>
      </c>
      <c r="K29" s="38">
        <v>3</v>
      </c>
      <c r="L29" s="58">
        <f aca="true" t="shared" si="10" ref="L29:L34">SUM(M29:N29)</f>
        <v>3</v>
      </c>
      <c r="M29" s="58">
        <f>1+1</f>
        <v>2</v>
      </c>
      <c r="N29" s="58">
        <f>1+0</f>
        <v>1</v>
      </c>
    </row>
    <row r="30" spans="1:14" ht="24" customHeight="1">
      <c r="A30" s="40" t="s">
        <v>14</v>
      </c>
      <c r="B30" s="15"/>
      <c r="C30" s="38">
        <f t="shared" si="7"/>
        <v>6</v>
      </c>
      <c r="D30" s="38">
        <v>6</v>
      </c>
      <c r="E30" s="36" t="s">
        <v>23</v>
      </c>
      <c r="F30" s="38">
        <f t="shared" si="8"/>
        <v>2</v>
      </c>
      <c r="G30" s="38">
        <v>2</v>
      </c>
      <c r="H30" s="36" t="s">
        <v>23</v>
      </c>
      <c r="I30" s="38">
        <f t="shared" si="9"/>
        <v>2</v>
      </c>
      <c r="J30" s="38">
        <v>2</v>
      </c>
      <c r="K30" s="36" t="s">
        <v>23</v>
      </c>
      <c r="L30" s="58">
        <f t="shared" si="10"/>
        <v>1</v>
      </c>
      <c r="M30" s="58">
        <f>1+0</f>
        <v>1</v>
      </c>
      <c r="N30" s="55" t="s">
        <v>23</v>
      </c>
    </row>
    <row r="31" spans="1:14" ht="16.5" customHeight="1">
      <c r="A31" s="39" t="s">
        <v>15</v>
      </c>
      <c r="B31" s="15"/>
      <c r="C31" s="38">
        <f t="shared" si="7"/>
        <v>3</v>
      </c>
      <c r="D31" s="38">
        <v>3</v>
      </c>
      <c r="E31" s="36" t="s">
        <v>23</v>
      </c>
      <c r="F31" s="38">
        <f t="shared" si="8"/>
        <v>3</v>
      </c>
      <c r="G31" s="38">
        <v>3</v>
      </c>
      <c r="H31" s="36" t="s">
        <v>23</v>
      </c>
      <c r="I31" s="38">
        <f t="shared" si="9"/>
        <v>3</v>
      </c>
      <c r="J31" s="38">
        <v>3</v>
      </c>
      <c r="K31" s="36" t="s">
        <v>23</v>
      </c>
      <c r="L31" s="58">
        <f t="shared" si="10"/>
        <v>5</v>
      </c>
      <c r="M31" s="58">
        <f>1+2</f>
        <v>3</v>
      </c>
      <c r="N31" s="55">
        <f>2+0</f>
        <v>2</v>
      </c>
    </row>
    <row r="32" spans="1:14" ht="16.5" customHeight="1">
      <c r="A32" s="14" t="s">
        <v>16</v>
      </c>
      <c r="B32" s="15"/>
      <c r="C32" s="38">
        <f t="shared" si="7"/>
        <v>10</v>
      </c>
      <c r="D32" s="38">
        <v>9</v>
      </c>
      <c r="E32" s="38">
        <v>1</v>
      </c>
      <c r="F32" s="38">
        <f t="shared" si="8"/>
        <v>4</v>
      </c>
      <c r="G32" s="38">
        <v>4</v>
      </c>
      <c r="H32" s="36" t="s">
        <v>23</v>
      </c>
      <c r="I32" s="38">
        <f t="shared" si="9"/>
        <v>3</v>
      </c>
      <c r="J32" s="38">
        <v>3</v>
      </c>
      <c r="K32" s="36" t="s">
        <v>23</v>
      </c>
      <c r="L32" s="58">
        <f t="shared" si="10"/>
        <v>1</v>
      </c>
      <c r="M32" s="58">
        <f>1+0</f>
        <v>1</v>
      </c>
      <c r="N32" s="55" t="s">
        <v>23</v>
      </c>
    </row>
    <row r="33" spans="1:14" ht="16.5" customHeight="1">
      <c r="A33" s="14" t="s">
        <v>17</v>
      </c>
      <c r="B33" s="15"/>
      <c r="C33" s="38">
        <f t="shared" si="7"/>
        <v>8</v>
      </c>
      <c r="D33" s="38">
        <v>8</v>
      </c>
      <c r="E33" s="36" t="s">
        <v>23</v>
      </c>
      <c r="F33" s="38">
        <f t="shared" si="8"/>
        <v>8</v>
      </c>
      <c r="G33" s="38">
        <v>6</v>
      </c>
      <c r="H33" s="36">
        <v>2</v>
      </c>
      <c r="I33" s="38">
        <f t="shared" si="9"/>
        <v>3</v>
      </c>
      <c r="J33" s="38">
        <v>1</v>
      </c>
      <c r="K33" s="36">
        <v>2</v>
      </c>
      <c r="L33" s="58">
        <f t="shared" si="10"/>
        <v>2</v>
      </c>
      <c r="M33" s="58">
        <f>0+2</f>
        <v>2</v>
      </c>
      <c r="N33" s="55" t="s">
        <v>23</v>
      </c>
    </row>
    <row r="34" spans="1:14" ht="16.5" customHeight="1">
      <c r="A34" s="14" t="s">
        <v>0</v>
      </c>
      <c r="B34" s="15"/>
      <c r="C34" s="38">
        <f t="shared" si="7"/>
        <v>6</v>
      </c>
      <c r="D34" s="38">
        <v>5</v>
      </c>
      <c r="E34" s="38">
        <v>1</v>
      </c>
      <c r="F34" s="38">
        <f t="shared" si="8"/>
        <v>3</v>
      </c>
      <c r="G34" s="38">
        <v>3</v>
      </c>
      <c r="H34" s="36" t="s">
        <v>23</v>
      </c>
      <c r="I34" s="38">
        <f t="shared" si="9"/>
        <v>2</v>
      </c>
      <c r="J34" s="38">
        <v>2</v>
      </c>
      <c r="K34" s="36" t="s">
        <v>23</v>
      </c>
      <c r="L34" s="58">
        <f t="shared" si="10"/>
        <v>3</v>
      </c>
      <c r="M34" s="58">
        <f>2+1</f>
        <v>3</v>
      </c>
      <c r="N34" s="55" t="s">
        <v>23</v>
      </c>
    </row>
    <row r="35" spans="1:14" ht="7.5" customHeight="1">
      <c r="A35" s="25"/>
      <c r="B35" s="22"/>
      <c r="C35" s="29"/>
      <c r="D35" s="29"/>
      <c r="E35" s="29"/>
      <c r="F35" s="29"/>
      <c r="G35" s="29"/>
      <c r="H35" s="29"/>
      <c r="I35" s="29"/>
      <c r="J35" s="29"/>
      <c r="K35" s="21"/>
      <c r="L35" s="29"/>
      <c r="M35" s="29"/>
      <c r="N35" s="21"/>
    </row>
    <row r="36" spans="1:14" ht="15" customHeight="1">
      <c r="A36" s="8" t="s">
        <v>32</v>
      </c>
      <c r="B36" s="10"/>
      <c r="C36" s="10"/>
      <c r="D36" s="10"/>
      <c r="E36" s="10"/>
      <c r="F36" s="10"/>
      <c r="G36" s="10"/>
      <c r="H36" s="10"/>
      <c r="I36" s="10"/>
      <c r="K36" s="11"/>
      <c r="L36" s="11"/>
      <c r="M36" s="42"/>
      <c r="N36" s="41" t="s">
        <v>26</v>
      </c>
    </row>
    <row r="37" spans="1:14" ht="18.7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ht="18.75" customHeight="1"/>
    <row r="39" spans="15:22" ht="21" customHeight="1">
      <c r="O39" s="24"/>
      <c r="P39" s="24"/>
      <c r="Q39" s="24"/>
      <c r="R39" s="24"/>
      <c r="S39" s="24"/>
      <c r="T39" s="24"/>
      <c r="U39" s="30"/>
      <c r="V39" s="4"/>
    </row>
    <row r="40" spans="14:22" ht="28.5" customHeight="1">
      <c r="N40" s="24"/>
      <c r="O40" s="24"/>
      <c r="P40" s="24"/>
      <c r="Q40" s="24"/>
      <c r="R40" s="24"/>
      <c r="S40" s="24"/>
      <c r="T40" s="24"/>
      <c r="U40" s="6"/>
      <c r="V40" s="7"/>
    </row>
    <row r="41" spans="14:22" ht="7.5" customHeight="1">
      <c r="N41" s="24"/>
      <c r="O41" s="24"/>
      <c r="P41" s="24"/>
      <c r="Q41" s="24"/>
      <c r="R41" s="24"/>
      <c r="S41" s="24"/>
      <c r="T41" s="24"/>
      <c r="U41" s="31"/>
      <c r="V41" s="32"/>
    </row>
    <row r="42" spans="14:22" ht="15" customHeight="1">
      <c r="N42" s="24"/>
      <c r="O42" s="24"/>
      <c r="P42" s="24"/>
      <c r="Q42" s="24"/>
      <c r="R42" s="24"/>
      <c r="S42" s="24"/>
      <c r="T42" s="24"/>
      <c r="U42" s="17"/>
      <c r="V42" s="17"/>
    </row>
    <row r="43" spans="14:22" ht="15" customHeight="1">
      <c r="N43" s="24"/>
      <c r="O43" s="24"/>
      <c r="P43" s="24"/>
      <c r="Q43" s="24"/>
      <c r="R43" s="24"/>
      <c r="S43" s="24"/>
      <c r="T43" s="24"/>
      <c r="U43" s="17"/>
      <c r="V43" s="17"/>
    </row>
    <row r="44" spans="14:22" ht="15" customHeight="1">
      <c r="N44" s="24"/>
      <c r="O44" s="24"/>
      <c r="P44" s="24"/>
      <c r="Q44" s="24"/>
      <c r="R44" s="24"/>
      <c r="S44" s="24"/>
      <c r="T44" s="24"/>
      <c r="U44" s="16"/>
      <c r="V44" s="17"/>
    </row>
    <row r="45" spans="14:22" ht="15" customHeight="1">
      <c r="N45" s="24"/>
      <c r="O45" s="24"/>
      <c r="P45" s="24"/>
      <c r="Q45" s="24"/>
      <c r="R45" s="24"/>
      <c r="S45" s="24"/>
      <c r="T45" s="24"/>
      <c r="U45" s="16"/>
      <c r="V45" s="17"/>
    </row>
    <row r="46" spans="14:22" ht="7.5" customHeight="1">
      <c r="N46" s="24"/>
      <c r="O46" s="24"/>
      <c r="P46" s="24"/>
      <c r="Q46" s="24"/>
      <c r="R46" s="24"/>
      <c r="S46" s="24"/>
      <c r="T46" s="24"/>
      <c r="U46" s="8"/>
      <c r="V46" s="4"/>
    </row>
    <row r="47" spans="14:22" ht="13.5">
      <c r="N47" s="24"/>
      <c r="O47" s="24"/>
      <c r="P47" s="24"/>
      <c r="Q47" s="24"/>
      <c r="R47" s="24"/>
      <c r="S47" s="24"/>
      <c r="T47" s="24"/>
      <c r="U47" s="8"/>
      <c r="V47" s="9"/>
    </row>
    <row r="48" spans="14:20" ht="13.5">
      <c r="N48" s="24"/>
      <c r="O48" s="24"/>
      <c r="P48" s="24"/>
      <c r="Q48" s="24"/>
      <c r="R48" s="24"/>
      <c r="S48" s="24"/>
      <c r="T48" s="24"/>
    </row>
    <row r="49" spans="14:20" ht="13.5">
      <c r="N49" s="24"/>
      <c r="O49" s="24"/>
      <c r="P49" s="24"/>
      <c r="Q49" s="24"/>
      <c r="R49" s="24"/>
      <c r="S49" s="24"/>
      <c r="T49" s="24"/>
    </row>
    <row r="50" ht="13.5">
      <c r="N50" s="24"/>
    </row>
  </sheetData>
  <sheetProtection/>
  <mergeCells count="10">
    <mergeCell ref="A2:B3"/>
    <mergeCell ref="A25:B26"/>
    <mergeCell ref="F25:H25"/>
    <mergeCell ref="F2:H2"/>
    <mergeCell ref="C25:E25"/>
    <mergeCell ref="C2:E2"/>
    <mergeCell ref="L2:N2"/>
    <mergeCell ref="I25:K25"/>
    <mergeCell ref="L25:N25"/>
    <mergeCell ref="I2:K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2008-11-04T10:13:03Z</cp:lastPrinted>
  <dcterms:created xsi:type="dcterms:W3CDTF">1999-02-24T06:04:09Z</dcterms:created>
  <dcterms:modified xsi:type="dcterms:W3CDTF">2008-11-15T05:59:22Z</dcterms:modified>
  <cp:category/>
  <cp:version/>
  <cp:contentType/>
  <cp:contentStatus/>
</cp:coreProperties>
</file>