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４８" sheetId="1" r:id="rId1"/>
  </sheets>
  <definedNames>
    <definedName name="_xlnm.Print_Area" localSheetId="0">'表４８'!$A$1:$F$29</definedName>
  </definedNames>
  <calcPr fullCalcOnLoad="1"/>
</workbook>
</file>

<file path=xl/sharedStrings.xml><?xml version="1.0" encoding="utf-8"?>
<sst xmlns="http://schemas.openxmlformats.org/spreadsheetml/2006/main" count="34" uniqueCount="31">
  <si>
    <t>ドイツ</t>
  </si>
  <si>
    <t>タイ</t>
  </si>
  <si>
    <t>アフリカ</t>
  </si>
  <si>
    <t>北米</t>
  </si>
  <si>
    <t>中南米</t>
  </si>
  <si>
    <t>中東欧・ロシア等</t>
  </si>
  <si>
    <t>アジア</t>
  </si>
  <si>
    <t>台湾</t>
  </si>
  <si>
    <t>西欧</t>
  </si>
  <si>
    <t>千円</t>
  </si>
  <si>
    <t>対 前 年 比</t>
  </si>
  <si>
    <t>輸　 出 　額</t>
  </si>
  <si>
    <t>構　 成 　比</t>
  </si>
  <si>
    <t>地　　　　　　　域</t>
  </si>
  <si>
    <t>総額</t>
  </si>
  <si>
    <t>アメリカ合衆国</t>
  </si>
  <si>
    <t>フランス</t>
  </si>
  <si>
    <t>％</t>
  </si>
  <si>
    <t>大韓民国</t>
  </si>
  <si>
    <t>中華人民共和国</t>
  </si>
  <si>
    <t>ベトナム</t>
  </si>
  <si>
    <t>ＥＵ</t>
  </si>
  <si>
    <t>特殊地域</t>
  </si>
  <si>
    <t>資料  名古屋税関HP</t>
  </si>
  <si>
    <t>８　貿　易</t>
  </si>
  <si>
    <t>48  清水港地域別輸出状況（令和３年）</t>
  </si>
  <si>
    <t>インドネシア</t>
  </si>
  <si>
    <t>インド</t>
  </si>
  <si>
    <t>中東</t>
  </si>
  <si>
    <t>大洋州</t>
  </si>
  <si>
    <t>-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</si>
</sst>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;[Red]\-0.0%"/>
    <numFmt numFmtId="233" formatCode="0.0%"/>
    <numFmt numFmtId="234" formatCode="0.00_ "/>
    <numFmt numFmtId="235" formatCode="0.000_ "/>
    <numFmt numFmtId="236" formatCode="0_ "/>
    <numFmt numFmtId="237" formatCode="#,##0.000;[Red]\-#,##0.000"/>
    <numFmt numFmtId="238" formatCode="0.0;&quot;△ &quot;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16" applyNumberFormat="1" applyFont="1" applyFill="1" applyAlignment="1">
      <alignment vertical="center"/>
    </xf>
    <xf numFmtId="38" fontId="3" fillId="0" borderId="0" xfId="16" applyFont="1" applyFill="1" applyAlignment="1">
      <alignment/>
    </xf>
    <xf numFmtId="218" fontId="3" fillId="0" borderId="0" xfId="16" applyNumberFormat="1" applyFont="1" applyFill="1" applyAlignment="1">
      <alignment/>
    </xf>
    <xf numFmtId="38" fontId="3" fillId="0" borderId="0" xfId="16" applyFont="1" applyFill="1" applyBorder="1" applyAlignment="1">
      <alignment vertical="top"/>
    </xf>
    <xf numFmtId="218" fontId="3" fillId="0" borderId="0" xfId="16" applyNumberFormat="1" applyFont="1" applyFill="1" applyBorder="1" applyAlignment="1">
      <alignment vertical="top"/>
    </xf>
    <xf numFmtId="38" fontId="3" fillId="0" borderId="0" xfId="16" applyFont="1" applyFill="1" applyAlignment="1">
      <alignment vertical="top"/>
    </xf>
    <xf numFmtId="38" fontId="4" fillId="0" borderId="1" xfId="16" applyFont="1" applyFill="1" applyBorder="1" applyAlignment="1">
      <alignment horizontal="center" vertical="center"/>
    </xf>
    <xf numFmtId="218" fontId="4" fillId="0" borderId="1" xfId="16" applyNumberFormat="1" applyFont="1" applyFill="1" applyBorder="1" applyAlignment="1">
      <alignment horizontal="center" vertical="center"/>
    </xf>
    <xf numFmtId="218" fontId="4" fillId="0" borderId="2" xfId="16" applyNumberFormat="1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distributed" vertical="center"/>
    </xf>
    <xf numFmtId="38" fontId="5" fillId="0" borderId="3" xfId="16" applyFont="1" applyFill="1" applyBorder="1" applyAlignment="1">
      <alignment horizontal="right" vertical="center"/>
    </xf>
    <xf numFmtId="218" fontId="5" fillId="0" borderId="0" xfId="16" applyNumberFormat="1" applyFont="1" applyFill="1" applyBorder="1" applyAlignment="1">
      <alignment horizontal="right" vertical="center"/>
    </xf>
    <xf numFmtId="38" fontId="5" fillId="0" borderId="0" xfId="16" applyFont="1" applyFill="1" applyAlignment="1">
      <alignment/>
    </xf>
    <xf numFmtId="38" fontId="0" fillId="0" borderId="0" xfId="16" applyFont="1" applyFill="1" applyAlignment="1">
      <alignment/>
    </xf>
    <xf numFmtId="38" fontId="4" fillId="0" borderId="4" xfId="16" applyFont="1" applyFill="1" applyBorder="1" applyAlignment="1">
      <alignment horizontal="distributed" vertical="center"/>
    </xf>
    <xf numFmtId="203" fontId="4" fillId="0" borderId="5" xfId="16" applyNumberFormat="1" applyFont="1" applyFill="1" applyBorder="1" applyAlignment="1">
      <alignment vertical="center"/>
    </xf>
    <xf numFmtId="218" fontId="4" fillId="0" borderId="4" xfId="16" applyNumberFormat="1" applyFont="1" applyFill="1" applyBorder="1" applyAlignment="1">
      <alignment vertical="center"/>
    </xf>
    <xf numFmtId="38" fontId="4" fillId="0" borderId="0" xfId="16" applyFont="1" applyFill="1" applyAlignment="1">
      <alignment/>
    </xf>
    <xf numFmtId="218" fontId="4" fillId="0" borderId="0" xfId="16" applyNumberFormat="1" applyFont="1" applyFill="1" applyAlignment="1">
      <alignment/>
    </xf>
    <xf numFmtId="218" fontId="4" fillId="0" borderId="0" xfId="16" applyNumberFormat="1" applyFont="1" applyFill="1" applyAlignment="1">
      <alignment horizontal="right" vertical="center"/>
    </xf>
    <xf numFmtId="38" fontId="2" fillId="0" borderId="0" xfId="16" applyFont="1" applyFill="1" applyBorder="1" applyAlignment="1">
      <alignment horizontal="distributed" vertical="center"/>
    </xf>
    <xf numFmtId="38" fontId="6" fillId="0" borderId="0" xfId="16" applyFont="1" applyFill="1" applyBorder="1" applyAlignment="1">
      <alignment vertical="top"/>
    </xf>
    <xf numFmtId="218" fontId="4" fillId="0" borderId="0" xfId="16" applyNumberFormat="1" applyFont="1" applyFill="1" applyBorder="1" applyAlignment="1">
      <alignment horizontal="center" vertical="center"/>
    </xf>
    <xf numFmtId="218" fontId="2" fillId="0" borderId="0" xfId="15" applyNumberFormat="1" applyFont="1" applyFill="1" applyBorder="1" applyAlignment="1">
      <alignment vertical="center"/>
    </xf>
    <xf numFmtId="218" fontId="4" fillId="0" borderId="0" xfId="15" applyNumberFormat="1" applyFont="1" applyFill="1" applyBorder="1" applyAlignment="1">
      <alignment vertical="center"/>
    </xf>
    <xf numFmtId="218" fontId="4" fillId="0" borderId="0" xfId="16" applyNumberFormat="1" applyFont="1" applyFill="1" applyBorder="1" applyAlignment="1">
      <alignment vertical="center"/>
    </xf>
    <xf numFmtId="218" fontId="4" fillId="0" borderId="0" xfId="16" applyNumberFormat="1" applyFont="1" applyFill="1" applyBorder="1" applyAlignment="1">
      <alignment horizontal="right" vertical="center"/>
    </xf>
    <xf numFmtId="38" fontId="2" fillId="0" borderId="6" xfId="15" applyFont="1" applyFill="1" applyBorder="1" applyAlignment="1">
      <alignment vertical="center"/>
    </xf>
    <xf numFmtId="218" fontId="2" fillId="0" borderId="7" xfId="15" applyNumberFormat="1" applyFont="1" applyFill="1" applyBorder="1" applyAlignment="1">
      <alignment vertical="center"/>
    </xf>
    <xf numFmtId="218" fontId="2" fillId="0" borderId="8" xfId="15" applyNumberFormat="1" applyFont="1" applyFill="1" applyBorder="1" applyAlignment="1">
      <alignment vertical="center"/>
    </xf>
    <xf numFmtId="38" fontId="2" fillId="0" borderId="9" xfId="15" applyFont="1" applyFill="1" applyBorder="1" applyAlignment="1">
      <alignment vertical="center"/>
    </xf>
    <xf numFmtId="218" fontId="2" fillId="0" borderId="10" xfId="15" applyNumberFormat="1" applyFont="1" applyFill="1" applyBorder="1" applyAlignment="1">
      <alignment vertical="center"/>
    </xf>
    <xf numFmtId="218" fontId="2" fillId="0" borderId="11" xfId="15" applyNumberFormat="1" applyFont="1" applyFill="1" applyBorder="1" applyAlignment="1">
      <alignment vertical="center"/>
    </xf>
    <xf numFmtId="38" fontId="4" fillId="0" borderId="9" xfId="15" applyFont="1" applyFill="1" applyBorder="1" applyAlignment="1">
      <alignment vertical="center"/>
    </xf>
    <xf numFmtId="218" fontId="4" fillId="0" borderId="10" xfId="15" applyNumberFormat="1" applyFont="1" applyFill="1" applyBorder="1" applyAlignment="1">
      <alignment vertical="center"/>
    </xf>
    <xf numFmtId="38" fontId="7" fillId="0" borderId="9" xfId="15" applyFont="1" applyFill="1" applyBorder="1" applyAlignment="1">
      <alignment vertical="center"/>
    </xf>
    <xf numFmtId="218" fontId="7" fillId="0" borderId="10" xfId="15" applyNumberFormat="1" applyFont="1" applyFill="1" applyBorder="1" applyAlignment="1">
      <alignment vertical="center"/>
    </xf>
    <xf numFmtId="38" fontId="2" fillId="0" borderId="9" xfId="15" applyFont="1" applyFill="1" applyBorder="1" applyAlignment="1">
      <alignment horizontal="right" vertical="center"/>
    </xf>
    <xf numFmtId="218" fontId="2" fillId="0" borderId="10" xfId="15" applyNumberFormat="1" applyFont="1" applyFill="1" applyBorder="1" applyAlignment="1">
      <alignment horizontal="right" vertical="center"/>
    </xf>
    <xf numFmtId="218" fontId="2" fillId="0" borderId="11" xfId="15" applyNumberFormat="1" applyFont="1" applyFill="1" applyBorder="1" applyAlignment="1">
      <alignment horizontal="right" vertical="center"/>
    </xf>
    <xf numFmtId="218" fontId="4" fillId="0" borderId="11" xfId="15" applyNumberFormat="1" applyFont="1" applyFill="1" applyBorder="1" applyAlignment="1">
      <alignment vertical="center"/>
    </xf>
    <xf numFmtId="38" fontId="4" fillId="0" borderId="12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3">
    <cellStyle name="Normal" xfId="0"/>
    <cellStyle name="Comma [0]" xfId="15"/>
    <cellStyle name="桁区切り 2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A1" sqref="A1"/>
    </sheetView>
  </sheetViews>
  <sheetFormatPr defaultColWidth="8.875" defaultRowHeight="13.5"/>
  <cols>
    <col min="1" max="1" width="2.625" style="2" customWidth="1"/>
    <col min="2" max="2" width="24.125" style="2" customWidth="1"/>
    <col min="3" max="3" width="1.25" style="2" customWidth="1"/>
    <col min="4" max="4" width="22.50390625" style="2" customWidth="1"/>
    <col min="5" max="6" width="20.25390625" style="3" customWidth="1"/>
    <col min="7" max="7" width="10.625" style="3" customWidth="1"/>
    <col min="8" max="16384" width="8.875" style="2" customWidth="1"/>
  </cols>
  <sheetData>
    <row r="1" ht="13.5">
      <c r="A1" s="1" t="s">
        <v>24</v>
      </c>
    </row>
    <row r="2" ht="15" customHeight="1"/>
    <row r="3" ht="21.75" customHeight="1"/>
    <row r="4" spans="1:7" s="6" customFormat="1" ht="19.5" customHeight="1" thickBot="1">
      <c r="A4" s="22" t="s">
        <v>25</v>
      </c>
      <c r="B4" s="4"/>
      <c r="C4" s="4"/>
      <c r="D4" s="4"/>
      <c r="E4" s="5"/>
      <c r="F4" s="5"/>
      <c r="G4" s="5"/>
    </row>
    <row r="5" spans="1:7" ht="23.25" customHeight="1" thickTop="1">
      <c r="A5" s="42" t="s">
        <v>13</v>
      </c>
      <c r="B5" s="42"/>
      <c r="C5" s="43"/>
      <c r="D5" s="7" t="s">
        <v>11</v>
      </c>
      <c r="E5" s="8" t="s">
        <v>10</v>
      </c>
      <c r="F5" s="9" t="s">
        <v>12</v>
      </c>
      <c r="G5" s="23"/>
    </row>
    <row r="6" spans="1:7" s="13" customFormat="1" ht="11.25" customHeight="1">
      <c r="A6" s="10"/>
      <c r="B6" s="10"/>
      <c r="C6" s="10"/>
      <c r="D6" s="11" t="s">
        <v>9</v>
      </c>
      <c r="E6" s="12" t="s">
        <v>17</v>
      </c>
      <c r="F6" s="12" t="s">
        <v>17</v>
      </c>
      <c r="G6" s="12"/>
    </row>
    <row r="7" spans="1:7" s="14" customFormat="1" ht="22.5" customHeight="1">
      <c r="A7" s="21" t="s">
        <v>14</v>
      </c>
      <c r="B7" s="21"/>
      <c r="C7" s="21"/>
      <c r="D7" s="28">
        <v>2029830334</v>
      </c>
      <c r="E7" s="29">
        <f>D7/1668436730*100</f>
        <v>121.66061184711512</v>
      </c>
      <c r="F7" s="30">
        <v>100</v>
      </c>
      <c r="G7" s="24"/>
    </row>
    <row r="8" spans="1:7" s="14" customFormat="1" ht="22.5" customHeight="1">
      <c r="A8" s="21" t="s">
        <v>6</v>
      </c>
      <c r="B8" s="21"/>
      <c r="C8" s="21"/>
      <c r="D8" s="31">
        <v>985394623</v>
      </c>
      <c r="E8" s="32">
        <f>D8/811772128*100</f>
        <v>121.3880828142944</v>
      </c>
      <c r="F8" s="33">
        <f>D8/$D$7*100</f>
        <v>48.54566445749056</v>
      </c>
      <c r="G8" s="24"/>
    </row>
    <row r="9" spans="1:7" ht="22.5" customHeight="1">
      <c r="A9" s="10"/>
      <c r="B9" s="10" t="s">
        <v>18</v>
      </c>
      <c r="C9" s="10"/>
      <c r="D9" s="34">
        <v>87279727</v>
      </c>
      <c r="E9" s="35">
        <f>D9/79322912*100</f>
        <v>110.03091641416292</v>
      </c>
      <c r="F9" s="41">
        <f aca="true" t="shared" si="0" ref="F9:F27">D9/$D$7*100</f>
        <v>4.299853319661741</v>
      </c>
      <c r="G9" s="25"/>
    </row>
    <row r="10" spans="1:7" ht="22.5" customHeight="1">
      <c r="A10" s="10"/>
      <c r="B10" s="10" t="s">
        <v>19</v>
      </c>
      <c r="C10" s="10"/>
      <c r="D10" s="34">
        <v>379399223</v>
      </c>
      <c r="E10" s="35">
        <f>D10/336602941*100</f>
        <v>112.7141735223282</v>
      </c>
      <c r="F10" s="41">
        <f t="shared" si="0"/>
        <v>18.691179092409797</v>
      </c>
      <c r="G10" s="25"/>
    </row>
    <row r="11" spans="1:7" ht="22.5" customHeight="1">
      <c r="A11" s="10"/>
      <c r="B11" s="10" t="s">
        <v>7</v>
      </c>
      <c r="C11" s="10"/>
      <c r="D11" s="34">
        <v>67538513</v>
      </c>
      <c r="E11" s="35">
        <f>D11/68946188*100</f>
        <v>97.95829901429794</v>
      </c>
      <c r="F11" s="41">
        <f t="shared" si="0"/>
        <v>3.3272984381363573</v>
      </c>
      <c r="G11" s="25"/>
    </row>
    <row r="12" spans="1:7" ht="22.5" customHeight="1">
      <c r="A12" s="10"/>
      <c r="B12" s="10" t="s">
        <v>20</v>
      </c>
      <c r="C12" s="10"/>
      <c r="D12" s="34">
        <v>86335245</v>
      </c>
      <c r="E12" s="35">
        <f>D12/67524669*100</f>
        <v>127.85733907114746</v>
      </c>
      <c r="F12" s="41">
        <f t="shared" si="0"/>
        <v>4.253323223811868</v>
      </c>
      <c r="G12" s="25"/>
    </row>
    <row r="13" spans="1:7" ht="22.5" customHeight="1">
      <c r="A13" s="10"/>
      <c r="B13" s="10" t="s">
        <v>1</v>
      </c>
      <c r="C13" s="10"/>
      <c r="D13" s="34">
        <v>112544774</v>
      </c>
      <c r="E13" s="35">
        <f>D13/82835515*100</f>
        <v>135.8653640289434</v>
      </c>
      <c r="F13" s="41">
        <f t="shared" si="0"/>
        <v>5.544540945854246</v>
      </c>
      <c r="G13" s="25"/>
    </row>
    <row r="14" spans="1:7" ht="22.5" customHeight="1">
      <c r="A14" s="10"/>
      <c r="B14" s="10" t="s">
        <v>26</v>
      </c>
      <c r="C14" s="10"/>
      <c r="D14" s="34">
        <v>64113403</v>
      </c>
      <c r="E14" s="35">
        <f>D14/48996377*100</f>
        <v>130.85335472865677</v>
      </c>
      <c r="F14" s="41">
        <f t="shared" si="0"/>
        <v>3.158559704527502</v>
      </c>
      <c r="G14" s="25"/>
    </row>
    <row r="15" spans="1:7" ht="22.5" customHeight="1">
      <c r="A15" s="10"/>
      <c r="B15" s="10" t="s">
        <v>27</v>
      </c>
      <c r="C15" s="10"/>
      <c r="D15" s="34">
        <v>69214246</v>
      </c>
      <c r="E15" s="35">
        <f>D15/24806356*100</f>
        <v>279.0181919504824</v>
      </c>
      <c r="F15" s="41">
        <f t="shared" si="0"/>
        <v>3.4098537616986855</v>
      </c>
      <c r="G15" s="25"/>
    </row>
    <row r="16" spans="1:7" ht="22.5" customHeight="1">
      <c r="A16" s="21" t="s">
        <v>28</v>
      </c>
      <c r="B16" s="21"/>
      <c r="C16" s="21"/>
      <c r="D16" s="31">
        <v>11030304</v>
      </c>
      <c r="E16" s="32">
        <f>D16/11853969*100</f>
        <v>93.05156779134482</v>
      </c>
      <c r="F16" s="33">
        <f t="shared" si="0"/>
        <v>0.5434101469093524</v>
      </c>
      <c r="G16" s="25"/>
    </row>
    <row r="17" spans="1:7" s="14" customFormat="1" ht="22.5" customHeight="1">
      <c r="A17" s="21" t="s">
        <v>8</v>
      </c>
      <c r="B17" s="21"/>
      <c r="C17" s="21"/>
      <c r="D17" s="31">
        <v>321481303</v>
      </c>
      <c r="E17" s="32">
        <f>D17/251583577*100</f>
        <v>127.78310366419505</v>
      </c>
      <c r="F17" s="33">
        <f t="shared" si="0"/>
        <v>15.837841104999468</v>
      </c>
      <c r="G17" s="24"/>
    </row>
    <row r="18" spans="1:7" ht="22.5" customHeight="1">
      <c r="A18" s="10"/>
      <c r="B18" s="10" t="s">
        <v>16</v>
      </c>
      <c r="C18" s="10"/>
      <c r="D18" s="34">
        <v>64285124</v>
      </c>
      <c r="E18" s="35">
        <f>D18/43070700*100</f>
        <v>149.25488557186208</v>
      </c>
      <c r="F18" s="41">
        <f t="shared" si="0"/>
        <v>3.1670195741591476</v>
      </c>
      <c r="G18" s="25"/>
    </row>
    <row r="19" spans="1:7" ht="22.5" customHeight="1">
      <c r="A19" s="10"/>
      <c r="B19" s="10" t="s">
        <v>0</v>
      </c>
      <c r="C19" s="10"/>
      <c r="D19" s="34">
        <v>65025064</v>
      </c>
      <c r="E19" s="35">
        <f>D19/50960705*100</f>
        <v>127.5984388363544</v>
      </c>
      <c r="F19" s="41">
        <f t="shared" si="0"/>
        <v>3.203472867205659</v>
      </c>
      <c r="G19" s="25"/>
    </row>
    <row r="20" spans="1:7" s="14" customFormat="1" ht="22.5" customHeight="1">
      <c r="A20" s="21" t="s">
        <v>5</v>
      </c>
      <c r="B20" s="21"/>
      <c r="C20" s="21"/>
      <c r="D20" s="31">
        <v>59082106</v>
      </c>
      <c r="E20" s="32">
        <f>D20/50390392*100</f>
        <v>117.24875250027821</v>
      </c>
      <c r="F20" s="33">
        <f t="shared" si="0"/>
        <v>2.9106918450456067</v>
      </c>
      <c r="G20" s="24"/>
    </row>
    <row r="21" spans="1:7" ht="22.5" customHeight="1">
      <c r="A21" s="21" t="s">
        <v>3</v>
      </c>
      <c r="B21" s="21"/>
      <c r="C21" s="21"/>
      <c r="D21" s="31">
        <v>524799586</v>
      </c>
      <c r="E21" s="32">
        <f>D21/447622179*100</f>
        <v>117.24164052201711</v>
      </c>
      <c r="F21" s="33">
        <f t="shared" si="0"/>
        <v>25.85435724402767</v>
      </c>
      <c r="G21" s="25"/>
    </row>
    <row r="22" spans="1:7" s="14" customFormat="1" ht="22.5" customHeight="1">
      <c r="A22" s="10"/>
      <c r="B22" s="10" t="s">
        <v>15</v>
      </c>
      <c r="C22" s="21"/>
      <c r="D22" s="36">
        <v>504617418</v>
      </c>
      <c r="E22" s="37">
        <f>D22/431970409*100</f>
        <v>116.81758923445148</v>
      </c>
      <c r="F22" s="41">
        <f t="shared" si="0"/>
        <v>24.860078674930275</v>
      </c>
      <c r="G22" s="24"/>
    </row>
    <row r="23" spans="1:7" ht="22.5" customHeight="1">
      <c r="A23" s="21" t="s">
        <v>4</v>
      </c>
      <c r="B23" s="21"/>
      <c r="C23" s="21"/>
      <c r="D23" s="31">
        <v>84922220</v>
      </c>
      <c r="E23" s="32">
        <f>D23/63927478*100</f>
        <v>132.84149892476597</v>
      </c>
      <c r="F23" s="33">
        <f t="shared" si="0"/>
        <v>4.183710262751449</v>
      </c>
      <c r="G23" s="25"/>
    </row>
    <row r="24" spans="1:7" ht="22.5" customHeight="1">
      <c r="A24" s="21" t="s">
        <v>2</v>
      </c>
      <c r="B24" s="21"/>
      <c r="C24" s="21"/>
      <c r="D24" s="31">
        <v>13769749</v>
      </c>
      <c r="E24" s="32">
        <f>D24/9092877*100</f>
        <v>151.43445798288045</v>
      </c>
      <c r="F24" s="33">
        <f t="shared" si="0"/>
        <v>0.6783694562720038</v>
      </c>
      <c r="G24" s="25"/>
    </row>
    <row r="25" spans="1:7" ht="22.5" customHeight="1">
      <c r="A25" s="21" t="s">
        <v>29</v>
      </c>
      <c r="B25" s="21"/>
      <c r="C25" s="21"/>
      <c r="D25" s="31">
        <v>29350443</v>
      </c>
      <c r="E25" s="32">
        <f>D25/22194130*100</f>
        <v>132.2441699674644</v>
      </c>
      <c r="F25" s="33">
        <f t="shared" si="0"/>
        <v>1.445955482503889</v>
      </c>
      <c r="G25" s="25"/>
    </row>
    <row r="26" spans="1:7" s="14" customFormat="1" ht="22.5" customHeight="1">
      <c r="A26" s="21" t="s">
        <v>22</v>
      </c>
      <c r="B26" s="21"/>
      <c r="C26" s="21"/>
      <c r="D26" s="38" t="s">
        <v>30</v>
      </c>
      <c r="E26" s="39" t="s">
        <v>30</v>
      </c>
      <c r="F26" s="40" t="s">
        <v>30</v>
      </c>
      <c r="G26" s="24"/>
    </row>
    <row r="27" spans="1:7" ht="22.5" customHeight="1">
      <c r="A27" s="21" t="s">
        <v>21</v>
      </c>
      <c r="B27" s="21"/>
      <c r="C27" s="10"/>
      <c r="D27" s="34">
        <v>299345051</v>
      </c>
      <c r="E27" s="35">
        <f>D27/245555554*100</f>
        <v>121.90522516139058</v>
      </c>
      <c r="F27" s="41">
        <f t="shared" si="0"/>
        <v>14.747294194293975</v>
      </c>
      <c r="G27" s="25"/>
    </row>
    <row r="28" spans="1:7" ht="7.5" customHeight="1">
      <c r="A28" s="15"/>
      <c r="B28" s="15"/>
      <c r="C28" s="15"/>
      <c r="D28" s="16"/>
      <c r="E28" s="17"/>
      <c r="F28" s="17"/>
      <c r="G28" s="26"/>
    </row>
    <row r="29" spans="1:7" ht="15" customHeight="1">
      <c r="A29" s="18"/>
      <c r="B29" s="18"/>
      <c r="C29" s="18"/>
      <c r="D29" s="18"/>
      <c r="E29" s="19"/>
      <c r="F29" s="20" t="s">
        <v>23</v>
      </c>
      <c r="G29" s="27"/>
    </row>
  </sheetData>
  <sheetProtection/>
  <mergeCells count="12">
    <mergeCell ref="A17:B17"/>
    <mergeCell ref="A20:B20"/>
    <mergeCell ref="A25:B25"/>
    <mergeCell ref="A24:B24"/>
    <mergeCell ref="A27:B27"/>
    <mergeCell ref="A26:B26"/>
    <mergeCell ref="A5:C5"/>
    <mergeCell ref="A7:B7"/>
    <mergeCell ref="A8:B8"/>
    <mergeCell ref="A16:B16"/>
    <mergeCell ref="A21:B21"/>
    <mergeCell ref="A23:B2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2023-03-02T05:29:49Z</cp:lastPrinted>
  <dcterms:created xsi:type="dcterms:W3CDTF">1998-05-26T02:08:24Z</dcterms:created>
  <dcterms:modified xsi:type="dcterms:W3CDTF">2023-04-06T07:01:58Z</dcterms:modified>
  <cp:category/>
  <cp:version/>
  <cp:contentType/>
  <cp:contentStatus/>
</cp:coreProperties>
</file>