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20" yWindow="-120" windowWidth="20730" windowHeight="11160"/>
  </bookViews>
  <sheets>
    <sheet name="入力シート" sheetId="2" r:id="rId1"/>
    <sheet name="集計シート (報告書用)" sheetId="4" r:id="rId2"/>
    <sheet name="表彰状印刷用シート" sheetId="3" r:id="rId3"/>
    <sheet name="入力シート (サンプル)" sheetId="6" r:id="rId4"/>
    <sheet name="集計シート (報告書用・サンプル)" sheetId="5" r:id="rId5"/>
  </sheets>
  <definedNames>
    <definedName name="_xlnm.Print_Area" localSheetId="1">'集計シート (報告書用)'!$B$2:$U$52</definedName>
    <definedName name="_xlnm.Print_Area" localSheetId="4">'集計シート (報告書用・サンプル)'!$B$2:$U$52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49" i="5" l="1"/>
  <c r="S48" i="5"/>
  <c r="S47" i="5"/>
  <c r="S46" i="5"/>
  <c r="S45" i="5"/>
  <c r="S44" i="5"/>
  <c r="S43" i="5"/>
  <c r="S42" i="5"/>
  <c r="S41" i="5"/>
  <c r="S40" i="5"/>
  <c r="S39" i="5"/>
  <c r="S38" i="5"/>
  <c r="S37" i="5"/>
  <c r="S36" i="5"/>
  <c r="S35" i="5"/>
  <c r="S34" i="5"/>
  <c r="S33" i="5"/>
  <c r="S32" i="5"/>
  <c r="S31" i="5"/>
  <c r="S30" i="5"/>
  <c r="S29" i="5"/>
  <c r="S28" i="5"/>
  <c r="S27" i="5"/>
  <c r="S26" i="5"/>
  <c r="S25" i="5"/>
  <c r="S24" i="5"/>
  <c r="S23" i="5"/>
  <c r="S22" i="5"/>
  <c r="Y49" i="2" l="1"/>
  <c r="Y48" i="2"/>
  <c r="Y47" i="2"/>
  <c r="Y46" i="2"/>
  <c r="Y45" i="2"/>
  <c r="Y44" i="2"/>
  <c r="Y43" i="2"/>
  <c r="Y42" i="2"/>
  <c r="Y41" i="2"/>
  <c r="Y40" i="2"/>
  <c r="Y39" i="2"/>
  <c r="Y38" i="2"/>
  <c r="Y37" i="2"/>
  <c r="Y36" i="2"/>
  <c r="Y35" i="2"/>
  <c r="Y34" i="2"/>
  <c r="Y33" i="2"/>
  <c r="Y32" i="2"/>
  <c r="Y31" i="2"/>
  <c r="Y30" i="2"/>
  <c r="Y29" i="2"/>
  <c r="Y28" i="2"/>
  <c r="Y27" i="2"/>
  <c r="Y26" i="2"/>
  <c r="Y25" i="2"/>
  <c r="Y24" i="2"/>
  <c r="Y23" i="2"/>
  <c r="Y22" i="2"/>
  <c r="Y21" i="2"/>
  <c r="Y20" i="2"/>
  <c r="Y19" i="2"/>
  <c r="Y18" i="2"/>
  <c r="Y17" i="2"/>
  <c r="Y16" i="2"/>
  <c r="Y15" i="2"/>
  <c r="Y14" i="2"/>
  <c r="Y13" i="2"/>
  <c r="Y12" i="2"/>
  <c r="Y11" i="2"/>
  <c r="Y10" i="2"/>
  <c r="V49" i="2"/>
  <c r="V48" i="2"/>
  <c r="V47" i="2"/>
  <c r="V46" i="2"/>
  <c r="V45" i="2"/>
  <c r="V44" i="2"/>
  <c r="V43" i="2"/>
  <c r="V42" i="2"/>
  <c r="V41" i="2"/>
  <c r="V40" i="2"/>
  <c r="V39" i="2"/>
  <c r="V38" i="2"/>
  <c r="V37" i="2"/>
  <c r="V36" i="2"/>
  <c r="V35" i="2"/>
  <c r="V34" i="2"/>
  <c r="V33" i="2"/>
  <c r="V32" i="2"/>
  <c r="V31" i="2"/>
  <c r="V30" i="2"/>
  <c r="V29" i="2"/>
  <c r="V28" i="2"/>
  <c r="V27" i="2"/>
  <c r="V26" i="2"/>
  <c r="V25" i="2"/>
  <c r="V24" i="2"/>
  <c r="V23" i="2"/>
  <c r="V22" i="2"/>
  <c r="V21" i="2"/>
  <c r="V20" i="2"/>
  <c r="V19" i="2"/>
  <c r="V18" i="2"/>
  <c r="V17" i="2"/>
  <c r="V16" i="2"/>
  <c r="V15" i="2"/>
  <c r="V14" i="2"/>
  <c r="V13" i="2"/>
  <c r="V12" i="2"/>
  <c r="V11" i="2"/>
  <c r="V10" i="2"/>
  <c r="S49" i="4" l="1"/>
  <c r="S48" i="4"/>
  <c r="S47" i="4"/>
  <c r="S46" i="4"/>
  <c r="S45" i="4"/>
  <c r="S44" i="4"/>
  <c r="S43" i="4"/>
  <c r="S42" i="4"/>
  <c r="S41" i="4"/>
  <c r="S40" i="4"/>
  <c r="S39" i="4"/>
  <c r="S38" i="4"/>
  <c r="S37" i="4"/>
  <c r="S36" i="4"/>
  <c r="S35" i="4"/>
  <c r="S34" i="4"/>
  <c r="S33" i="4"/>
  <c r="S32" i="4"/>
  <c r="S31" i="4"/>
  <c r="S30" i="4"/>
  <c r="S29" i="4"/>
  <c r="S28" i="4"/>
  <c r="S27" i="4"/>
  <c r="S26" i="4"/>
  <c r="S25" i="4"/>
  <c r="S24" i="4"/>
  <c r="S23" i="4"/>
  <c r="S22" i="4"/>
  <c r="O41" i="3"/>
  <c r="O40" i="3"/>
  <c r="O39" i="3"/>
  <c r="O38" i="3"/>
  <c r="O37" i="3"/>
  <c r="O36" i="3"/>
  <c r="O35" i="3"/>
  <c r="O34" i="3"/>
  <c r="O33" i="3"/>
  <c r="O32" i="3"/>
  <c r="O31" i="3"/>
  <c r="O30" i="3"/>
  <c r="O29" i="3"/>
  <c r="O28" i="3"/>
  <c r="O27" i="3"/>
  <c r="O26" i="3"/>
  <c r="O25" i="3"/>
  <c r="O24" i="3"/>
  <c r="O23" i="3"/>
  <c r="O22" i="3"/>
  <c r="O21" i="3"/>
  <c r="O20" i="3"/>
  <c r="O19" i="3"/>
  <c r="O18" i="3"/>
  <c r="O17" i="3"/>
  <c r="O16" i="3"/>
  <c r="O15" i="3"/>
  <c r="O14" i="3"/>
  <c r="O13" i="3"/>
  <c r="O12" i="3"/>
  <c r="O11" i="3"/>
  <c r="O10" i="3"/>
  <c r="O9" i="3"/>
  <c r="O8" i="3"/>
  <c r="O7" i="3"/>
  <c r="O6" i="3"/>
  <c r="O5" i="3"/>
  <c r="O4" i="3"/>
  <c r="O3" i="3"/>
  <c r="O2" i="3"/>
  <c r="L50" i="5" l="1"/>
  <c r="I50" i="5"/>
  <c r="F50" i="5"/>
  <c r="R49" i="5"/>
  <c r="Q49" i="5"/>
  <c r="P49" i="5"/>
  <c r="O49" i="5"/>
  <c r="N49" i="5"/>
  <c r="L49" i="5"/>
  <c r="K49" i="5"/>
  <c r="J49" i="5"/>
  <c r="I49" i="5"/>
  <c r="H49" i="5"/>
  <c r="G49" i="5"/>
  <c r="F49" i="5"/>
  <c r="E49" i="5"/>
  <c r="D49" i="5"/>
  <c r="C49" i="5"/>
  <c r="R48" i="5"/>
  <c r="Q48" i="5"/>
  <c r="P48" i="5"/>
  <c r="O48" i="5"/>
  <c r="N48" i="5"/>
  <c r="L48" i="5"/>
  <c r="K48" i="5"/>
  <c r="J48" i="5"/>
  <c r="I48" i="5"/>
  <c r="H48" i="5"/>
  <c r="G48" i="5"/>
  <c r="F48" i="5"/>
  <c r="E48" i="5"/>
  <c r="D48" i="5"/>
  <c r="C48" i="5"/>
  <c r="R47" i="5"/>
  <c r="Q47" i="5"/>
  <c r="P47" i="5"/>
  <c r="O47" i="5"/>
  <c r="N47" i="5"/>
  <c r="L47" i="5"/>
  <c r="K47" i="5"/>
  <c r="J47" i="5"/>
  <c r="I47" i="5"/>
  <c r="H47" i="5"/>
  <c r="G47" i="5"/>
  <c r="F47" i="5"/>
  <c r="E47" i="5"/>
  <c r="D47" i="5"/>
  <c r="C47" i="5"/>
  <c r="R46" i="5"/>
  <c r="Q46" i="5"/>
  <c r="P46" i="5"/>
  <c r="O46" i="5"/>
  <c r="N46" i="5"/>
  <c r="L46" i="5"/>
  <c r="K46" i="5"/>
  <c r="J46" i="5"/>
  <c r="I46" i="5"/>
  <c r="H46" i="5"/>
  <c r="G46" i="5"/>
  <c r="F46" i="5"/>
  <c r="E46" i="5"/>
  <c r="D46" i="5"/>
  <c r="C46" i="5"/>
  <c r="R45" i="5"/>
  <c r="Q45" i="5"/>
  <c r="P45" i="5"/>
  <c r="O45" i="5"/>
  <c r="N45" i="5"/>
  <c r="L45" i="5"/>
  <c r="K45" i="5"/>
  <c r="J45" i="5"/>
  <c r="I45" i="5"/>
  <c r="H45" i="5"/>
  <c r="G45" i="5"/>
  <c r="F45" i="5"/>
  <c r="E45" i="5"/>
  <c r="D45" i="5"/>
  <c r="C45" i="5"/>
  <c r="R44" i="5"/>
  <c r="Q44" i="5"/>
  <c r="P44" i="5"/>
  <c r="O44" i="5"/>
  <c r="N44" i="5"/>
  <c r="L44" i="5"/>
  <c r="K44" i="5"/>
  <c r="J44" i="5"/>
  <c r="I44" i="5"/>
  <c r="H44" i="5"/>
  <c r="G44" i="5"/>
  <c r="F44" i="5"/>
  <c r="E44" i="5"/>
  <c r="D44" i="5"/>
  <c r="C44" i="5"/>
  <c r="R43" i="5"/>
  <c r="Q43" i="5"/>
  <c r="P43" i="5"/>
  <c r="O43" i="5"/>
  <c r="N43" i="5"/>
  <c r="L43" i="5"/>
  <c r="K43" i="5"/>
  <c r="J43" i="5"/>
  <c r="I43" i="5"/>
  <c r="H43" i="5"/>
  <c r="G43" i="5"/>
  <c r="F43" i="5"/>
  <c r="E43" i="5"/>
  <c r="D43" i="5"/>
  <c r="C43" i="5"/>
  <c r="R42" i="5"/>
  <c r="Q42" i="5"/>
  <c r="P42" i="5"/>
  <c r="O42" i="5"/>
  <c r="N42" i="5"/>
  <c r="L42" i="5"/>
  <c r="K42" i="5"/>
  <c r="J42" i="5"/>
  <c r="I42" i="5"/>
  <c r="H42" i="5"/>
  <c r="G42" i="5"/>
  <c r="F42" i="5"/>
  <c r="E42" i="5"/>
  <c r="D42" i="5"/>
  <c r="C42" i="5"/>
  <c r="R41" i="5"/>
  <c r="Q41" i="5"/>
  <c r="P41" i="5"/>
  <c r="O41" i="5"/>
  <c r="N41" i="5"/>
  <c r="L41" i="5"/>
  <c r="K41" i="5"/>
  <c r="J41" i="5"/>
  <c r="I41" i="5"/>
  <c r="H41" i="5"/>
  <c r="G41" i="5"/>
  <c r="F41" i="5"/>
  <c r="E41" i="5"/>
  <c r="D41" i="5"/>
  <c r="C41" i="5"/>
  <c r="R40" i="5"/>
  <c r="Q40" i="5"/>
  <c r="P40" i="5"/>
  <c r="O40" i="5"/>
  <c r="N40" i="5"/>
  <c r="L40" i="5"/>
  <c r="K40" i="5"/>
  <c r="J40" i="5"/>
  <c r="I40" i="5"/>
  <c r="H40" i="5"/>
  <c r="G40" i="5"/>
  <c r="F40" i="5"/>
  <c r="E40" i="5"/>
  <c r="D40" i="5"/>
  <c r="C40" i="5"/>
  <c r="R39" i="5"/>
  <c r="Q39" i="5"/>
  <c r="P39" i="5"/>
  <c r="O39" i="5"/>
  <c r="N39" i="5"/>
  <c r="L39" i="5"/>
  <c r="K39" i="5"/>
  <c r="J39" i="5"/>
  <c r="I39" i="5"/>
  <c r="H39" i="5"/>
  <c r="G39" i="5"/>
  <c r="F39" i="5"/>
  <c r="E39" i="5"/>
  <c r="D39" i="5"/>
  <c r="C39" i="5"/>
  <c r="R38" i="5"/>
  <c r="Q38" i="5"/>
  <c r="P38" i="5"/>
  <c r="O38" i="5"/>
  <c r="N38" i="5"/>
  <c r="L38" i="5"/>
  <c r="K38" i="5"/>
  <c r="J38" i="5"/>
  <c r="I38" i="5"/>
  <c r="H38" i="5"/>
  <c r="G38" i="5"/>
  <c r="F38" i="5"/>
  <c r="E38" i="5"/>
  <c r="D38" i="5"/>
  <c r="C38" i="5"/>
  <c r="R37" i="5"/>
  <c r="Q37" i="5"/>
  <c r="P37" i="5"/>
  <c r="O37" i="5"/>
  <c r="N37" i="5"/>
  <c r="L37" i="5"/>
  <c r="K37" i="5"/>
  <c r="J37" i="5"/>
  <c r="I37" i="5"/>
  <c r="H37" i="5"/>
  <c r="G37" i="5"/>
  <c r="F37" i="5"/>
  <c r="E37" i="5"/>
  <c r="D37" i="5"/>
  <c r="C37" i="5"/>
  <c r="R36" i="5"/>
  <c r="Q36" i="5"/>
  <c r="P36" i="5"/>
  <c r="O36" i="5"/>
  <c r="N36" i="5"/>
  <c r="L36" i="5"/>
  <c r="K36" i="5"/>
  <c r="J36" i="5"/>
  <c r="I36" i="5"/>
  <c r="H36" i="5"/>
  <c r="G36" i="5"/>
  <c r="F36" i="5"/>
  <c r="E36" i="5"/>
  <c r="D36" i="5"/>
  <c r="C36" i="5"/>
  <c r="R35" i="5"/>
  <c r="Q35" i="5"/>
  <c r="P35" i="5"/>
  <c r="O35" i="5"/>
  <c r="N35" i="5"/>
  <c r="L35" i="5"/>
  <c r="K35" i="5"/>
  <c r="J35" i="5"/>
  <c r="I35" i="5"/>
  <c r="H35" i="5"/>
  <c r="G35" i="5"/>
  <c r="F35" i="5"/>
  <c r="E35" i="5"/>
  <c r="D35" i="5"/>
  <c r="C35" i="5"/>
  <c r="R34" i="5"/>
  <c r="Q34" i="5"/>
  <c r="P34" i="5"/>
  <c r="O34" i="5"/>
  <c r="N34" i="5"/>
  <c r="L34" i="5"/>
  <c r="K34" i="5"/>
  <c r="J34" i="5"/>
  <c r="I34" i="5"/>
  <c r="H34" i="5"/>
  <c r="G34" i="5"/>
  <c r="F34" i="5"/>
  <c r="E34" i="5"/>
  <c r="D34" i="5"/>
  <c r="C34" i="5"/>
  <c r="R33" i="5"/>
  <c r="Q33" i="5"/>
  <c r="P33" i="5"/>
  <c r="O33" i="5"/>
  <c r="N33" i="5"/>
  <c r="L33" i="5"/>
  <c r="K33" i="5"/>
  <c r="J33" i="5"/>
  <c r="I33" i="5"/>
  <c r="H33" i="5"/>
  <c r="G33" i="5"/>
  <c r="F33" i="5"/>
  <c r="E33" i="5"/>
  <c r="D33" i="5"/>
  <c r="C33" i="5"/>
  <c r="R32" i="5"/>
  <c r="Q32" i="5"/>
  <c r="P32" i="5"/>
  <c r="O32" i="5"/>
  <c r="N32" i="5"/>
  <c r="L32" i="5"/>
  <c r="K32" i="5"/>
  <c r="J32" i="5"/>
  <c r="I32" i="5"/>
  <c r="H32" i="5"/>
  <c r="G32" i="5"/>
  <c r="F32" i="5"/>
  <c r="E32" i="5"/>
  <c r="D32" i="5"/>
  <c r="C32" i="5"/>
  <c r="R31" i="5"/>
  <c r="Q31" i="5"/>
  <c r="P31" i="5"/>
  <c r="O31" i="5"/>
  <c r="N31" i="5"/>
  <c r="L31" i="5"/>
  <c r="K31" i="5"/>
  <c r="J31" i="5"/>
  <c r="I31" i="5"/>
  <c r="H31" i="5"/>
  <c r="G31" i="5"/>
  <c r="F31" i="5"/>
  <c r="E31" i="5"/>
  <c r="D31" i="5"/>
  <c r="C31" i="5"/>
  <c r="R30" i="5"/>
  <c r="Q30" i="5"/>
  <c r="P30" i="5"/>
  <c r="O30" i="5"/>
  <c r="N30" i="5"/>
  <c r="L30" i="5"/>
  <c r="K30" i="5"/>
  <c r="J30" i="5"/>
  <c r="I30" i="5"/>
  <c r="H30" i="5"/>
  <c r="G30" i="5"/>
  <c r="F30" i="5"/>
  <c r="E30" i="5"/>
  <c r="D30" i="5"/>
  <c r="C30" i="5"/>
  <c r="R29" i="5"/>
  <c r="Q29" i="5"/>
  <c r="P29" i="5"/>
  <c r="O29" i="5"/>
  <c r="N29" i="5"/>
  <c r="L29" i="5"/>
  <c r="K29" i="5"/>
  <c r="J29" i="5"/>
  <c r="I29" i="5"/>
  <c r="H29" i="5"/>
  <c r="G29" i="5"/>
  <c r="F29" i="5"/>
  <c r="E29" i="5"/>
  <c r="D29" i="5"/>
  <c r="C29" i="5"/>
  <c r="R28" i="5"/>
  <c r="Q28" i="5"/>
  <c r="P28" i="5"/>
  <c r="O28" i="5"/>
  <c r="N28" i="5"/>
  <c r="L28" i="5"/>
  <c r="K28" i="5"/>
  <c r="J28" i="5"/>
  <c r="I28" i="5"/>
  <c r="H28" i="5"/>
  <c r="G28" i="5"/>
  <c r="F28" i="5"/>
  <c r="E28" i="5"/>
  <c r="D28" i="5"/>
  <c r="C28" i="5"/>
  <c r="R27" i="5"/>
  <c r="Q27" i="5"/>
  <c r="P27" i="5"/>
  <c r="O27" i="5"/>
  <c r="N27" i="5"/>
  <c r="L27" i="5"/>
  <c r="K27" i="5"/>
  <c r="J27" i="5"/>
  <c r="I27" i="5"/>
  <c r="H27" i="5"/>
  <c r="G27" i="5"/>
  <c r="F27" i="5"/>
  <c r="E27" i="5"/>
  <c r="D27" i="5"/>
  <c r="C27" i="5"/>
  <c r="R26" i="5"/>
  <c r="Q26" i="5"/>
  <c r="P26" i="5"/>
  <c r="O26" i="5"/>
  <c r="N26" i="5"/>
  <c r="L26" i="5"/>
  <c r="K26" i="5"/>
  <c r="J26" i="5"/>
  <c r="I26" i="5"/>
  <c r="H26" i="5"/>
  <c r="G26" i="5"/>
  <c r="F26" i="5"/>
  <c r="E26" i="5"/>
  <c r="D26" i="5"/>
  <c r="C26" i="5"/>
  <c r="R25" i="5"/>
  <c r="Q25" i="5"/>
  <c r="P25" i="5"/>
  <c r="O25" i="5"/>
  <c r="N25" i="5"/>
  <c r="L25" i="5"/>
  <c r="K25" i="5"/>
  <c r="J25" i="5"/>
  <c r="I25" i="5"/>
  <c r="H25" i="5"/>
  <c r="G25" i="5"/>
  <c r="F25" i="5"/>
  <c r="E25" i="5"/>
  <c r="D25" i="5"/>
  <c r="C25" i="5"/>
  <c r="R24" i="5"/>
  <c r="Q24" i="5"/>
  <c r="P24" i="5"/>
  <c r="O24" i="5"/>
  <c r="N24" i="5"/>
  <c r="L24" i="5"/>
  <c r="K24" i="5"/>
  <c r="J24" i="5"/>
  <c r="I24" i="5"/>
  <c r="H24" i="5"/>
  <c r="G24" i="5"/>
  <c r="F24" i="5"/>
  <c r="E24" i="5"/>
  <c r="D24" i="5"/>
  <c r="C24" i="5"/>
  <c r="R23" i="5"/>
  <c r="Q23" i="5"/>
  <c r="P23" i="5"/>
  <c r="O23" i="5"/>
  <c r="N23" i="5"/>
  <c r="L23" i="5"/>
  <c r="K23" i="5"/>
  <c r="J23" i="5"/>
  <c r="I23" i="5"/>
  <c r="H23" i="5"/>
  <c r="G23" i="5"/>
  <c r="F23" i="5"/>
  <c r="E23" i="5"/>
  <c r="D23" i="5"/>
  <c r="C23" i="5"/>
  <c r="R22" i="5"/>
  <c r="Q22" i="5"/>
  <c r="P22" i="5"/>
  <c r="O22" i="5"/>
  <c r="N22" i="5"/>
  <c r="L22" i="5"/>
  <c r="K22" i="5"/>
  <c r="J22" i="5"/>
  <c r="I22" i="5"/>
  <c r="H22" i="5"/>
  <c r="G22" i="5"/>
  <c r="F22" i="5"/>
  <c r="E22" i="5"/>
  <c r="D22" i="5"/>
  <c r="C22" i="5"/>
  <c r="R21" i="5"/>
  <c r="Q21" i="5"/>
  <c r="P21" i="5"/>
  <c r="O21" i="5"/>
  <c r="N21" i="5"/>
  <c r="L21" i="5"/>
  <c r="K21" i="5"/>
  <c r="J21" i="5"/>
  <c r="I21" i="5"/>
  <c r="H21" i="5"/>
  <c r="G21" i="5"/>
  <c r="F21" i="5"/>
  <c r="E21" i="5"/>
  <c r="D21" i="5"/>
  <c r="C21" i="5"/>
  <c r="R20" i="5"/>
  <c r="Q20" i="5"/>
  <c r="P20" i="5"/>
  <c r="O20" i="5"/>
  <c r="N20" i="5"/>
  <c r="L20" i="5"/>
  <c r="K20" i="5"/>
  <c r="J20" i="5"/>
  <c r="I20" i="5"/>
  <c r="H20" i="5"/>
  <c r="G20" i="5"/>
  <c r="F20" i="5"/>
  <c r="E20" i="5"/>
  <c r="D20" i="5"/>
  <c r="C20" i="5"/>
  <c r="R19" i="5"/>
  <c r="Q19" i="5"/>
  <c r="P19" i="5"/>
  <c r="O19" i="5"/>
  <c r="N19" i="5"/>
  <c r="L19" i="5"/>
  <c r="K19" i="5"/>
  <c r="J19" i="5"/>
  <c r="I19" i="5"/>
  <c r="H19" i="5"/>
  <c r="G19" i="5"/>
  <c r="F19" i="5"/>
  <c r="E19" i="5"/>
  <c r="D19" i="5"/>
  <c r="C19" i="5"/>
  <c r="R18" i="5"/>
  <c r="Q18" i="5"/>
  <c r="P18" i="5"/>
  <c r="O18" i="5"/>
  <c r="S18" i="5" s="1"/>
  <c r="N18" i="5"/>
  <c r="L18" i="5"/>
  <c r="K18" i="5"/>
  <c r="J18" i="5"/>
  <c r="I18" i="5"/>
  <c r="H18" i="5"/>
  <c r="G18" i="5"/>
  <c r="F18" i="5"/>
  <c r="E18" i="5"/>
  <c r="D18" i="5"/>
  <c r="C18" i="5"/>
  <c r="R17" i="5"/>
  <c r="Q17" i="5"/>
  <c r="P17" i="5"/>
  <c r="O17" i="5"/>
  <c r="N17" i="5"/>
  <c r="L17" i="5"/>
  <c r="K17" i="5"/>
  <c r="J17" i="5"/>
  <c r="I17" i="5"/>
  <c r="H17" i="5"/>
  <c r="G17" i="5"/>
  <c r="F17" i="5"/>
  <c r="E17" i="5"/>
  <c r="D17" i="5"/>
  <c r="C17" i="5"/>
  <c r="R16" i="5"/>
  <c r="Q16" i="5"/>
  <c r="P16" i="5"/>
  <c r="O16" i="5"/>
  <c r="N16" i="5"/>
  <c r="L16" i="5"/>
  <c r="K16" i="5"/>
  <c r="J16" i="5"/>
  <c r="I16" i="5"/>
  <c r="H16" i="5"/>
  <c r="G16" i="5"/>
  <c r="F16" i="5"/>
  <c r="E16" i="5"/>
  <c r="D16" i="5"/>
  <c r="C16" i="5"/>
  <c r="R15" i="5"/>
  <c r="Q15" i="5"/>
  <c r="P15" i="5"/>
  <c r="O15" i="5"/>
  <c r="N15" i="5"/>
  <c r="L15" i="5"/>
  <c r="K15" i="5"/>
  <c r="J15" i="5"/>
  <c r="I15" i="5"/>
  <c r="H15" i="5"/>
  <c r="G15" i="5"/>
  <c r="F15" i="5"/>
  <c r="E15" i="5"/>
  <c r="D15" i="5"/>
  <c r="C15" i="5"/>
  <c r="R14" i="5"/>
  <c r="Q14" i="5"/>
  <c r="P14" i="5"/>
  <c r="O14" i="5"/>
  <c r="S14" i="5" s="1"/>
  <c r="N14" i="5"/>
  <c r="L14" i="5"/>
  <c r="K14" i="5"/>
  <c r="J14" i="5"/>
  <c r="I14" i="5"/>
  <c r="H14" i="5"/>
  <c r="G14" i="5"/>
  <c r="F14" i="5"/>
  <c r="E14" i="5"/>
  <c r="D14" i="5"/>
  <c r="C14" i="5"/>
  <c r="R13" i="5"/>
  <c r="Q13" i="5"/>
  <c r="P13" i="5"/>
  <c r="O13" i="5"/>
  <c r="N13" i="5"/>
  <c r="L13" i="5"/>
  <c r="K13" i="5"/>
  <c r="J13" i="5"/>
  <c r="I13" i="5"/>
  <c r="H13" i="5"/>
  <c r="G13" i="5"/>
  <c r="F13" i="5"/>
  <c r="E13" i="5"/>
  <c r="D13" i="5"/>
  <c r="C13" i="5"/>
  <c r="R12" i="5"/>
  <c r="Q12" i="5"/>
  <c r="P12" i="5"/>
  <c r="O12" i="5"/>
  <c r="N12" i="5"/>
  <c r="L12" i="5"/>
  <c r="K12" i="5"/>
  <c r="J12" i="5"/>
  <c r="I12" i="5"/>
  <c r="H12" i="5"/>
  <c r="G12" i="5"/>
  <c r="F12" i="5"/>
  <c r="E12" i="5"/>
  <c r="D12" i="5"/>
  <c r="C12" i="5"/>
  <c r="R11" i="5"/>
  <c r="Q11" i="5"/>
  <c r="P11" i="5"/>
  <c r="O11" i="5"/>
  <c r="N11" i="5"/>
  <c r="L11" i="5"/>
  <c r="K11" i="5"/>
  <c r="J11" i="5"/>
  <c r="I11" i="5"/>
  <c r="H11" i="5"/>
  <c r="G11" i="5"/>
  <c r="F11" i="5"/>
  <c r="E11" i="5"/>
  <c r="D11" i="5"/>
  <c r="C11" i="5"/>
  <c r="R10" i="5"/>
  <c r="Q10" i="5"/>
  <c r="P10" i="5"/>
  <c r="O10" i="5"/>
  <c r="S10" i="5" s="1"/>
  <c r="N10" i="5"/>
  <c r="L10" i="5"/>
  <c r="K10" i="5"/>
  <c r="J10" i="5"/>
  <c r="I10" i="5"/>
  <c r="H10" i="5"/>
  <c r="G10" i="5"/>
  <c r="F10" i="5"/>
  <c r="E10" i="5"/>
  <c r="D10" i="5"/>
  <c r="C10" i="5"/>
  <c r="B2" i="5"/>
  <c r="AB49" i="6"/>
  <c r="T49" i="5" s="1"/>
  <c r="U49" i="5" s="1"/>
  <c r="V49" i="5" s="1"/>
  <c r="AB48" i="6"/>
  <c r="T48" i="5" s="1"/>
  <c r="U48" i="5" s="1"/>
  <c r="V48" i="5" s="1"/>
  <c r="AB47" i="6"/>
  <c r="T47" i="5" s="1"/>
  <c r="U47" i="5" s="1"/>
  <c r="V47" i="5" s="1"/>
  <c r="AB46" i="6"/>
  <c r="T46" i="5" s="1"/>
  <c r="U46" i="5" s="1"/>
  <c r="V46" i="5" s="1"/>
  <c r="AB45" i="6"/>
  <c r="T45" i="5" s="1"/>
  <c r="U45" i="5" s="1"/>
  <c r="V45" i="5" s="1"/>
  <c r="AB44" i="6"/>
  <c r="T44" i="5" s="1"/>
  <c r="U44" i="5" s="1"/>
  <c r="V44" i="5" s="1"/>
  <c r="AB43" i="6"/>
  <c r="T43" i="5" s="1"/>
  <c r="U43" i="5" s="1"/>
  <c r="V43" i="5" s="1"/>
  <c r="AB42" i="6"/>
  <c r="T42" i="5" s="1"/>
  <c r="U42" i="5" s="1"/>
  <c r="V42" i="5" s="1"/>
  <c r="AB41" i="6"/>
  <c r="T41" i="5" s="1"/>
  <c r="U41" i="5" s="1"/>
  <c r="V41" i="5" s="1"/>
  <c r="AB40" i="6"/>
  <c r="T40" i="5" s="1"/>
  <c r="U40" i="5" s="1"/>
  <c r="V40" i="5" s="1"/>
  <c r="Z32" i="6"/>
  <c r="AB32" i="6" s="1"/>
  <c r="T32" i="5" s="1"/>
  <c r="Z31" i="6"/>
  <c r="AB31" i="6" s="1"/>
  <c r="T31" i="5" s="1"/>
  <c r="Z30" i="6"/>
  <c r="AB30" i="6" s="1"/>
  <c r="T30" i="5" s="1"/>
  <c r="Z26" i="6"/>
  <c r="AB26" i="6" s="1"/>
  <c r="T26" i="5" s="1"/>
  <c r="Z25" i="6"/>
  <c r="AB25" i="6" s="1"/>
  <c r="T25" i="5" s="1"/>
  <c r="Z24" i="6"/>
  <c r="AB24" i="6" s="1"/>
  <c r="T24" i="5" s="1"/>
  <c r="Y9" i="6"/>
  <c r="V9" i="6"/>
  <c r="C4" i="6"/>
  <c r="C3" i="6"/>
  <c r="S13" i="5" l="1"/>
  <c r="S17" i="5"/>
  <c r="S21" i="5"/>
  <c r="S12" i="5"/>
  <c r="S16" i="5"/>
  <c r="S20" i="5"/>
  <c r="S11" i="5"/>
  <c r="S15" i="5"/>
  <c r="S19" i="5"/>
  <c r="Z11" i="6"/>
  <c r="AB11" i="6" s="1"/>
  <c r="T11" i="5" s="1"/>
  <c r="Z17" i="6"/>
  <c r="AB17" i="6" s="1"/>
  <c r="T17" i="5" s="1"/>
  <c r="Z23" i="6"/>
  <c r="AB23" i="6" s="1"/>
  <c r="T23" i="5" s="1"/>
  <c r="Z12" i="6"/>
  <c r="AB12" i="6" s="1"/>
  <c r="T12" i="5" s="1"/>
  <c r="Z13" i="6"/>
  <c r="AB13" i="6" s="1"/>
  <c r="T13" i="5" s="1"/>
  <c r="Z14" i="6"/>
  <c r="AB14" i="6" s="1"/>
  <c r="T14" i="5" s="1"/>
  <c r="Z18" i="6"/>
  <c r="AB18" i="6" s="1"/>
  <c r="T18" i="5" s="1"/>
  <c r="Z19" i="6"/>
  <c r="AB19" i="6" s="1"/>
  <c r="T19" i="5" s="1"/>
  <c r="Z20" i="6"/>
  <c r="AB20" i="6" s="1"/>
  <c r="T20" i="5" s="1"/>
  <c r="Z29" i="6"/>
  <c r="AB29" i="6" s="1"/>
  <c r="T29" i="5" s="1"/>
  <c r="Z9" i="6"/>
  <c r="AB9" i="6" s="1"/>
  <c r="Z10" i="6"/>
  <c r="AB10" i="6" s="1"/>
  <c r="T10" i="5" s="1"/>
  <c r="Z15" i="6"/>
  <c r="AB15" i="6" s="1"/>
  <c r="T15" i="5" s="1"/>
  <c r="Z16" i="6"/>
  <c r="AB16" i="6" s="1"/>
  <c r="T16" i="5" s="1"/>
  <c r="Z21" i="6"/>
  <c r="AB21" i="6" s="1"/>
  <c r="T21" i="5" s="1"/>
  <c r="Z22" i="6"/>
  <c r="AB22" i="6" s="1"/>
  <c r="T22" i="5" s="1"/>
  <c r="Z27" i="6"/>
  <c r="AB27" i="6" s="1"/>
  <c r="T27" i="5" s="1"/>
  <c r="Z28" i="6"/>
  <c r="AB28" i="6" s="1"/>
  <c r="T28" i="5" s="1"/>
  <c r="Z33" i="6"/>
  <c r="AB33" i="6" s="1"/>
  <c r="T33" i="5" s="1"/>
  <c r="Z34" i="6"/>
  <c r="AB34" i="6" s="1"/>
  <c r="T34" i="5" s="1"/>
  <c r="Z35" i="6"/>
  <c r="AB35" i="6" s="1"/>
  <c r="T35" i="5" s="1"/>
  <c r="Z36" i="6"/>
  <c r="AB36" i="6" s="1"/>
  <c r="T36" i="5" s="1"/>
  <c r="Z37" i="6"/>
  <c r="AB37" i="6" s="1"/>
  <c r="T37" i="5" s="1"/>
  <c r="Z38" i="6"/>
  <c r="AB38" i="6" s="1"/>
  <c r="T38" i="5" s="1"/>
  <c r="Z39" i="6"/>
  <c r="AB39" i="6" s="1"/>
  <c r="T39" i="5" s="1"/>
  <c r="R50" i="5"/>
  <c r="O50" i="5"/>
  <c r="P50" i="5"/>
  <c r="Q50" i="5"/>
  <c r="D50" i="5"/>
  <c r="G50" i="5"/>
  <c r="N50" i="5"/>
  <c r="J50" i="5"/>
  <c r="Z111" i="3" l="1"/>
  <c r="Z112" i="3"/>
  <c r="Z113" i="3"/>
  <c r="Z114" i="3"/>
  <c r="Z115" i="3"/>
  <c r="Z116" i="3"/>
  <c r="Z117" i="3"/>
  <c r="Z118" i="3"/>
  <c r="Z119" i="3"/>
  <c r="Z120" i="3"/>
  <c r="Z121" i="3"/>
  <c r="Z122" i="3"/>
  <c r="Q41" i="3" l="1"/>
  <c r="P41" i="3"/>
  <c r="Q40" i="3"/>
  <c r="P40" i="3"/>
  <c r="Q39" i="3"/>
  <c r="P39" i="3"/>
  <c r="Q38" i="3"/>
  <c r="P38" i="3"/>
  <c r="Q37" i="3"/>
  <c r="P37" i="3"/>
  <c r="Q36" i="3"/>
  <c r="P36" i="3"/>
  <c r="Q35" i="3"/>
  <c r="P35" i="3"/>
  <c r="Q34" i="3"/>
  <c r="P34" i="3"/>
  <c r="Q33" i="3"/>
  <c r="P33" i="3"/>
  <c r="Q32" i="3"/>
  <c r="P32" i="3"/>
  <c r="A2" i="3"/>
  <c r="Q2" i="3" l="1"/>
  <c r="Q21" i="3"/>
  <c r="P4" i="3"/>
  <c r="Q4" i="3"/>
  <c r="Q10" i="3"/>
  <c r="Q16" i="3"/>
  <c r="Q22" i="3"/>
  <c r="Q28" i="3"/>
  <c r="Q3" i="3"/>
  <c r="Q27" i="3"/>
  <c r="Q6" i="3"/>
  <c r="Q12" i="3"/>
  <c r="Q18" i="3"/>
  <c r="Q24" i="3"/>
  <c r="Q30" i="3"/>
  <c r="P7" i="3"/>
  <c r="P13" i="3"/>
  <c r="P19" i="3"/>
  <c r="P25" i="3"/>
  <c r="P31" i="3"/>
  <c r="Q15" i="3"/>
  <c r="Q7" i="3"/>
  <c r="Q13" i="3"/>
  <c r="Q19" i="3"/>
  <c r="Q25" i="3"/>
  <c r="Q31" i="3"/>
  <c r="Q9" i="3"/>
  <c r="P10" i="3"/>
  <c r="P16" i="3"/>
  <c r="P22" i="3"/>
  <c r="P28" i="3"/>
  <c r="P5" i="3"/>
  <c r="P8" i="3"/>
  <c r="P11" i="3"/>
  <c r="P14" i="3"/>
  <c r="P17" i="3"/>
  <c r="P20" i="3"/>
  <c r="P23" i="3"/>
  <c r="P26" i="3"/>
  <c r="P29" i="3"/>
  <c r="Q5" i="3"/>
  <c r="Q8" i="3"/>
  <c r="Q11" i="3"/>
  <c r="Q14" i="3"/>
  <c r="Q17" i="3"/>
  <c r="Q20" i="3"/>
  <c r="Q23" i="3"/>
  <c r="Q26" i="3"/>
  <c r="Q29" i="3"/>
  <c r="P3" i="3"/>
  <c r="P6" i="3"/>
  <c r="P9" i="3"/>
  <c r="P12" i="3"/>
  <c r="P15" i="3"/>
  <c r="P18" i="3"/>
  <c r="P21" i="3"/>
  <c r="P24" i="3"/>
  <c r="P27" i="3"/>
  <c r="P30" i="3"/>
  <c r="P2" i="3"/>
  <c r="J40" i="3" l="1"/>
  <c r="J39" i="3"/>
  <c r="J38" i="3"/>
  <c r="J37" i="3"/>
  <c r="J36" i="3"/>
  <c r="J35" i="3"/>
  <c r="J34" i="3"/>
  <c r="J33" i="3"/>
  <c r="J32" i="3"/>
  <c r="J41" i="3"/>
  <c r="E41" i="3"/>
  <c r="E40" i="3"/>
  <c r="E39" i="3"/>
  <c r="E38" i="3"/>
  <c r="E37" i="3"/>
  <c r="E36" i="3"/>
  <c r="E35" i="3"/>
  <c r="E34" i="3"/>
  <c r="E33" i="3"/>
  <c r="E32" i="3"/>
  <c r="D41" i="3"/>
  <c r="D40" i="3"/>
  <c r="D39" i="3"/>
  <c r="D38" i="3"/>
  <c r="D37" i="3"/>
  <c r="D36" i="3"/>
  <c r="D35" i="3"/>
  <c r="D34" i="3"/>
  <c r="D33" i="3"/>
  <c r="D32" i="3"/>
  <c r="D31" i="3"/>
  <c r="D30" i="3"/>
  <c r="D29" i="3"/>
  <c r="D28" i="3"/>
  <c r="D27" i="3"/>
  <c r="D26" i="3"/>
  <c r="D25" i="3"/>
  <c r="D24" i="3"/>
  <c r="D23" i="3"/>
  <c r="D22" i="3"/>
  <c r="D21" i="3"/>
  <c r="D20" i="3"/>
  <c r="D19" i="3"/>
  <c r="D18" i="3"/>
  <c r="D17" i="3"/>
  <c r="D16" i="3"/>
  <c r="D15" i="3"/>
  <c r="D14" i="3"/>
  <c r="D13" i="3"/>
  <c r="D12" i="3"/>
  <c r="D11" i="3"/>
  <c r="D10" i="3"/>
  <c r="D9" i="3"/>
  <c r="D8" i="3"/>
  <c r="D7" i="3"/>
  <c r="D6" i="3"/>
  <c r="D5" i="3"/>
  <c r="D4" i="3"/>
  <c r="D3" i="3"/>
  <c r="D2" i="3"/>
  <c r="C41" i="3"/>
  <c r="C40" i="3"/>
  <c r="C39" i="3"/>
  <c r="C38" i="3"/>
  <c r="C37" i="3"/>
  <c r="C36" i="3"/>
  <c r="C35" i="3"/>
  <c r="C34" i="3"/>
  <c r="C33" i="3"/>
  <c r="C32" i="3"/>
  <c r="C31" i="3"/>
  <c r="C30" i="3"/>
  <c r="C29" i="3"/>
  <c r="C28" i="3"/>
  <c r="C27" i="3"/>
  <c r="C26" i="3"/>
  <c r="C25" i="3"/>
  <c r="C24" i="3"/>
  <c r="C23" i="3"/>
  <c r="C22" i="3"/>
  <c r="C21" i="3"/>
  <c r="C20" i="3"/>
  <c r="C19" i="3"/>
  <c r="C18" i="3"/>
  <c r="C17" i="3"/>
  <c r="C16" i="3"/>
  <c r="C15" i="3"/>
  <c r="C14" i="3"/>
  <c r="C13" i="3"/>
  <c r="C12" i="3"/>
  <c r="C11" i="3"/>
  <c r="C10" i="3"/>
  <c r="C9" i="3"/>
  <c r="C8" i="3"/>
  <c r="C7" i="3"/>
  <c r="C6" i="3"/>
  <c r="C5" i="3"/>
  <c r="C4" i="3"/>
  <c r="C3" i="3"/>
  <c r="C2" i="3"/>
  <c r="B41" i="3"/>
  <c r="B40" i="3"/>
  <c r="B39" i="3"/>
  <c r="B38" i="3"/>
  <c r="B37" i="3"/>
  <c r="B36" i="3"/>
  <c r="B35" i="3"/>
  <c r="B34" i="3"/>
  <c r="B33" i="3"/>
  <c r="B32" i="3"/>
  <c r="B31" i="3"/>
  <c r="B30" i="3"/>
  <c r="B29" i="3"/>
  <c r="B28" i="3"/>
  <c r="B27" i="3"/>
  <c r="B26" i="3"/>
  <c r="B25" i="3"/>
  <c r="B24" i="3"/>
  <c r="B23" i="3"/>
  <c r="B22" i="3"/>
  <c r="B21" i="3"/>
  <c r="B20" i="3"/>
  <c r="B19" i="3"/>
  <c r="B18" i="3"/>
  <c r="B17" i="3"/>
  <c r="B16" i="3"/>
  <c r="B15" i="3"/>
  <c r="B14" i="3"/>
  <c r="B13" i="3"/>
  <c r="B12" i="3"/>
  <c r="B11" i="3"/>
  <c r="B10" i="3"/>
  <c r="B9" i="3"/>
  <c r="B8" i="3"/>
  <c r="B7" i="3"/>
  <c r="B6" i="3"/>
  <c r="B5" i="3"/>
  <c r="B4" i="3"/>
  <c r="B3" i="3"/>
  <c r="B2" i="3"/>
  <c r="A41" i="3"/>
  <c r="A40" i="3"/>
  <c r="A39" i="3"/>
  <c r="A38" i="3"/>
  <c r="A37" i="3"/>
  <c r="A36" i="3"/>
  <c r="A35" i="3"/>
  <c r="A34" i="3"/>
  <c r="A33" i="3"/>
  <c r="A32" i="3"/>
  <c r="A31" i="3"/>
  <c r="A30" i="3"/>
  <c r="A29" i="3"/>
  <c r="A28" i="3"/>
  <c r="A27" i="3"/>
  <c r="A26" i="3"/>
  <c r="A25" i="3"/>
  <c r="A24" i="3"/>
  <c r="A23" i="3"/>
  <c r="A22" i="3"/>
  <c r="A21" i="3"/>
  <c r="A20" i="3"/>
  <c r="A19" i="3"/>
  <c r="A18" i="3"/>
  <c r="A17" i="3"/>
  <c r="A16" i="3"/>
  <c r="A15" i="3"/>
  <c r="A14" i="3"/>
  <c r="A13" i="3"/>
  <c r="A12" i="3"/>
  <c r="A11" i="3"/>
  <c r="A10" i="3"/>
  <c r="A9" i="3"/>
  <c r="A8" i="3"/>
  <c r="A7" i="3"/>
  <c r="A6" i="3"/>
  <c r="A5" i="3"/>
  <c r="A4" i="3"/>
  <c r="A3" i="3"/>
  <c r="D12" i="4" l="1"/>
  <c r="N12" i="4"/>
  <c r="G4" i="3" l="1"/>
  <c r="L50" i="4"/>
  <c r="I50" i="4"/>
  <c r="F50" i="4"/>
  <c r="R50" i="4" l="1"/>
  <c r="AB49" i="2"/>
  <c r="T49" i="4" s="1"/>
  <c r="AB48" i="2"/>
  <c r="T48" i="4" s="1"/>
  <c r="AB47" i="2"/>
  <c r="T47" i="4" s="1"/>
  <c r="AB46" i="2"/>
  <c r="T46" i="4" s="1"/>
  <c r="AB45" i="2"/>
  <c r="T45" i="4" s="1"/>
  <c r="AB44" i="2"/>
  <c r="T44" i="4" s="1"/>
  <c r="AB43" i="2"/>
  <c r="T43" i="4" s="1"/>
  <c r="AB42" i="2"/>
  <c r="T42" i="4" s="1"/>
  <c r="AB41" i="2"/>
  <c r="T41" i="4" s="1"/>
  <c r="AB40" i="2"/>
  <c r="T40" i="4" s="1"/>
  <c r="F41" i="3"/>
  <c r="F40" i="3"/>
  <c r="F39" i="3"/>
  <c r="F38" i="3"/>
  <c r="F37" i="3"/>
  <c r="F36" i="3"/>
  <c r="F35" i="3"/>
  <c r="F34" i="3"/>
  <c r="F33" i="3"/>
  <c r="F32" i="3"/>
  <c r="R49" i="4"/>
  <c r="R48" i="4"/>
  <c r="R47" i="4"/>
  <c r="R46" i="4"/>
  <c r="R45" i="4"/>
  <c r="R44" i="4"/>
  <c r="R43" i="4"/>
  <c r="R42" i="4"/>
  <c r="R41" i="4"/>
  <c r="R40" i="4"/>
  <c r="R39" i="4"/>
  <c r="R38" i="4"/>
  <c r="R37" i="4"/>
  <c r="R36" i="4"/>
  <c r="R35" i="4"/>
  <c r="R34" i="4"/>
  <c r="R33" i="4"/>
  <c r="R32" i="4"/>
  <c r="R31" i="4"/>
  <c r="R30" i="4"/>
  <c r="R29" i="4"/>
  <c r="R28" i="4"/>
  <c r="R27" i="4"/>
  <c r="R26" i="4"/>
  <c r="R25" i="4"/>
  <c r="R24" i="4"/>
  <c r="R23" i="4"/>
  <c r="R22" i="4"/>
  <c r="R21" i="4"/>
  <c r="R20" i="4"/>
  <c r="R19" i="4"/>
  <c r="R18" i="4"/>
  <c r="R17" i="4"/>
  <c r="R16" i="4"/>
  <c r="R15" i="4"/>
  <c r="R14" i="4"/>
  <c r="R13" i="4"/>
  <c r="R12" i="4"/>
  <c r="R11" i="4"/>
  <c r="R10" i="4"/>
  <c r="Q10" i="4"/>
  <c r="Q49" i="4"/>
  <c r="P49" i="4"/>
  <c r="O49" i="4"/>
  <c r="Q48" i="4"/>
  <c r="P48" i="4"/>
  <c r="O48" i="4"/>
  <c r="Q47" i="4"/>
  <c r="P47" i="4"/>
  <c r="O47" i="4"/>
  <c r="X47" i="4" s="1"/>
  <c r="H39" i="3" s="1"/>
  <c r="Q46" i="4"/>
  <c r="P46" i="4"/>
  <c r="O46" i="4"/>
  <c r="Q45" i="4"/>
  <c r="P45" i="4"/>
  <c r="O45" i="4"/>
  <c r="Q44" i="4"/>
  <c r="P44" i="4"/>
  <c r="O44" i="4"/>
  <c r="Q43" i="4"/>
  <c r="P43" i="4"/>
  <c r="O43" i="4"/>
  <c r="X43" i="4" s="1"/>
  <c r="H35" i="3" s="1"/>
  <c r="Q42" i="4"/>
  <c r="P42" i="4"/>
  <c r="O42" i="4"/>
  <c r="Q41" i="4"/>
  <c r="P41" i="4"/>
  <c r="O41" i="4"/>
  <c r="Q40" i="4"/>
  <c r="P40" i="4"/>
  <c r="O40" i="4"/>
  <c r="Q39" i="4"/>
  <c r="P39" i="4"/>
  <c r="O39" i="4"/>
  <c r="X39" i="4" s="1"/>
  <c r="H31" i="3" s="1"/>
  <c r="Q38" i="4"/>
  <c r="P38" i="4"/>
  <c r="O38" i="4"/>
  <c r="Q37" i="4"/>
  <c r="P37" i="4"/>
  <c r="O37" i="4"/>
  <c r="Q36" i="4"/>
  <c r="P36" i="4"/>
  <c r="O36" i="4"/>
  <c r="Q35" i="4"/>
  <c r="P35" i="4"/>
  <c r="O35" i="4"/>
  <c r="X35" i="4" s="1"/>
  <c r="H27" i="3" s="1"/>
  <c r="Q34" i="4"/>
  <c r="P34" i="4"/>
  <c r="O34" i="4"/>
  <c r="Q33" i="4"/>
  <c r="P33" i="4"/>
  <c r="O33" i="4"/>
  <c r="Q32" i="4"/>
  <c r="P32" i="4"/>
  <c r="O32" i="4"/>
  <c r="Q31" i="4"/>
  <c r="P31" i="4"/>
  <c r="O31" i="4"/>
  <c r="X31" i="4" s="1"/>
  <c r="H23" i="3" s="1"/>
  <c r="Q30" i="4"/>
  <c r="P30" i="4"/>
  <c r="O30" i="4"/>
  <c r="Q29" i="4"/>
  <c r="P29" i="4"/>
  <c r="O29" i="4"/>
  <c r="Q28" i="4"/>
  <c r="P28" i="4"/>
  <c r="O28" i="4"/>
  <c r="Q27" i="4"/>
  <c r="P27" i="4"/>
  <c r="O27" i="4"/>
  <c r="X27" i="4" s="1"/>
  <c r="H19" i="3" s="1"/>
  <c r="Q26" i="4"/>
  <c r="P26" i="4"/>
  <c r="O26" i="4"/>
  <c r="Q25" i="4"/>
  <c r="P25" i="4"/>
  <c r="O25" i="4"/>
  <c r="Q24" i="4"/>
  <c r="P24" i="4"/>
  <c r="O24" i="4"/>
  <c r="Q23" i="4"/>
  <c r="P23" i="4"/>
  <c r="O23" i="4"/>
  <c r="X23" i="4" s="1"/>
  <c r="H15" i="3" s="1"/>
  <c r="Q22" i="4"/>
  <c r="P22" i="4"/>
  <c r="O22" i="4"/>
  <c r="Q21" i="4"/>
  <c r="P21" i="4"/>
  <c r="O21" i="4"/>
  <c r="Q20" i="4"/>
  <c r="P20" i="4"/>
  <c r="O20" i="4"/>
  <c r="Q19" i="4"/>
  <c r="P19" i="4"/>
  <c r="O19" i="4"/>
  <c r="Q18" i="4"/>
  <c r="P18" i="4"/>
  <c r="O18" i="4"/>
  <c r="Q17" i="4"/>
  <c r="P17" i="4"/>
  <c r="O17" i="4"/>
  <c r="Q16" i="4"/>
  <c r="P16" i="4"/>
  <c r="O16" i="4"/>
  <c r="Q15" i="4"/>
  <c r="P15" i="4"/>
  <c r="O15" i="4"/>
  <c r="Q14" i="4"/>
  <c r="P14" i="4"/>
  <c r="O14" i="4"/>
  <c r="Q13" i="4"/>
  <c r="P13" i="4"/>
  <c r="O13" i="4"/>
  <c r="Q12" i="4"/>
  <c r="P12" i="4"/>
  <c r="O12" i="4"/>
  <c r="Q11" i="4"/>
  <c r="P11" i="4"/>
  <c r="O11" i="4"/>
  <c r="O10" i="4"/>
  <c r="P10" i="4"/>
  <c r="N49" i="4"/>
  <c r="N48" i="4"/>
  <c r="N47" i="4"/>
  <c r="N46" i="4"/>
  <c r="N45" i="4"/>
  <c r="N44" i="4"/>
  <c r="N43" i="4"/>
  <c r="N42" i="4"/>
  <c r="N41" i="4"/>
  <c r="N40" i="4"/>
  <c r="N39" i="4"/>
  <c r="N38" i="4"/>
  <c r="N37" i="4"/>
  <c r="N36" i="4"/>
  <c r="N35" i="4"/>
  <c r="N34" i="4"/>
  <c r="N33" i="4"/>
  <c r="N32" i="4"/>
  <c r="N31" i="4"/>
  <c r="N30" i="4"/>
  <c r="N29" i="4"/>
  <c r="N28" i="4"/>
  <c r="N27" i="4"/>
  <c r="N26" i="4"/>
  <c r="N25" i="4"/>
  <c r="N24" i="4"/>
  <c r="N23" i="4"/>
  <c r="N22" i="4"/>
  <c r="N21" i="4"/>
  <c r="N20" i="4"/>
  <c r="N19" i="4"/>
  <c r="N18" i="4"/>
  <c r="N17" i="4"/>
  <c r="N16" i="4"/>
  <c r="N15" i="4"/>
  <c r="N14" i="4"/>
  <c r="N13" i="4"/>
  <c r="N11" i="4"/>
  <c r="G3" i="3" s="1"/>
  <c r="N10" i="4"/>
  <c r="X25" i="4" l="1"/>
  <c r="H17" i="3" s="1"/>
  <c r="X29" i="4"/>
  <c r="H21" i="3" s="1"/>
  <c r="X33" i="4"/>
  <c r="H25" i="3" s="1"/>
  <c r="X37" i="4"/>
  <c r="H29" i="3" s="1"/>
  <c r="X41" i="4"/>
  <c r="H33" i="3" s="1"/>
  <c r="X45" i="4"/>
  <c r="H37" i="3" s="1"/>
  <c r="X49" i="4"/>
  <c r="H41" i="3" s="1"/>
  <c r="X13" i="4"/>
  <c r="H5" i="3" s="1"/>
  <c r="X15" i="4"/>
  <c r="H7" i="3" s="1"/>
  <c r="X17" i="4"/>
  <c r="H9" i="3" s="1"/>
  <c r="X19" i="4"/>
  <c r="H11" i="3" s="1"/>
  <c r="X21" i="4"/>
  <c r="H13" i="3" s="1"/>
  <c r="X11" i="4"/>
  <c r="H3" i="3" s="1"/>
  <c r="S10" i="4"/>
  <c r="X10" i="4"/>
  <c r="H2" i="3" s="1"/>
  <c r="S12" i="4"/>
  <c r="X12" i="4"/>
  <c r="H4" i="3" s="1"/>
  <c r="S14" i="4"/>
  <c r="X14" i="4"/>
  <c r="H6" i="3" s="1"/>
  <c r="S16" i="4"/>
  <c r="X16" i="4"/>
  <c r="H8" i="3" s="1"/>
  <c r="S18" i="4"/>
  <c r="X18" i="4"/>
  <c r="H10" i="3" s="1"/>
  <c r="S20" i="4"/>
  <c r="X20" i="4"/>
  <c r="H12" i="3" s="1"/>
  <c r="X22" i="4"/>
  <c r="H14" i="3" s="1"/>
  <c r="X24" i="4"/>
  <c r="H16" i="3" s="1"/>
  <c r="X26" i="4"/>
  <c r="H18" i="3" s="1"/>
  <c r="X28" i="4"/>
  <c r="H20" i="3" s="1"/>
  <c r="X30" i="4"/>
  <c r="H22" i="3" s="1"/>
  <c r="X32" i="4"/>
  <c r="H24" i="3" s="1"/>
  <c r="X34" i="4"/>
  <c r="H26" i="3" s="1"/>
  <c r="X36" i="4"/>
  <c r="H28" i="3" s="1"/>
  <c r="X38" i="4"/>
  <c r="H30" i="3" s="1"/>
  <c r="X40" i="4"/>
  <c r="H32" i="3" s="1"/>
  <c r="X42" i="4"/>
  <c r="H34" i="3" s="1"/>
  <c r="X44" i="4"/>
  <c r="H36" i="3" s="1"/>
  <c r="X46" i="4"/>
  <c r="H38" i="3" s="1"/>
  <c r="X48" i="4"/>
  <c r="H40" i="3" s="1"/>
  <c r="S21" i="4"/>
  <c r="S11" i="4"/>
  <c r="S13" i="4"/>
  <c r="S15" i="4"/>
  <c r="S17" i="4"/>
  <c r="S19" i="4"/>
  <c r="L33" i="3"/>
  <c r="K33" i="3"/>
  <c r="M33" i="3"/>
  <c r="L35" i="3"/>
  <c r="K35" i="3"/>
  <c r="M35" i="3"/>
  <c r="L37" i="3"/>
  <c r="K37" i="3"/>
  <c r="M37" i="3"/>
  <c r="L39" i="3"/>
  <c r="K39" i="3"/>
  <c r="M39" i="3"/>
  <c r="L41" i="3"/>
  <c r="K41" i="3"/>
  <c r="M41" i="3"/>
  <c r="K32" i="3"/>
  <c r="M32" i="3"/>
  <c r="L32" i="3"/>
  <c r="K34" i="3"/>
  <c r="M34" i="3"/>
  <c r="L34" i="3"/>
  <c r="K36" i="3"/>
  <c r="M36" i="3"/>
  <c r="L36" i="3"/>
  <c r="K38" i="3"/>
  <c r="M38" i="3"/>
  <c r="L38" i="3"/>
  <c r="K40" i="3"/>
  <c r="M40" i="3"/>
  <c r="L40" i="3"/>
  <c r="I18" i="3"/>
  <c r="G18" i="3"/>
  <c r="I13" i="3"/>
  <c r="G13" i="3"/>
  <c r="I37" i="3"/>
  <c r="G37" i="3"/>
  <c r="N37" i="3"/>
  <c r="I8" i="3"/>
  <c r="G8" i="3"/>
  <c r="I14" i="3"/>
  <c r="G14" i="3"/>
  <c r="I20" i="3"/>
  <c r="G20" i="3"/>
  <c r="I26" i="3"/>
  <c r="G26" i="3"/>
  <c r="I32" i="3"/>
  <c r="G32" i="3"/>
  <c r="I38" i="3"/>
  <c r="G38" i="3"/>
  <c r="I4" i="3"/>
  <c r="N32" i="3"/>
  <c r="N38" i="3"/>
  <c r="I12" i="3"/>
  <c r="G12" i="3"/>
  <c r="I30" i="3"/>
  <c r="G30" i="3"/>
  <c r="N36" i="3"/>
  <c r="I19" i="3"/>
  <c r="G19" i="3"/>
  <c r="I27" i="3"/>
  <c r="G27" i="3"/>
  <c r="N33" i="3"/>
  <c r="N39" i="3"/>
  <c r="I24" i="3"/>
  <c r="G24" i="3"/>
  <c r="I25" i="3"/>
  <c r="G25" i="3"/>
  <c r="I9" i="3"/>
  <c r="G9" i="3"/>
  <c r="I21" i="3"/>
  <c r="G21" i="3"/>
  <c r="I39" i="3"/>
  <c r="G39" i="3"/>
  <c r="I10" i="3"/>
  <c r="G10" i="3"/>
  <c r="I16" i="3"/>
  <c r="G16" i="3"/>
  <c r="I22" i="3"/>
  <c r="G22" i="3"/>
  <c r="I28" i="3"/>
  <c r="G28" i="3"/>
  <c r="I34" i="3"/>
  <c r="G34" i="3"/>
  <c r="I40" i="3"/>
  <c r="G40" i="3"/>
  <c r="N34" i="3"/>
  <c r="N40" i="3"/>
  <c r="I36" i="3"/>
  <c r="G36" i="3"/>
  <c r="I7" i="3"/>
  <c r="G7" i="3"/>
  <c r="I31" i="3"/>
  <c r="G31" i="3"/>
  <c r="I15" i="3"/>
  <c r="G15" i="3"/>
  <c r="I33" i="3"/>
  <c r="G33" i="3"/>
  <c r="I5" i="3"/>
  <c r="G5" i="3"/>
  <c r="I11" i="3"/>
  <c r="G11" i="3"/>
  <c r="I17" i="3"/>
  <c r="G17" i="3"/>
  <c r="I23" i="3"/>
  <c r="G23" i="3"/>
  <c r="I29" i="3"/>
  <c r="G29" i="3"/>
  <c r="I35" i="3"/>
  <c r="G35" i="3"/>
  <c r="I41" i="3"/>
  <c r="G41" i="3"/>
  <c r="N35" i="3"/>
  <c r="N41" i="3"/>
  <c r="I6" i="3"/>
  <c r="G6" i="3"/>
  <c r="I3" i="3"/>
  <c r="I2" i="3"/>
  <c r="G2" i="3"/>
  <c r="U45" i="4"/>
  <c r="V45" i="4" s="1"/>
  <c r="U40" i="4"/>
  <c r="V40" i="4" s="1"/>
  <c r="U46" i="4"/>
  <c r="V46" i="4" s="1"/>
  <c r="U41" i="4"/>
  <c r="V41" i="4" s="1"/>
  <c r="U47" i="4"/>
  <c r="V47" i="4" s="1"/>
  <c r="U42" i="4"/>
  <c r="V42" i="4" s="1"/>
  <c r="U48" i="4"/>
  <c r="V48" i="4" s="1"/>
  <c r="U43" i="4"/>
  <c r="V43" i="4" s="1"/>
  <c r="U49" i="4"/>
  <c r="V49" i="4" s="1"/>
  <c r="U44" i="4"/>
  <c r="V44" i="4" s="1"/>
  <c r="L10" i="4"/>
  <c r="L49" i="4"/>
  <c r="L48" i="4"/>
  <c r="L47" i="4"/>
  <c r="L46" i="4"/>
  <c r="L45" i="4"/>
  <c r="L44" i="4"/>
  <c r="L43" i="4"/>
  <c r="L42" i="4"/>
  <c r="L41" i="4"/>
  <c r="L40" i="4"/>
  <c r="L39" i="4"/>
  <c r="L38" i="4"/>
  <c r="L37" i="4"/>
  <c r="L36" i="4"/>
  <c r="L35" i="4"/>
  <c r="L34" i="4"/>
  <c r="L33" i="4"/>
  <c r="L32" i="4"/>
  <c r="L31" i="4"/>
  <c r="L30" i="4"/>
  <c r="L29" i="4"/>
  <c r="L28" i="4"/>
  <c r="L27" i="4"/>
  <c r="L26" i="4"/>
  <c r="L25" i="4"/>
  <c r="L24" i="4"/>
  <c r="L23" i="4"/>
  <c r="L22" i="4"/>
  <c r="L21" i="4"/>
  <c r="L20" i="4"/>
  <c r="L19" i="4"/>
  <c r="L18" i="4"/>
  <c r="L17" i="4"/>
  <c r="L16" i="4"/>
  <c r="L15" i="4"/>
  <c r="L14" i="4"/>
  <c r="L13" i="4"/>
  <c r="L12" i="4"/>
  <c r="L11" i="4"/>
  <c r="K49" i="4"/>
  <c r="K48" i="4"/>
  <c r="K47" i="4"/>
  <c r="K46" i="4"/>
  <c r="K45" i="4"/>
  <c r="K44" i="4"/>
  <c r="K43" i="4"/>
  <c r="K42" i="4"/>
  <c r="K41" i="4"/>
  <c r="K40" i="4"/>
  <c r="K39" i="4"/>
  <c r="K38" i="4"/>
  <c r="K37" i="4"/>
  <c r="K36" i="4"/>
  <c r="K35" i="4"/>
  <c r="K34" i="4"/>
  <c r="K33" i="4"/>
  <c r="K32" i="4"/>
  <c r="K31" i="4"/>
  <c r="K30" i="4"/>
  <c r="K29" i="4"/>
  <c r="K28" i="4"/>
  <c r="K27" i="4"/>
  <c r="K26" i="4"/>
  <c r="K25" i="4"/>
  <c r="K24" i="4"/>
  <c r="K23" i="4"/>
  <c r="K22" i="4"/>
  <c r="K21" i="4"/>
  <c r="K20" i="4"/>
  <c r="K19" i="4"/>
  <c r="K18" i="4"/>
  <c r="K17" i="4"/>
  <c r="K16" i="4"/>
  <c r="K15" i="4"/>
  <c r="K14" i="4"/>
  <c r="K13" i="4"/>
  <c r="K12" i="4"/>
  <c r="K11" i="4"/>
  <c r="K10" i="4"/>
  <c r="I49" i="4"/>
  <c r="I48" i="4"/>
  <c r="I47" i="4"/>
  <c r="I46" i="4"/>
  <c r="I45" i="4"/>
  <c r="I44" i="4"/>
  <c r="I43" i="4"/>
  <c r="I42" i="4"/>
  <c r="I41" i="4"/>
  <c r="I40" i="4"/>
  <c r="I39" i="4"/>
  <c r="I38" i="4"/>
  <c r="I37" i="4"/>
  <c r="I36" i="4"/>
  <c r="I35" i="4"/>
  <c r="I34" i="4"/>
  <c r="I33" i="4"/>
  <c r="I32" i="4"/>
  <c r="I31" i="4"/>
  <c r="I30" i="4"/>
  <c r="I29" i="4"/>
  <c r="I28" i="4"/>
  <c r="I27" i="4"/>
  <c r="I26" i="4"/>
  <c r="I25" i="4"/>
  <c r="I24" i="4"/>
  <c r="I23" i="4"/>
  <c r="I22" i="4"/>
  <c r="I21" i="4"/>
  <c r="I20" i="4"/>
  <c r="I19" i="4"/>
  <c r="I18" i="4"/>
  <c r="I17" i="4"/>
  <c r="I16" i="4"/>
  <c r="I15" i="4"/>
  <c r="I14" i="4"/>
  <c r="I13" i="4"/>
  <c r="I12" i="4"/>
  <c r="I11" i="4"/>
  <c r="I10" i="4"/>
  <c r="H49" i="4"/>
  <c r="H48" i="4"/>
  <c r="H47" i="4"/>
  <c r="H46" i="4"/>
  <c r="H45" i="4"/>
  <c r="H44" i="4"/>
  <c r="H43" i="4"/>
  <c r="H42" i="4"/>
  <c r="H41" i="4"/>
  <c r="H40" i="4"/>
  <c r="H39" i="4"/>
  <c r="H38" i="4"/>
  <c r="H37" i="4"/>
  <c r="H36" i="4"/>
  <c r="H35" i="4"/>
  <c r="H34" i="4"/>
  <c r="H33" i="4"/>
  <c r="H32" i="4"/>
  <c r="H31" i="4"/>
  <c r="H30" i="4"/>
  <c r="H29" i="4"/>
  <c r="H28" i="4"/>
  <c r="H27" i="4"/>
  <c r="H26" i="4"/>
  <c r="H25" i="4"/>
  <c r="H24" i="4"/>
  <c r="H23" i="4"/>
  <c r="H22" i="4"/>
  <c r="H21" i="4"/>
  <c r="H20" i="4"/>
  <c r="H19" i="4"/>
  <c r="H18" i="4"/>
  <c r="H17" i="4"/>
  <c r="H16" i="4"/>
  <c r="H15" i="4"/>
  <c r="H14" i="4"/>
  <c r="H13" i="4"/>
  <c r="H12" i="4"/>
  <c r="H11" i="4"/>
  <c r="H10" i="4"/>
  <c r="F49" i="4"/>
  <c r="F48" i="4"/>
  <c r="F47" i="4"/>
  <c r="F46" i="4"/>
  <c r="F45" i="4"/>
  <c r="F44" i="4"/>
  <c r="F43" i="4"/>
  <c r="F42" i="4"/>
  <c r="F41" i="4"/>
  <c r="F40" i="4"/>
  <c r="F39" i="4"/>
  <c r="F38" i="4"/>
  <c r="F37" i="4"/>
  <c r="F36" i="4"/>
  <c r="F35" i="4"/>
  <c r="F34" i="4"/>
  <c r="F33" i="4"/>
  <c r="F32" i="4"/>
  <c r="F31" i="4"/>
  <c r="F30" i="4"/>
  <c r="F29" i="4"/>
  <c r="F28" i="4"/>
  <c r="F27" i="4"/>
  <c r="F26" i="4"/>
  <c r="F25" i="4"/>
  <c r="F24" i="4"/>
  <c r="F23" i="4"/>
  <c r="F22" i="4"/>
  <c r="F21" i="4"/>
  <c r="F20" i="4"/>
  <c r="F19" i="4"/>
  <c r="F18" i="4"/>
  <c r="F17" i="4"/>
  <c r="F16" i="4"/>
  <c r="F15" i="4"/>
  <c r="F14" i="4"/>
  <c r="F13" i="4"/>
  <c r="F12" i="4"/>
  <c r="F11" i="4"/>
  <c r="F10" i="4"/>
  <c r="E49" i="4"/>
  <c r="E48" i="4"/>
  <c r="E47" i="4"/>
  <c r="E46" i="4"/>
  <c r="E45" i="4"/>
  <c r="E44" i="4"/>
  <c r="E43" i="4"/>
  <c r="E42" i="4"/>
  <c r="E41" i="4"/>
  <c r="E40" i="4"/>
  <c r="E39" i="4"/>
  <c r="E38" i="4"/>
  <c r="E37" i="4"/>
  <c r="E36" i="4"/>
  <c r="E35" i="4"/>
  <c r="E34" i="4"/>
  <c r="E33" i="4"/>
  <c r="E32" i="4"/>
  <c r="E31" i="4"/>
  <c r="E30" i="4"/>
  <c r="E29" i="4"/>
  <c r="E28" i="4"/>
  <c r="E27" i="4"/>
  <c r="E26" i="4"/>
  <c r="E25" i="4"/>
  <c r="E24" i="4"/>
  <c r="E23" i="4"/>
  <c r="E22" i="4"/>
  <c r="E21" i="4"/>
  <c r="E20" i="4"/>
  <c r="E19" i="4"/>
  <c r="E18" i="4"/>
  <c r="E17" i="4"/>
  <c r="E16" i="4"/>
  <c r="E15" i="4"/>
  <c r="E14" i="4"/>
  <c r="E13" i="4"/>
  <c r="E12" i="4"/>
  <c r="E11" i="4"/>
  <c r="E10" i="4"/>
  <c r="F26" i="3" l="1"/>
  <c r="E26" i="3"/>
  <c r="F11" i="3"/>
  <c r="E11" i="3"/>
  <c r="F30" i="3"/>
  <c r="E30" i="3"/>
  <c r="F14" i="3"/>
  <c r="E14" i="3"/>
  <c r="F27" i="3"/>
  <c r="E27" i="3"/>
  <c r="F15" i="3"/>
  <c r="E15" i="3"/>
  <c r="F28" i="3"/>
  <c r="E28" i="3"/>
  <c r="F13" i="3"/>
  <c r="E13" i="3"/>
  <c r="F24" i="3"/>
  <c r="E24" i="3"/>
  <c r="F16" i="3"/>
  <c r="E16" i="3"/>
  <c r="F22" i="3"/>
  <c r="E22" i="3"/>
  <c r="F21" i="3"/>
  <c r="E21" i="3"/>
  <c r="F9" i="3"/>
  <c r="E9" i="3"/>
  <c r="F25" i="3"/>
  <c r="E25" i="3"/>
  <c r="F8" i="3"/>
  <c r="E8" i="3"/>
  <c r="F10" i="3"/>
  <c r="E10" i="3"/>
  <c r="F20" i="3"/>
  <c r="E20" i="3"/>
  <c r="F31" i="3"/>
  <c r="E31" i="3"/>
  <c r="F19" i="3"/>
  <c r="E19" i="3"/>
  <c r="F7" i="3"/>
  <c r="E7" i="3"/>
  <c r="F12" i="3"/>
  <c r="E12" i="3"/>
  <c r="F23" i="3"/>
  <c r="E23" i="3"/>
  <c r="F6" i="3"/>
  <c r="E6" i="3"/>
  <c r="F18" i="3"/>
  <c r="E18" i="3"/>
  <c r="F29" i="3"/>
  <c r="E29" i="3"/>
  <c r="F17" i="3"/>
  <c r="E17" i="3"/>
  <c r="F5" i="3"/>
  <c r="E5" i="3"/>
  <c r="F3" i="3"/>
  <c r="E3" i="3"/>
  <c r="F4" i="3"/>
  <c r="E4" i="3"/>
  <c r="F2" i="3"/>
  <c r="E2" i="3"/>
  <c r="D10" i="4"/>
  <c r="J49" i="4"/>
  <c r="J48" i="4"/>
  <c r="J47" i="4"/>
  <c r="J46" i="4"/>
  <c r="J45" i="4"/>
  <c r="J44" i="4"/>
  <c r="J43" i="4"/>
  <c r="J42" i="4"/>
  <c r="J41" i="4"/>
  <c r="J40" i="4"/>
  <c r="J39" i="4"/>
  <c r="J38" i="4"/>
  <c r="J37" i="4"/>
  <c r="J36" i="4"/>
  <c r="J35" i="4"/>
  <c r="J34" i="4"/>
  <c r="J33" i="4"/>
  <c r="J32" i="4"/>
  <c r="J31" i="4"/>
  <c r="J30" i="4"/>
  <c r="J29" i="4"/>
  <c r="J28" i="4"/>
  <c r="J27" i="4"/>
  <c r="J26" i="4"/>
  <c r="J25" i="4"/>
  <c r="J24" i="4"/>
  <c r="J23" i="4"/>
  <c r="J22" i="4"/>
  <c r="J21" i="4"/>
  <c r="J20" i="4"/>
  <c r="J19" i="4"/>
  <c r="J18" i="4"/>
  <c r="J17" i="4"/>
  <c r="J16" i="4"/>
  <c r="J15" i="4"/>
  <c r="J14" i="4"/>
  <c r="J13" i="4"/>
  <c r="J12" i="4"/>
  <c r="J11" i="4"/>
  <c r="J10" i="4"/>
  <c r="G10" i="4"/>
  <c r="G49" i="4"/>
  <c r="G48" i="4"/>
  <c r="G47" i="4"/>
  <c r="G46" i="4"/>
  <c r="G45" i="4"/>
  <c r="G44" i="4"/>
  <c r="G43" i="4"/>
  <c r="G42" i="4"/>
  <c r="G41" i="4"/>
  <c r="G40" i="4"/>
  <c r="G39" i="4"/>
  <c r="G38" i="4"/>
  <c r="G37" i="4"/>
  <c r="G36" i="4"/>
  <c r="G35" i="4"/>
  <c r="G34" i="4"/>
  <c r="G33" i="4"/>
  <c r="G32" i="4"/>
  <c r="G31" i="4"/>
  <c r="G30" i="4"/>
  <c r="G29" i="4"/>
  <c r="G28" i="4"/>
  <c r="G27" i="4"/>
  <c r="G26" i="4"/>
  <c r="G25" i="4"/>
  <c r="G24" i="4"/>
  <c r="G23" i="4"/>
  <c r="G22" i="4"/>
  <c r="G21" i="4"/>
  <c r="G20" i="4"/>
  <c r="G19" i="4"/>
  <c r="G18" i="4"/>
  <c r="G17" i="4"/>
  <c r="G16" i="4"/>
  <c r="G15" i="4"/>
  <c r="G14" i="4"/>
  <c r="G13" i="4"/>
  <c r="G12" i="4"/>
  <c r="G11" i="4"/>
  <c r="D49" i="4"/>
  <c r="D48" i="4"/>
  <c r="D47" i="4"/>
  <c r="D46" i="4"/>
  <c r="D45" i="4"/>
  <c r="D44" i="4"/>
  <c r="D43" i="4"/>
  <c r="D42" i="4"/>
  <c r="D41" i="4"/>
  <c r="D40" i="4"/>
  <c r="D39" i="4"/>
  <c r="D38" i="4"/>
  <c r="D37" i="4"/>
  <c r="D36" i="4"/>
  <c r="D35" i="4"/>
  <c r="D34" i="4"/>
  <c r="D33" i="4"/>
  <c r="D32" i="4"/>
  <c r="D31" i="4"/>
  <c r="D30" i="4"/>
  <c r="D29" i="4"/>
  <c r="D28" i="4"/>
  <c r="D27" i="4"/>
  <c r="D26" i="4"/>
  <c r="D25" i="4"/>
  <c r="D24" i="4"/>
  <c r="D23" i="4"/>
  <c r="D22" i="4"/>
  <c r="D21" i="4"/>
  <c r="D20" i="4"/>
  <c r="D19" i="4"/>
  <c r="D18" i="4"/>
  <c r="D17" i="4"/>
  <c r="D16" i="4"/>
  <c r="D15" i="4"/>
  <c r="D14" i="4"/>
  <c r="D13" i="4"/>
  <c r="D11" i="4"/>
  <c r="C10" i="4"/>
  <c r="C49" i="4"/>
  <c r="C48" i="4"/>
  <c r="C47" i="4"/>
  <c r="C46" i="4"/>
  <c r="C45" i="4"/>
  <c r="C44" i="4"/>
  <c r="C43" i="4"/>
  <c r="C42" i="4"/>
  <c r="C41" i="4"/>
  <c r="C40" i="4"/>
  <c r="C39" i="4"/>
  <c r="C38" i="4"/>
  <c r="C37" i="4"/>
  <c r="C36" i="4"/>
  <c r="C35" i="4"/>
  <c r="C34" i="4"/>
  <c r="C33" i="4"/>
  <c r="C32" i="4"/>
  <c r="C31" i="4"/>
  <c r="C30" i="4"/>
  <c r="C29" i="4"/>
  <c r="C28" i="4"/>
  <c r="C27" i="4"/>
  <c r="C26" i="4"/>
  <c r="C25" i="4"/>
  <c r="C24" i="4"/>
  <c r="C23" i="4"/>
  <c r="C22" i="4"/>
  <c r="C21" i="4"/>
  <c r="C20" i="4"/>
  <c r="C19" i="4"/>
  <c r="C18" i="4"/>
  <c r="C17" i="4"/>
  <c r="C16" i="4"/>
  <c r="C15" i="4"/>
  <c r="C14" i="4"/>
  <c r="C13" i="4"/>
  <c r="C12" i="4"/>
  <c r="C11" i="4"/>
  <c r="B2" i="4"/>
  <c r="Y9" i="2"/>
  <c r="V9" i="2"/>
  <c r="Z29" i="2" l="1"/>
  <c r="AB29" i="2" s="1"/>
  <c r="Z13" i="2"/>
  <c r="AB13" i="2" s="1"/>
  <c r="Z37" i="2"/>
  <c r="AB37" i="2" s="1"/>
  <c r="Z9" i="2"/>
  <c r="AB9" i="2" s="1"/>
  <c r="Z11" i="2"/>
  <c r="AB11" i="2" s="1"/>
  <c r="Z17" i="2"/>
  <c r="AB17" i="2" s="1"/>
  <c r="Z23" i="2"/>
  <c r="AB23" i="2" s="1"/>
  <c r="Z35" i="2"/>
  <c r="AB35" i="2" s="1"/>
  <c r="Z31" i="2"/>
  <c r="AB31" i="2" s="1"/>
  <c r="Z19" i="2"/>
  <c r="AB19" i="2" s="1"/>
  <c r="Z25" i="2"/>
  <c r="AB25" i="2" s="1"/>
  <c r="Z12" i="2"/>
  <c r="AB12" i="2" s="1"/>
  <c r="Z18" i="2"/>
  <c r="AB18" i="2" s="1"/>
  <c r="Z24" i="2"/>
  <c r="AB24" i="2" s="1"/>
  <c r="Z30" i="2"/>
  <c r="AB30" i="2" s="1"/>
  <c r="Z36" i="2"/>
  <c r="AB36" i="2" s="1"/>
  <c r="Z14" i="2"/>
  <c r="AB14" i="2" s="1"/>
  <c r="Z20" i="2"/>
  <c r="AB20" i="2" s="1"/>
  <c r="Z26" i="2"/>
  <c r="AB26" i="2" s="1"/>
  <c r="Z32" i="2"/>
  <c r="AB32" i="2" s="1"/>
  <c r="Z38" i="2"/>
  <c r="AB38" i="2" s="1"/>
  <c r="Z27" i="2"/>
  <c r="AB27" i="2" s="1"/>
  <c r="Z33" i="2"/>
  <c r="AB33" i="2" s="1"/>
  <c r="Z39" i="2"/>
  <c r="AB39" i="2" s="1"/>
  <c r="Z10" i="2"/>
  <c r="AB10" i="2" s="1"/>
  <c r="Z22" i="2"/>
  <c r="AB22" i="2" s="1"/>
  <c r="Z28" i="2"/>
  <c r="AB28" i="2" s="1"/>
  <c r="Z34" i="2"/>
  <c r="AB34" i="2" s="1"/>
  <c r="Z21" i="2"/>
  <c r="AB21" i="2" s="1"/>
  <c r="N50" i="4"/>
  <c r="Q50" i="4"/>
  <c r="P50" i="4"/>
  <c r="G50" i="4"/>
  <c r="J50" i="4"/>
  <c r="D50" i="4"/>
  <c r="O50" i="4"/>
  <c r="Z16" i="2"/>
  <c r="AB16" i="2" s="1"/>
  <c r="Z15" i="2"/>
  <c r="AB15" i="2" s="1"/>
  <c r="T27" i="4" l="1"/>
  <c r="U27" i="5"/>
  <c r="V27" i="5" s="1"/>
  <c r="T28" i="4"/>
  <c r="U28" i="5"/>
  <c r="V28" i="5" s="1"/>
  <c r="T37" i="4"/>
  <c r="U37" i="5"/>
  <c r="V37" i="5" s="1"/>
  <c r="T39" i="4"/>
  <c r="U39" i="5"/>
  <c r="V39" i="5" s="1"/>
  <c r="T20" i="4"/>
  <c r="U20" i="5"/>
  <c r="V20" i="5" s="1"/>
  <c r="T12" i="4"/>
  <c r="U12" i="5"/>
  <c r="V12" i="5" s="1"/>
  <c r="T17" i="4"/>
  <c r="U17" i="5"/>
  <c r="V17" i="5" s="1"/>
  <c r="T34" i="4"/>
  <c r="U34" i="5"/>
  <c r="V34" i="5" s="1"/>
  <c r="T19" i="4"/>
  <c r="U19" i="5"/>
  <c r="V19" i="5" s="1"/>
  <c r="T30" i="4"/>
  <c r="U30" i="5"/>
  <c r="V30" i="5" s="1"/>
  <c r="T21" i="4"/>
  <c r="N13" i="3" s="1"/>
  <c r="U21" i="5"/>
  <c r="V21" i="5" s="1"/>
  <c r="T33" i="4"/>
  <c r="U33" i="5"/>
  <c r="V33" i="5" s="1"/>
  <c r="T14" i="4"/>
  <c r="U14" i="5"/>
  <c r="V14" i="5" s="1"/>
  <c r="T25" i="4"/>
  <c r="U25" i="5"/>
  <c r="V25" i="5" s="1"/>
  <c r="T11" i="4"/>
  <c r="U11" i="5"/>
  <c r="V11" i="5" s="1"/>
  <c r="T36" i="4"/>
  <c r="U36" i="5"/>
  <c r="V36" i="5" s="1"/>
  <c r="T38" i="4"/>
  <c r="U38" i="5"/>
  <c r="V38" i="5" s="1"/>
  <c r="T31" i="4"/>
  <c r="N23" i="3" s="1"/>
  <c r="U31" i="5"/>
  <c r="V31" i="5" s="1"/>
  <c r="T15" i="4"/>
  <c r="U15" i="5"/>
  <c r="V15" i="5" s="1"/>
  <c r="T22" i="4"/>
  <c r="U22" i="5"/>
  <c r="V22" i="5" s="1"/>
  <c r="T32" i="4"/>
  <c r="U32" i="5"/>
  <c r="V32" i="5" s="1"/>
  <c r="T24" i="4"/>
  <c r="U24" i="5"/>
  <c r="V24" i="5" s="1"/>
  <c r="T35" i="4"/>
  <c r="U35" i="5"/>
  <c r="V35" i="5" s="1"/>
  <c r="T13" i="4"/>
  <c r="U13" i="5"/>
  <c r="V13" i="5" s="1"/>
  <c r="T16" i="4"/>
  <c r="U16" i="5"/>
  <c r="V16" i="5" s="1"/>
  <c r="T10" i="4"/>
  <c r="T26" i="4"/>
  <c r="U26" i="5"/>
  <c r="V26" i="5" s="1"/>
  <c r="T18" i="4"/>
  <c r="U18" i="4" s="1"/>
  <c r="V18" i="4" s="1"/>
  <c r="U18" i="5"/>
  <c r="V18" i="5" s="1"/>
  <c r="T23" i="4"/>
  <c r="U23" i="5"/>
  <c r="V23" i="5" s="1"/>
  <c r="T29" i="4"/>
  <c r="U29" i="5"/>
  <c r="V29" i="5" s="1"/>
  <c r="N19" i="3"/>
  <c r="N28" i="3"/>
  <c r="N22" i="3"/>
  <c r="N6" i="3"/>
  <c r="J28" i="3"/>
  <c r="J22" i="3"/>
  <c r="J16" i="3"/>
  <c r="J10" i="3"/>
  <c r="J4" i="3"/>
  <c r="J27" i="3"/>
  <c r="J21" i="3"/>
  <c r="J15" i="3"/>
  <c r="J9" i="3"/>
  <c r="J3" i="3"/>
  <c r="J26" i="3"/>
  <c r="J20" i="3"/>
  <c r="J14" i="3"/>
  <c r="J8" i="3"/>
  <c r="J2" i="3"/>
  <c r="J31" i="3"/>
  <c r="J25" i="3"/>
  <c r="J19" i="3"/>
  <c r="J13" i="3"/>
  <c r="J7" i="3"/>
  <c r="J30" i="3"/>
  <c r="J24" i="3"/>
  <c r="J18" i="3"/>
  <c r="J12" i="3"/>
  <c r="J6" i="3"/>
  <c r="J29" i="3"/>
  <c r="J23" i="3"/>
  <c r="J17" i="3"/>
  <c r="J11" i="3"/>
  <c r="J5" i="3"/>
  <c r="U28" i="4"/>
  <c r="U38" i="4"/>
  <c r="U30" i="4"/>
  <c r="V30" i="4" s="1"/>
  <c r="U37" i="4"/>
  <c r="V37" i="4" s="1"/>
  <c r="N29" i="3" s="1"/>
  <c r="U22" i="4"/>
  <c r="V22" i="4" s="1"/>
  <c r="U35" i="4"/>
  <c r="U12" i="4"/>
  <c r="V12" i="4" s="1"/>
  <c r="U17" i="4"/>
  <c r="V17" i="4" s="1"/>
  <c r="N9" i="3" s="1"/>
  <c r="U27" i="4"/>
  <c r="V27" i="4" s="1"/>
  <c r="U36" i="4"/>
  <c r="V36" i="4" s="1"/>
  <c r="U19" i="4"/>
  <c r="V19" i="4" s="1"/>
  <c r="N11" i="3" s="1"/>
  <c r="U32" i="4"/>
  <c r="V32" i="4" s="1"/>
  <c r="N24" i="3" s="1"/>
  <c r="U24" i="4"/>
  <c r="U13" i="4"/>
  <c r="V13" i="4" s="1"/>
  <c r="U16" i="4"/>
  <c r="V16" i="4" s="1"/>
  <c r="N8" i="3" s="1"/>
  <c r="U39" i="4"/>
  <c r="U20" i="4"/>
  <c r="V20" i="4" s="1"/>
  <c r="N12" i="3" s="1"/>
  <c r="U33" i="4"/>
  <c r="U25" i="4"/>
  <c r="V25" i="4" s="1"/>
  <c r="U11" i="4"/>
  <c r="U31" i="4" l="1"/>
  <c r="V31" i="4" s="1"/>
  <c r="L21" i="3"/>
  <c r="K21" i="3"/>
  <c r="M21" i="3"/>
  <c r="L15" i="3"/>
  <c r="K15" i="3"/>
  <c r="M15" i="3"/>
  <c r="K10" i="3"/>
  <c r="M10" i="3"/>
  <c r="L10" i="3"/>
  <c r="U26" i="4"/>
  <c r="K18" i="3"/>
  <c r="M18" i="3"/>
  <c r="L18" i="3"/>
  <c r="U10" i="4"/>
  <c r="V10" i="4" s="1"/>
  <c r="N2" i="3" s="1"/>
  <c r="K2" i="3"/>
  <c r="K8" i="3"/>
  <c r="M8" i="3"/>
  <c r="L8" i="3"/>
  <c r="N5" i="3"/>
  <c r="L5" i="3"/>
  <c r="K5" i="3"/>
  <c r="M5" i="3"/>
  <c r="L27" i="3"/>
  <c r="K27" i="3"/>
  <c r="M27" i="3"/>
  <c r="K16" i="3"/>
  <c r="M16" i="3"/>
  <c r="L16" i="3"/>
  <c r="K24" i="3"/>
  <c r="M24" i="3"/>
  <c r="L24" i="3"/>
  <c r="N14" i="3"/>
  <c r="K14" i="3"/>
  <c r="M14" i="3"/>
  <c r="L14" i="3"/>
  <c r="U15" i="4"/>
  <c r="V15" i="4" s="1"/>
  <c r="N7" i="3" s="1"/>
  <c r="L7" i="3"/>
  <c r="K7" i="3"/>
  <c r="L23" i="3"/>
  <c r="K23" i="3"/>
  <c r="M23" i="3"/>
  <c r="K30" i="3"/>
  <c r="M30" i="3"/>
  <c r="L30" i="3"/>
  <c r="K28" i="3"/>
  <c r="M28" i="3"/>
  <c r="L28" i="3"/>
  <c r="L3" i="3"/>
  <c r="K3" i="3"/>
  <c r="M3" i="3"/>
  <c r="N17" i="3"/>
  <c r="L17" i="3"/>
  <c r="K17" i="3"/>
  <c r="M17" i="3"/>
  <c r="K6" i="3"/>
  <c r="M6" i="3"/>
  <c r="L6" i="3"/>
  <c r="L25" i="3"/>
  <c r="K25" i="3"/>
  <c r="M25" i="3"/>
  <c r="U21" i="4"/>
  <c r="V21" i="4" s="1"/>
  <c r="L13" i="3"/>
  <c r="K13" i="3"/>
  <c r="M13" i="3"/>
  <c r="K22" i="3"/>
  <c r="M22" i="3"/>
  <c r="L22" i="3"/>
  <c r="L11" i="3"/>
  <c r="K11" i="3"/>
  <c r="M11" i="3"/>
  <c r="U34" i="4"/>
  <c r="V34" i="4" s="1"/>
  <c r="N26" i="3" s="1"/>
  <c r="K26" i="3"/>
  <c r="M26" i="3"/>
  <c r="L26" i="3"/>
  <c r="L9" i="3"/>
  <c r="K9" i="3"/>
  <c r="M9" i="3"/>
  <c r="N4" i="3"/>
  <c r="K4" i="3"/>
  <c r="M4" i="3"/>
  <c r="L4" i="3"/>
  <c r="K12" i="3"/>
  <c r="M12" i="3"/>
  <c r="L12" i="3"/>
  <c r="L31" i="3"/>
  <c r="K31" i="3"/>
  <c r="M31" i="3"/>
  <c r="L29" i="3"/>
  <c r="K29" i="3"/>
  <c r="M29" i="3"/>
  <c r="K20" i="3"/>
  <c r="M20" i="3"/>
  <c r="L20" i="3"/>
  <c r="L19" i="3"/>
  <c r="K19" i="3"/>
  <c r="M19" i="3"/>
  <c r="M2" i="3"/>
  <c r="L2" i="3"/>
  <c r="V28" i="4"/>
  <c r="N20" i="3" s="1"/>
  <c r="U29" i="4"/>
  <c r="V29" i="4" s="1"/>
  <c r="N21" i="3" s="1"/>
  <c r="U23" i="4"/>
  <c r="V23" i="4" s="1"/>
  <c r="N10" i="3"/>
  <c r="U14" i="4"/>
  <c r="V14" i="4" s="1"/>
  <c r="T50" i="4"/>
  <c r="V24" i="4"/>
  <c r="N16" i="3" s="1"/>
  <c r="V11" i="4"/>
  <c r="N3" i="3" s="1"/>
  <c r="N15" i="3"/>
  <c r="V33" i="4"/>
  <c r="N25" i="3" s="1"/>
  <c r="T50" i="5"/>
  <c r="U10" i="5"/>
  <c r="V10" i="5" s="1"/>
  <c r="V26" i="4"/>
  <c r="N18" i="3" s="1"/>
  <c r="V39" i="4"/>
  <c r="N31" i="3" s="1"/>
  <c r="V35" i="4"/>
  <c r="N27" i="3" s="1"/>
  <c r="V38" i="4"/>
  <c r="N30" i="3" s="1"/>
  <c r="M7" i="3" l="1"/>
</calcChain>
</file>

<file path=xl/comments1.xml><?xml version="1.0" encoding="utf-8"?>
<comments xmlns="http://schemas.openxmlformats.org/spreadsheetml/2006/main">
  <authors>
    <author>作成者</author>
  </authors>
  <commentList>
    <comment ref="B1" authorId="0" shapeId="0">
      <text>
        <r>
          <rPr>
            <b/>
            <sz val="9"/>
            <color indexed="81"/>
            <rFont val="ＭＳ Ｐゴシック"/>
            <family val="3"/>
            <charset val="128"/>
          </rPr>
          <t>学校名を「～小学校」まで打ち込みます。</t>
        </r>
      </text>
    </comment>
    <comment ref="B2" authorId="0" shapeId="0">
      <text>
        <r>
          <rPr>
            <b/>
            <sz val="9"/>
            <color indexed="81"/>
            <rFont val="ＭＳ Ｐゴシック"/>
            <family val="3"/>
            <charset val="128"/>
          </rPr>
          <t>「〇年〇組」と打ち込みます。</t>
        </r>
        <r>
          <rPr>
            <sz val="9"/>
            <color indexed="81"/>
            <rFont val="ＭＳ Ｐゴシック"/>
            <family val="3"/>
            <charset val="128"/>
          </rPr>
          <t xml:space="preserve">
</t>
        </r>
      </text>
    </comment>
    <comment ref="B4" authorId="0" shapeId="0">
      <text>
        <r>
          <rPr>
            <b/>
            <sz val="9"/>
            <color indexed="81"/>
            <rFont val="ＭＳ Ｐゴシック"/>
            <family val="3"/>
            <charset val="128"/>
          </rPr>
          <t>表彰状を発行する日付を入力します（表彰状に記載されます）。</t>
        </r>
      </text>
    </comment>
    <comment ref="D6" authorId="0" shapeId="0">
      <text>
        <r>
          <rPr>
            <b/>
            <sz val="9"/>
            <color indexed="81"/>
            <rFont val="ＭＳ Ｐゴシック"/>
            <family val="3"/>
            <charset val="128"/>
          </rPr>
          <t>6頁　「4R」ごみをへらす作戦
各ごみの作戦数を打ち込みます。</t>
        </r>
      </text>
    </comment>
    <comment ref="S6" authorId="0" shapeId="0">
      <text>
        <r>
          <rPr>
            <b/>
            <sz val="9"/>
            <color indexed="81"/>
            <rFont val="ＭＳ Ｐゴシック"/>
            <family val="3"/>
            <charset val="128"/>
          </rPr>
          <t>6頁　探してみよう！
見つけたマークの数を打ち込みます。</t>
        </r>
      </text>
    </comment>
    <comment ref="T6" authorId="0" shapeId="0">
      <text>
        <r>
          <rPr>
            <b/>
            <sz val="9"/>
            <color indexed="81"/>
            <rFont val="ＭＳ Ｐゴシック"/>
            <family val="3"/>
            <charset val="128"/>
          </rPr>
          <t>2頁　プラスチャレンジ①
1週間のもえるごみの重さの1回目、2回目の数値を打ち込みます。
プラスチャレンジの取り組みが無い場合、入力はありません。</t>
        </r>
      </text>
    </comment>
    <comment ref="W6" authorId="0" shapeId="0">
      <text>
        <r>
          <rPr>
            <b/>
            <sz val="9"/>
            <color indexed="81"/>
            <rFont val="ＭＳ Ｐゴシック"/>
            <family val="3"/>
            <charset val="128"/>
          </rPr>
          <t>2頁　プラスチャレンジ②
1週間のもえるごみの重さの1回目、2回目の数値を打ち込みます。
プラスチャレンジの取り組みが無い場合、入力はありません。</t>
        </r>
      </text>
    </comment>
    <comment ref="G7" authorId="0" shapeId="0">
      <text>
        <r>
          <rPr>
            <b/>
            <sz val="9"/>
            <color indexed="81"/>
            <rFont val="ＭＳ Ｐゴシック"/>
            <family val="3"/>
            <charset val="128"/>
          </rPr>
          <t>7頁　「生ごみ」をへらすチャレンジ
ふりかえりマークに対応した項目</t>
        </r>
        <r>
          <rPr>
            <b/>
            <sz val="9"/>
            <color indexed="10"/>
            <rFont val="ＭＳ Ｐゴシック"/>
            <family val="3"/>
            <charset val="128"/>
          </rPr>
          <t>のみ</t>
        </r>
        <r>
          <rPr>
            <b/>
            <sz val="9"/>
            <color indexed="81"/>
            <rFont val="ＭＳ Ｐゴシック"/>
            <family val="3"/>
            <charset val="128"/>
          </rPr>
          <t>に「1」を打ち込み、がんばる宣言の☆の数を打ち込みます。
ふりかえりマークを誤って複数打ち込んだ場合、シート「集計（報告書用）」に「確認！」と表示されます。</t>
        </r>
      </text>
    </comment>
    <comment ref="K7" authorId="0" shapeId="0">
      <text>
        <r>
          <rPr>
            <b/>
            <sz val="9"/>
            <color indexed="81"/>
            <rFont val="ＭＳ Ｐゴシック"/>
            <family val="3"/>
            <charset val="128"/>
          </rPr>
          <t>7頁　「生ごみ」をへらすチャレンジ
ふりかえりマークに対応した項目</t>
        </r>
        <r>
          <rPr>
            <b/>
            <sz val="9"/>
            <color indexed="10"/>
            <rFont val="ＭＳ Ｐゴシック"/>
            <family val="3"/>
            <charset val="128"/>
          </rPr>
          <t>のみ</t>
        </r>
        <r>
          <rPr>
            <b/>
            <sz val="9"/>
            <color indexed="81"/>
            <rFont val="ＭＳ Ｐゴシック"/>
            <family val="3"/>
            <charset val="128"/>
          </rPr>
          <t>に「1」を打ち込み、がんばる宣言の☆の数を打ち込みます。
ふりかえりマークを誤って複数打ち込んだ場合、シート「集計（報告書用）」に「確認！」と表示されます。</t>
        </r>
      </text>
    </comment>
    <comment ref="O7" authorId="0" shapeId="0">
      <text>
        <r>
          <rPr>
            <b/>
            <sz val="9"/>
            <color indexed="81"/>
            <rFont val="ＭＳ Ｐゴシック"/>
            <family val="3"/>
            <charset val="128"/>
          </rPr>
          <t>7頁　「生ごみ」をへらすチャレンジ
ふりかえりマークに対応した項目</t>
        </r>
        <r>
          <rPr>
            <b/>
            <sz val="9"/>
            <color indexed="10"/>
            <rFont val="ＭＳ Ｐゴシック"/>
            <family val="3"/>
            <charset val="128"/>
          </rPr>
          <t>のみ</t>
        </r>
        <r>
          <rPr>
            <b/>
            <sz val="9"/>
            <color indexed="81"/>
            <rFont val="ＭＳ Ｐゴシック"/>
            <family val="3"/>
            <charset val="128"/>
          </rPr>
          <t>に「1」を打ち込み、がんばる宣言の☆の数を打ち込みます。
ふりかえりマークを誤って複数打ち込んだ場合、シート「集計（報告書用）」に「確認！」と表示されます。</t>
        </r>
      </text>
    </comment>
    <comment ref="AA8" authorId="0" shapeId="0">
      <text>
        <r>
          <rPr>
            <b/>
            <sz val="9"/>
            <color indexed="81"/>
            <rFont val="ＭＳ Ｐゴシック"/>
            <family val="3"/>
            <charset val="128"/>
          </rPr>
          <t>一般家庭から発生するごみの量として数字が大きすぎると判断できる場合は「1」を打ち込みます。</t>
        </r>
      </text>
    </comment>
    <comment ref="AB8" authorId="0" shapeId="0">
      <text>
        <r>
          <rPr>
            <b/>
            <sz val="9"/>
            <color indexed="81"/>
            <rFont val="ＭＳ Ｐゴシック"/>
            <family val="3"/>
            <charset val="128"/>
          </rPr>
          <t>プラスチャレンジの取り組み前後で、20ｋｇ以上の削減は基本的に考えられないため異常値の表示となります。</t>
        </r>
      </text>
    </comment>
  </commentList>
</comments>
</file>

<file path=xl/comments2.xml><?xml version="1.0" encoding="utf-8"?>
<comments xmlns="http://schemas.openxmlformats.org/spreadsheetml/2006/main">
  <authors>
    <author>作成者</author>
  </authors>
  <commentList>
    <comment ref="B1" authorId="0" shapeId="0">
      <text>
        <r>
          <rPr>
            <b/>
            <sz val="9"/>
            <color indexed="81"/>
            <rFont val="ＭＳ Ｐゴシック"/>
            <family val="3"/>
            <charset val="128"/>
          </rPr>
          <t>学校名を「～小学校」まで打ち込みます。</t>
        </r>
      </text>
    </comment>
    <comment ref="B2" authorId="0" shapeId="0">
      <text>
        <r>
          <rPr>
            <b/>
            <sz val="9"/>
            <color indexed="81"/>
            <rFont val="ＭＳ Ｐゴシック"/>
            <family val="3"/>
            <charset val="128"/>
          </rPr>
          <t>「〇年〇組」と打ち込みます。</t>
        </r>
        <r>
          <rPr>
            <sz val="9"/>
            <color indexed="81"/>
            <rFont val="ＭＳ Ｐゴシック"/>
            <family val="3"/>
            <charset val="128"/>
          </rPr>
          <t xml:space="preserve">
</t>
        </r>
      </text>
    </comment>
    <comment ref="B4" authorId="0" shapeId="0">
      <text>
        <r>
          <rPr>
            <b/>
            <sz val="9"/>
            <color indexed="81"/>
            <rFont val="ＭＳ Ｐゴシック"/>
            <family val="3"/>
            <charset val="128"/>
          </rPr>
          <t>表彰状を発行する日付を入力します（表彰状に記載されます）。</t>
        </r>
      </text>
    </comment>
    <comment ref="D6" authorId="0" shapeId="0">
      <text>
        <r>
          <rPr>
            <b/>
            <sz val="9"/>
            <color indexed="81"/>
            <rFont val="ＭＳ Ｐゴシック"/>
            <family val="3"/>
            <charset val="128"/>
          </rPr>
          <t>6頁　「4R」ごみをへらす作戦
各ごみの作戦数を打ち込みます。</t>
        </r>
      </text>
    </comment>
    <comment ref="S6" authorId="0" shapeId="0">
      <text>
        <r>
          <rPr>
            <b/>
            <sz val="9"/>
            <color indexed="81"/>
            <rFont val="ＭＳ Ｐゴシック"/>
            <family val="3"/>
            <charset val="128"/>
          </rPr>
          <t>6頁　探してみよう！
見つけたマークの数を打ち込みます。</t>
        </r>
      </text>
    </comment>
    <comment ref="T6" authorId="0" shapeId="0">
      <text>
        <r>
          <rPr>
            <b/>
            <sz val="9"/>
            <color indexed="81"/>
            <rFont val="ＭＳ Ｐゴシック"/>
            <family val="3"/>
            <charset val="128"/>
          </rPr>
          <t>2頁　プラスチャレンジ①
1週間のもえるごみの重さの1回目、2回目の数値を打ち込みます。
プラスチャレンジの取り組みが無い場合、入力はありません。</t>
        </r>
      </text>
    </comment>
    <comment ref="W6" authorId="0" shapeId="0">
      <text>
        <r>
          <rPr>
            <b/>
            <sz val="9"/>
            <color indexed="81"/>
            <rFont val="ＭＳ Ｐゴシック"/>
            <family val="3"/>
            <charset val="128"/>
          </rPr>
          <t>2頁　プラスチャレンジ②
1週間のもえるごみの重さの1回目、2回目の数値を打ち込みます。
プラスチャレンジの取り組みが無い場合、入力はありません。</t>
        </r>
      </text>
    </comment>
    <comment ref="G7" authorId="0" shapeId="0">
      <text>
        <r>
          <rPr>
            <b/>
            <sz val="9"/>
            <color indexed="81"/>
            <rFont val="ＭＳ Ｐゴシック"/>
            <family val="3"/>
            <charset val="128"/>
          </rPr>
          <t>7頁　「生ごみ」をへらすチャレンジ
ふりかえりマークに対応した項目</t>
        </r>
        <r>
          <rPr>
            <b/>
            <sz val="9"/>
            <color indexed="10"/>
            <rFont val="ＭＳ Ｐゴシック"/>
            <family val="3"/>
            <charset val="128"/>
          </rPr>
          <t>のみ</t>
        </r>
        <r>
          <rPr>
            <b/>
            <sz val="9"/>
            <color indexed="81"/>
            <rFont val="ＭＳ Ｐゴシック"/>
            <family val="3"/>
            <charset val="128"/>
          </rPr>
          <t>に「1」を打ち込み、がんばる宣言の☆の数を打ち込みます。
ふりかえりマークを誤って複数打ち込んだ場合、シート「集計（報告書用）」に「確認！」と表示されます。</t>
        </r>
      </text>
    </comment>
    <comment ref="K7" authorId="0" shapeId="0">
      <text>
        <r>
          <rPr>
            <b/>
            <sz val="9"/>
            <color indexed="81"/>
            <rFont val="ＭＳ Ｐゴシック"/>
            <family val="3"/>
            <charset val="128"/>
          </rPr>
          <t>7頁　「生ごみ」をへらすチャレンジ
ふりかえりマークに対応した項目</t>
        </r>
        <r>
          <rPr>
            <b/>
            <sz val="9"/>
            <color indexed="10"/>
            <rFont val="ＭＳ Ｐゴシック"/>
            <family val="3"/>
            <charset val="128"/>
          </rPr>
          <t>のみ</t>
        </r>
        <r>
          <rPr>
            <b/>
            <sz val="9"/>
            <color indexed="81"/>
            <rFont val="ＭＳ Ｐゴシック"/>
            <family val="3"/>
            <charset val="128"/>
          </rPr>
          <t>に「1」を打ち込み、がんばる宣言の☆の数を打ち込みます。
ふりかえりマークを誤って複数打ち込んだ場合、シート「集計（報告書用）」に「確認！」と表示されます。</t>
        </r>
      </text>
    </comment>
    <comment ref="O7" authorId="0" shapeId="0">
      <text>
        <r>
          <rPr>
            <b/>
            <sz val="9"/>
            <color indexed="81"/>
            <rFont val="ＭＳ Ｐゴシック"/>
            <family val="3"/>
            <charset val="128"/>
          </rPr>
          <t>7頁　「生ごみ」をへらすチャレンジ
ふりかえりマークに対応した項目</t>
        </r>
        <r>
          <rPr>
            <b/>
            <sz val="9"/>
            <color indexed="10"/>
            <rFont val="ＭＳ Ｐゴシック"/>
            <family val="3"/>
            <charset val="128"/>
          </rPr>
          <t>のみ</t>
        </r>
        <r>
          <rPr>
            <b/>
            <sz val="9"/>
            <color indexed="81"/>
            <rFont val="ＭＳ Ｐゴシック"/>
            <family val="3"/>
            <charset val="128"/>
          </rPr>
          <t>に「1」を打ち込み、がんばる宣言の☆の数を打ち込みます。
ふりかえりマークを誤って複数打ち込んだ場合、シート「集計（報告書用）」に「確認！」と表示されます。</t>
        </r>
      </text>
    </comment>
    <comment ref="AA8" authorId="0" shapeId="0">
      <text>
        <r>
          <rPr>
            <b/>
            <sz val="9"/>
            <color indexed="81"/>
            <rFont val="ＭＳ Ｐゴシック"/>
            <family val="3"/>
            <charset val="128"/>
          </rPr>
          <t>一般家庭から発生するごみの量として数字が大きすぎると判断できる場合は「1」を打ち込みます。</t>
        </r>
      </text>
    </comment>
    <comment ref="AB8" authorId="0" shapeId="0">
      <text>
        <r>
          <rPr>
            <b/>
            <sz val="9"/>
            <color indexed="81"/>
            <rFont val="ＭＳ Ｐゴシック"/>
            <family val="3"/>
            <charset val="128"/>
          </rPr>
          <t>プラスチャレンジの取り組み前後で、20ｋｇ以上の削減は基本的に考えられないため異常値の表示となります。</t>
        </r>
      </text>
    </comment>
  </commentList>
</comments>
</file>

<file path=xl/sharedStrings.xml><?xml version="1.0" encoding="utf-8"?>
<sst xmlns="http://schemas.openxmlformats.org/spreadsheetml/2006/main" count="283" uniqueCount="126">
  <si>
    <t>例</t>
    <rPh sb="0" eb="1">
      <t>レイ</t>
    </rPh>
    <phoneticPr fontId="4"/>
  </si>
  <si>
    <t>年組</t>
    <rPh sb="0" eb="1">
      <t>ネン</t>
    </rPh>
    <rPh sb="1" eb="2">
      <t>クミ</t>
    </rPh>
    <phoneticPr fontId="5"/>
  </si>
  <si>
    <t>学校名</t>
    <rPh sb="0" eb="3">
      <t>ガッコウメイ</t>
    </rPh>
    <phoneticPr fontId="5"/>
  </si>
  <si>
    <t>4年1組</t>
    <rPh sb="1" eb="2">
      <t>ネン</t>
    </rPh>
    <rPh sb="3" eb="4">
      <t>クミ</t>
    </rPh>
    <phoneticPr fontId="5"/>
  </si>
  <si>
    <t>番号</t>
    <rPh sb="0" eb="2">
      <t>バンゴウ</t>
    </rPh>
    <phoneticPr fontId="5"/>
  </si>
  <si>
    <t>氏名</t>
    <rPh sb="0" eb="2">
      <t>シメイ</t>
    </rPh>
    <phoneticPr fontId="5"/>
  </si>
  <si>
    <t>〇</t>
    <phoneticPr fontId="5"/>
  </si>
  <si>
    <t>△</t>
    <phoneticPr fontId="5"/>
  </si>
  <si>
    <t>×</t>
    <phoneticPr fontId="5"/>
  </si>
  <si>
    <t>静岡　太郎</t>
  </si>
  <si>
    <t>ふりかえり</t>
    <phoneticPr fontId="5"/>
  </si>
  <si>
    <t>生ごみ</t>
    <phoneticPr fontId="5"/>
  </si>
  <si>
    <t>生
ご
み</t>
    <rPh sb="0" eb="1">
      <t>ナマ</t>
    </rPh>
    <phoneticPr fontId="5"/>
  </si>
  <si>
    <t>紙
ご
み</t>
    <rPh sb="0" eb="1">
      <t>カミ</t>
    </rPh>
    <phoneticPr fontId="5"/>
  </si>
  <si>
    <t>プ
ラ
ご
み</t>
    <phoneticPr fontId="5"/>
  </si>
  <si>
    <t>☆
の
数</t>
    <rPh sb="4" eb="5">
      <t>カズ</t>
    </rPh>
    <phoneticPr fontId="5"/>
  </si>
  <si>
    <t>作戦</t>
    <rPh sb="0" eb="2">
      <t>サクセン</t>
    </rPh>
    <phoneticPr fontId="5"/>
  </si>
  <si>
    <t>マーク数</t>
    <phoneticPr fontId="5"/>
  </si>
  <si>
    <t>さがして
みよう</t>
    <phoneticPr fontId="5"/>
  </si>
  <si>
    <t>プラスチャレンジ</t>
    <phoneticPr fontId="5"/>
  </si>
  <si>
    <t>取り組み前</t>
    <rPh sb="0" eb="1">
      <t>ト</t>
    </rPh>
    <rPh sb="2" eb="3">
      <t>ク</t>
    </rPh>
    <rPh sb="4" eb="5">
      <t>マエ</t>
    </rPh>
    <phoneticPr fontId="5"/>
  </si>
  <si>
    <t>取り組み後</t>
    <rPh sb="0" eb="1">
      <t>ト</t>
    </rPh>
    <rPh sb="2" eb="3">
      <t>ク</t>
    </rPh>
    <rPh sb="4" eb="5">
      <t>アト</t>
    </rPh>
    <phoneticPr fontId="5"/>
  </si>
  <si>
    <t>チャレンジ</t>
    <phoneticPr fontId="5"/>
  </si>
  <si>
    <t>異常値</t>
    <rPh sb="0" eb="3">
      <t>イジョウチ</t>
    </rPh>
    <phoneticPr fontId="5"/>
  </si>
  <si>
    <t>処理</t>
    <rPh sb="0" eb="2">
      <t>ショリ</t>
    </rPh>
    <phoneticPr fontId="5"/>
  </si>
  <si>
    <t>1回目
（kg）</t>
    <rPh sb="1" eb="3">
      <t>カイメ</t>
    </rPh>
    <phoneticPr fontId="5"/>
  </si>
  <si>
    <t>2回目
（kg）</t>
    <rPh sb="1" eb="3">
      <t>カイメ</t>
    </rPh>
    <phoneticPr fontId="5"/>
  </si>
  <si>
    <t>計
（kg）</t>
    <rPh sb="0" eb="1">
      <t>ケイ</t>
    </rPh>
    <phoneticPr fontId="5"/>
  </si>
  <si>
    <t>削減量
（kg）</t>
    <phoneticPr fontId="5"/>
  </si>
  <si>
    <t>処理後
削減量
（kg）</t>
    <rPh sb="0" eb="2">
      <t>ショリ</t>
    </rPh>
    <rPh sb="2" eb="3">
      <t>ゴ</t>
    </rPh>
    <rPh sb="4" eb="6">
      <t>サクゲン</t>
    </rPh>
    <rPh sb="6" eb="7">
      <t>リョウ</t>
    </rPh>
    <phoneticPr fontId="5"/>
  </si>
  <si>
    <t>No</t>
    <phoneticPr fontId="11"/>
  </si>
  <si>
    <t>氏　名</t>
    <phoneticPr fontId="11"/>
  </si>
  <si>
    <t>生ごみ</t>
    <rPh sb="0" eb="1">
      <t>ナマ</t>
    </rPh>
    <phoneticPr fontId="11"/>
  </si>
  <si>
    <t>紙ごみ</t>
    <rPh sb="0" eb="1">
      <t>カミ</t>
    </rPh>
    <phoneticPr fontId="11"/>
  </si>
  <si>
    <t>プラスチックごみ</t>
    <phoneticPr fontId="11"/>
  </si>
  <si>
    <t>総合評価</t>
    <rPh sb="0" eb="2">
      <t>ソウゴウ</t>
    </rPh>
    <rPh sb="2" eb="4">
      <t>ヒョウカ</t>
    </rPh>
    <phoneticPr fontId="11"/>
  </si>
  <si>
    <t>作戦の数</t>
    <rPh sb="0" eb="2">
      <t>サクセン</t>
    </rPh>
    <rPh sb="3" eb="4">
      <t>カズ</t>
    </rPh>
    <phoneticPr fontId="11"/>
  </si>
  <si>
    <t>ふり
かえり</t>
    <phoneticPr fontId="11"/>
  </si>
  <si>
    <t>がんばる
宣言</t>
    <rPh sb="5" eb="7">
      <t>センゲン</t>
    </rPh>
    <phoneticPr fontId="11"/>
  </si>
  <si>
    <t>作戦の数
合計</t>
    <rPh sb="0" eb="2">
      <t>サクセン</t>
    </rPh>
    <rPh sb="3" eb="4">
      <t>カズ</t>
    </rPh>
    <rPh sb="5" eb="7">
      <t>ゴウケイ</t>
    </rPh>
    <phoneticPr fontId="11"/>
  </si>
  <si>
    <t>ふりかえり</t>
    <phoneticPr fontId="11"/>
  </si>
  <si>
    <t>がんばる
宣言
★の数</t>
    <rPh sb="5" eb="7">
      <t>センゲン</t>
    </rPh>
    <rPh sb="10" eb="11">
      <t>カズ</t>
    </rPh>
    <phoneticPr fontId="11"/>
  </si>
  <si>
    <t>ごみ削減量
[kg]</t>
    <rPh sb="2" eb="4">
      <t>サクゲン</t>
    </rPh>
    <rPh sb="4" eb="5">
      <t>リョウ</t>
    </rPh>
    <phoneticPr fontId="11"/>
  </si>
  <si>
    <t>静岡市民全員
[t]</t>
    <rPh sb="0" eb="4">
      <t>シズオカシミン</t>
    </rPh>
    <rPh sb="4" eb="6">
      <t>ゼンイン</t>
    </rPh>
    <phoneticPr fontId="11"/>
  </si>
  <si>
    <t>○の数</t>
    <rPh sb="2" eb="3">
      <t>カズ</t>
    </rPh>
    <phoneticPr fontId="11"/>
  </si>
  <si>
    <t>△の数</t>
    <rPh sb="2" eb="3">
      <t>カズ</t>
    </rPh>
    <phoneticPr fontId="11"/>
  </si>
  <si>
    <t>×の数</t>
    <rPh sb="2" eb="3">
      <t>カズ</t>
    </rPh>
    <phoneticPr fontId="11"/>
  </si>
  <si>
    <t>合計</t>
    <rPh sb="0" eb="2">
      <t>ゴウケイ</t>
    </rPh>
    <phoneticPr fontId="11"/>
  </si>
  <si>
    <t>-</t>
    <phoneticPr fontId="11"/>
  </si>
  <si>
    <t>氏　名</t>
    <rPh sb="0" eb="1">
      <t>シ</t>
    </rPh>
    <rPh sb="2" eb="3">
      <t>メイ</t>
    </rPh>
    <phoneticPr fontId="11"/>
  </si>
  <si>
    <t>がんばる
宣言</t>
    <phoneticPr fontId="11"/>
  </si>
  <si>
    <t>作戦の数
合計</t>
    <rPh sb="0" eb="2">
      <t>サクセン</t>
    </rPh>
    <rPh sb="3" eb="4">
      <t>スウ</t>
    </rPh>
    <rPh sb="5" eb="7">
      <t>ゴウケイ</t>
    </rPh>
    <phoneticPr fontId="11"/>
  </si>
  <si>
    <t>がんばる
宣言
★の数</t>
    <phoneticPr fontId="11"/>
  </si>
  <si>
    <t>賞</t>
    <phoneticPr fontId="11"/>
  </si>
  <si>
    <t>ごみ削減量
[kg]</t>
    <phoneticPr fontId="11"/>
  </si>
  <si>
    <t>静岡市民全員
[t]</t>
    <phoneticPr fontId="11"/>
  </si>
  <si>
    <t>記載している数値は四捨五入して表示しているため、合計が合わない場合があります。</t>
    <rPh sb="0" eb="2">
      <t>キサイ</t>
    </rPh>
    <phoneticPr fontId="11"/>
  </si>
  <si>
    <t>紙ごみ</t>
    <rPh sb="0" eb="1">
      <t>カミ</t>
    </rPh>
    <phoneticPr fontId="5"/>
  </si>
  <si>
    <t>プラスチックごみ</t>
    <phoneticPr fontId="5"/>
  </si>
  <si>
    <t>ふり
かえり</t>
    <phoneticPr fontId="5"/>
  </si>
  <si>
    <t>-</t>
    <phoneticPr fontId="5"/>
  </si>
  <si>
    <t>ふり返り（○△×）</t>
    <rPh sb="2" eb="3">
      <t>カエ</t>
    </rPh>
    <phoneticPr fontId="15"/>
  </si>
  <si>
    <t>がんばる宣言</t>
    <phoneticPr fontId="15"/>
  </si>
  <si>
    <t>【15～10】</t>
    <phoneticPr fontId="15"/>
  </si>
  <si>
    <t>ごみを減らすために積極的に取り組んでくれました！</t>
    <phoneticPr fontId="15"/>
  </si>
  <si>
    <t>【9～7】</t>
    <phoneticPr fontId="15"/>
  </si>
  <si>
    <t>たのもしいです！これからの活やくも期待しています！</t>
    <phoneticPr fontId="15"/>
  </si>
  <si>
    <t>【6～4】</t>
    <phoneticPr fontId="15"/>
  </si>
  <si>
    <t>これからもごみを減らす取り組みを続けてください！</t>
    <phoneticPr fontId="15"/>
  </si>
  <si>
    <t>【3～0】</t>
    <phoneticPr fontId="15"/>
  </si>
  <si>
    <t>ごみを減らしてきれいな静岡市を守っていきましょう。</t>
    <phoneticPr fontId="15"/>
  </si>
  <si>
    <t>【6～9】</t>
    <phoneticPr fontId="15"/>
  </si>
  <si>
    <t>ごみを減らすためにがんばってくれました！</t>
    <phoneticPr fontId="15"/>
  </si>
  <si>
    <t>【3～5】</t>
    <phoneticPr fontId="15"/>
  </si>
  <si>
    <t>ごみを減らす取り組みにチャレンジしてくれました！</t>
    <phoneticPr fontId="15"/>
  </si>
  <si>
    <t>【0～2】</t>
    <phoneticPr fontId="15"/>
  </si>
  <si>
    <t>ごみを減らすためにできることを見つけましょう！</t>
    <phoneticPr fontId="15"/>
  </si>
  <si>
    <t>学校</t>
    <rPh sb="0" eb="2">
      <t>ガッコウ</t>
    </rPh>
    <phoneticPr fontId="5"/>
  </si>
  <si>
    <t>年組</t>
    <rPh sb="0" eb="1">
      <t>ネン</t>
    </rPh>
    <rPh sb="1" eb="2">
      <t>クミ</t>
    </rPh>
    <phoneticPr fontId="5"/>
  </si>
  <si>
    <t>名前</t>
    <rPh sb="0" eb="2">
      <t>ナマエ</t>
    </rPh>
    <phoneticPr fontId="5"/>
  </si>
  <si>
    <r>
      <t>　→　がんばる宣言は</t>
    </r>
    <r>
      <rPr>
        <sz val="11"/>
        <color rgb="FF00B0F0"/>
        <rFont val="ＭＳ Ｐゴシック"/>
        <family val="3"/>
        <charset val="128"/>
        <scheme val="minor"/>
      </rPr>
      <t>青</t>
    </r>
    <r>
      <rPr>
        <sz val="11"/>
        <color theme="1"/>
        <rFont val="ＭＳ Ｐゴシック"/>
        <family val="2"/>
        <charset val="128"/>
        <scheme val="minor"/>
      </rPr>
      <t>の文章</t>
    </r>
    <rPh sb="7" eb="9">
      <t>センゲン</t>
    </rPh>
    <rPh sb="10" eb="11">
      <t>アオ</t>
    </rPh>
    <rPh sb="12" eb="14">
      <t>ブンショウ</t>
    </rPh>
    <phoneticPr fontId="15"/>
  </si>
  <si>
    <r>
      <t>　→　がんばる宣言は</t>
    </r>
    <r>
      <rPr>
        <sz val="11"/>
        <color rgb="FFFF0000"/>
        <rFont val="ＭＳ Ｐゴシック"/>
        <family val="3"/>
        <charset val="128"/>
        <scheme val="minor"/>
      </rPr>
      <t>赤</t>
    </r>
    <r>
      <rPr>
        <sz val="11"/>
        <color theme="1"/>
        <rFont val="ＭＳ Ｐゴシック"/>
        <family val="2"/>
        <charset val="128"/>
        <scheme val="minor"/>
      </rPr>
      <t>の文章</t>
    </r>
    <rPh sb="7" eb="9">
      <t>センゲン</t>
    </rPh>
    <rPh sb="10" eb="11">
      <t>アカ</t>
    </rPh>
    <rPh sb="12" eb="14">
      <t>ブンショウ</t>
    </rPh>
    <phoneticPr fontId="15"/>
  </si>
  <si>
    <t>【9～7】</t>
    <phoneticPr fontId="15"/>
  </si>
  <si>
    <t>コメント</t>
    <phoneticPr fontId="5"/>
  </si>
  <si>
    <t>これからの活やくを期待しています！</t>
    <phoneticPr fontId="15"/>
  </si>
  <si>
    <t>No.</t>
    <phoneticPr fontId="5"/>
  </si>
  <si>
    <t>静岡市民全員
バス換算
[台]</t>
    <rPh sb="0" eb="4">
      <t>シズオカシミン</t>
    </rPh>
    <rPh sb="4" eb="6">
      <t>ゼンイン</t>
    </rPh>
    <rPh sb="9" eb="11">
      <t>カンサン</t>
    </rPh>
    <rPh sb="13" eb="14">
      <t>ダイ</t>
    </rPh>
    <phoneticPr fontId="11"/>
  </si>
  <si>
    <t>静岡市世帯数</t>
    <rPh sb="0" eb="3">
      <t>シズオカシ</t>
    </rPh>
    <rPh sb="3" eb="6">
      <t>セタイスウ</t>
    </rPh>
    <phoneticPr fontId="5"/>
  </si>
  <si>
    <t>この「入力シート」以外のシートで入力する箇所はありません。</t>
    <rPh sb="3" eb="5">
      <t>ニュウリョク</t>
    </rPh>
    <rPh sb="9" eb="11">
      <t>イガイ</t>
    </rPh>
    <rPh sb="16" eb="18">
      <t>ニュウリョク</t>
    </rPh>
    <rPh sb="20" eb="22">
      <t>カショ</t>
    </rPh>
    <phoneticPr fontId="5"/>
  </si>
  <si>
    <t>　　にカーソルを合わせると、冊子確認位置が表示されます。</t>
    <rPh sb="14" eb="16">
      <t>サッシ</t>
    </rPh>
    <rPh sb="16" eb="18">
      <t>カクニン</t>
    </rPh>
    <rPh sb="18" eb="20">
      <t>イチ</t>
    </rPh>
    <phoneticPr fontId="5"/>
  </si>
  <si>
    <t>個人作戦数</t>
    <rPh sb="0" eb="2">
      <t>コジン</t>
    </rPh>
    <rPh sb="2" eb="4">
      <t>サクセン</t>
    </rPh>
    <rPh sb="4" eb="5">
      <t>スウ</t>
    </rPh>
    <phoneticPr fontId="5"/>
  </si>
  <si>
    <t>クラス作戦数</t>
    <rPh sb="3" eb="5">
      <t>サクセン</t>
    </rPh>
    <rPh sb="5" eb="6">
      <t>カズ</t>
    </rPh>
    <phoneticPr fontId="5"/>
  </si>
  <si>
    <t>静岡市民全体1</t>
    <rPh sb="0" eb="3">
      <t>シズオカシ</t>
    </rPh>
    <rPh sb="3" eb="4">
      <t>ミン</t>
    </rPh>
    <rPh sb="4" eb="6">
      <t>ゼンタイ</t>
    </rPh>
    <phoneticPr fontId="5"/>
  </si>
  <si>
    <t>静岡市民全体2</t>
    <rPh sb="0" eb="3">
      <t>シズオカシ</t>
    </rPh>
    <rPh sb="3" eb="4">
      <t>ミン</t>
    </rPh>
    <rPh sb="4" eb="6">
      <t>ゼンタイ</t>
    </rPh>
    <phoneticPr fontId="5"/>
  </si>
  <si>
    <t>表彰発行日</t>
    <rPh sb="0" eb="2">
      <t>ヒョウショウ</t>
    </rPh>
    <rPh sb="2" eb="4">
      <t>ハッコウ</t>
    </rPh>
    <rPh sb="4" eb="5">
      <t>ヒ</t>
    </rPh>
    <phoneticPr fontId="5"/>
  </si>
  <si>
    <t>作成月</t>
    <rPh sb="0" eb="2">
      <t>サクセイ</t>
    </rPh>
    <rPh sb="2" eb="3">
      <t>ツキ</t>
    </rPh>
    <phoneticPr fontId="5"/>
  </si>
  <si>
    <t>作成日</t>
    <rPh sb="0" eb="2">
      <t>サクセイ</t>
    </rPh>
    <rPh sb="2" eb="3">
      <t>ヒ</t>
    </rPh>
    <phoneticPr fontId="5"/>
  </si>
  <si>
    <t>作成年</t>
    <rPh sb="0" eb="2">
      <t>サクセイ</t>
    </rPh>
    <rPh sb="2" eb="3">
      <t>ネン</t>
    </rPh>
    <phoneticPr fontId="5"/>
  </si>
  <si>
    <t>コメント1</t>
    <phoneticPr fontId="5"/>
  </si>
  <si>
    <t>コメント2</t>
    <phoneticPr fontId="5"/>
  </si>
  <si>
    <r>
      <rPr>
        <sz val="11"/>
        <color theme="1"/>
        <rFont val="ＭＳ Ｐゴシック"/>
        <family val="3"/>
        <charset val="128"/>
        <scheme val="minor"/>
      </rPr>
      <t>=IF(AND(10&lt;='集計シート (報告書用)'!N10,'集計シート (報告書用)'!N10&lt;=15,7&lt;='集計シート (報告書用)'!R10,'集計シート (報告書用)'!R10&lt;=9),表彰状印刷用シート!$Y$111,IF(AND(10&lt;='集計シート (報告書用)'!N10,'集計シート (報告書用)'!N10&lt;=15,4&lt;='集計シート (報告書用)'!R10,'集計シート (報告書用)'!R10&lt;=6),表彰状印刷用シート!$Y$112,IF(AND(10&lt;='集計シート (報告書用)'!N10,'集計シート (報告書用)'!N10&lt;=15,0&lt;='集計シート (報告書用)'!R10,'集計シート (報告書用)'!R10&lt;=3),表彰状印刷用シート!$Y$113,IF(AND(6&lt;='集計シート (報告書用)'!N10,'集計シート (報告書用)'!N10&lt;=9,7&lt;='集計シート (報告書用)'!R10,'集計シート (報告書用)'!R10&lt;=9),表彰状印刷用シート!$Y$114,IF(AND(6&lt;='集計シート (報告書用)'!N10,'集計シート (報告書用)'!N10&lt;=9,4&lt;='集計シート (報告書用)'!R10,'集計シート (報告書用)'!R10&lt;=6),表彰状印刷用シート!$Y$115,IF(AND(6&lt;='集計シート (報告書用)'!N10,'集計シート (報告書用)'!N10&lt;=9,0&lt;='集計シート (報告書用)'!R10,'集計シート (報告書用)'!R10&lt;=3),表彰状印刷用シート!$Y$116,IF(AND(3&lt;='集計シート (報告書用)'!N10,'集計シート (報告書用)'!N10&lt;=5,7&lt;='集計シート (報告書用)'!R10,'集計シート (報告書用)'!R10&lt;=9),表彰状印刷用シート!$Y$117,IF(AND(3&lt;='集計シート (報告書用)'!N10,'集計シート (報告書用)'!N10&lt;=5,4&lt;='集計シート (報告書用)'!R10,'集計シート (報告書用)'!R10&lt;=6),表彰状印刷用シート!$Y$118,IF(AND(3&lt;='集計シート (報告書用)'!N10,'集計シート (報告書用)'!N10&lt;=5,0&lt;='集計シート (報告書用)'!R10,'集計シート (報告書用)'!R10&lt;=3),表彰状印刷用シート!$Y$119,IF(AND(0&lt;='集計シート (報告書用)'!N10,'集計シート (報告書用)'!N10&lt;=2,7&lt;='集計シート (報告書用)'!R10,'集計シート (報告書用)'!R10&lt;=9),表彰状印刷用シート!$Y$120,IF(AND(0&lt;='集計シート (報告書用)'!N10,'集計シート (報告書用)'!N10&lt;=2,4&lt;='集計シート (報告書用)'!R10,'集計シート (報告書用)'!R10&lt;=6),表彰状印刷用シート!$Y$121,IF(AND(0&lt;='集計シート (報告書用)'!N10,'集計シート (報告書用)'!N10&lt;=2,0&lt;='集計シート (報告書用)'!R10,'集計シート (報告書用)'!R10&lt;=3),表彰状印刷用シート!$Y$122,""))))))))))))</t>
    </r>
    <phoneticPr fontId="5"/>
  </si>
  <si>
    <t>国際興業バス　キッズページより</t>
    <rPh sb="0" eb="2">
      <t>コクサイ</t>
    </rPh>
    <rPh sb="2" eb="4">
      <t>コウギョウ</t>
    </rPh>
    <phoneticPr fontId="5"/>
  </si>
  <si>
    <t>青色セル：必要に応じて打ち込むセル</t>
    <rPh sb="0" eb="2">
      <t>アオイロ</t>
    </rPh>
    <rPh sb="5" eb="7">
      <t>ヒツヨウ</t>
    </rPh>
    <rPh sb="8" eb="9">
      <t>オウ</t>
    </rPh>
    <rPh sb="11" eb="12">
      <t>ウ</t>
    </rPh>
    <rPh sb="13" eb="14">
      <t>コ</t>
    </rPh>
    <phoneticPr fontId="5"/>
  </si>
  <si>
    <t>黄色セル：打ち込みが必要なセル</t>
    <rPh sb="5" eb="6">
      <t>ウ</t>
    </rPh>
    <rPh sb="7" eb="8">
      <t>コ</t>
    </rPh>
    <rPh sb="10" eb="12">
      <t>ヒツヨウ</t>
    </rPh>
    <phoneticPr fontId="5"/>
  </si>
  <si>
    <t>サンプル小学校</t>
    <phoneticPr fontId="5"/>
  </si>
  <si>
    <t>※入力する箇所はありません。印刷（A3 横）のみ行ってください。</t>
    <rPh sb="14" eb="16">
      <t>インサツ</t>
    </rPh>
    <rPh sb="20" eb="21">
      <t>ヨコ</t>
    </rPh>
    <rPh sb="24" eb="25">
      <t>オコナ</t>
    </rPh>
    <phoneticPr fontId="5"/>
  </si>
  <si>
    <t>　　にカーソルを合わせると、詳細が表示されます。</t>
    <rPh sb="14" eb="16">
      <t>ショウサイ</t>
    </rPh>
    <phoneticPr fontId="5"/>
  </si>
  <si>
    <t>プラスチャレンジ結果</t>
    <rPh sb="8" eb="10">
      <t>ケッカ</t>
    </rPh>
    <phoneticPr fontId="5"/>
  </si>
  <si>
    <t>プラスチャレンジ</t>
    <phoneticPr fontId="5"/>
  </si>
  <si>
    <t>メダル</t>
    <phoneticPr fontId="11"/>
  </si>
  <si>
    <t>メダル1</t>
    <phoneticPr fontId="5"/>
  </si>
  <si>
    <t>メダル2</t>
    <phoneticPr fontId="5"/>
  </si>
  <si>
    <t>静岡　2</t>
  </si>
  <si>
    <t>静岡　3</t>
  </si>
  <si>
    <t>静岡　4</t>
  </si>
  <si>
    <t>静岡　5</t>
  </si>
  <si>
    <t>静岡　6</t>
  </si>
  <si>
    <t>静岡　7</t>
  </si>
  <si>
    <t>静岡　8</t>
  </si>
  <si>
    <t>静岡　9</t>
  </si>
  <si>
    <t>静岡　10</t>
  </si>
  <si>
    <t>静岡　11</t>
  </si>
  <si>
    <t>静岡　12</t>
  </si>
  <si>
    <t>静岡　1</t>
  </si>
  <si>
    <t>メダル</t>
    <phoneticPr fontId="11"/>
  </si>
  <si>
    <t>クラス人数</t>
    <rPh sb="3" eb="5">
      <t>ニンズウ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</si>
</sst>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0;&quot;▲ &quot;0.0"/>
    <numFmt numFmtId="177" formatCode="#,##0.0;[Red]\-#,##0.0"/>
    <numFmt numFmtId="178" formatCode="#,###&quot;世帯&quot;"/>
    <numFmt numFmtId="179" formatCode="0;&quot;▲ &quot;0"/>
    <numFmt numFmtId="180" formatCode="#,##0;&quot;▲ &quot;#,##0"/>
    <numFmt numFmtId="181" formatCode="#,##0.0;&quot;▲ &quot;#,##0.0"/>
    <numFmt numFmtId="182" formatCode="#,##0.0_ "/>
    <numFmt numFmtId="183" formatCode="#,###.0&quot;t&quot;"/>
  </numFmts>
  <fonts count="25"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b/>
      <sz val="15"/>
      <color theme="3"/>
      <name val="ＭＳ Ｐゴシック"/>
      <family val="2"/>
      <charset val="128"/>
      <scheme val="minor"/>
    </font>
    <font>
      <sz val="6"/>
      <name val="ＭＳ Ｐゴシック"/>
      <family val="3"/>
      <charset val="128"/>
      <scheme val="minor"/>
    </font>
    <font>
      <sz val="11"/>
      <color theme="1"/>
      <name val="ＭＳ Ｐゴシック"/>
      <family val="2"/>
      <scheme val="minor"/>
    </font>
    <font>
      <b/>
      <sz val="12"/>
      <color theme="1"/>
      <name val="ＭＳ Ｐゴシック"/>
      <family val="3"/>
      <charset val="128"/>
      <scheme val="minor"/>
    </font>
    <font>
      <sz val="11"/>
      <color theme="1"/>
      <name val="ＭＳ Ｐゴシック"/>
      <family val="3"/>
      <charset val="128"/>
      <scheme val="minor"/>
    </font>
    <font>
      <sz val="11"/>
      <name val="ＭＳ Ｐゴシック"/>
      <family val="3"/>
      <charset val="128"/>
    </font>
    <font>
      <b/>
      <sz val="20"/>
      <name val="ＭＳ Ｐゴシック"/>
      <family val="3"/>
      <charset val="128"/>
    </font>
    <font>
      <sz val="6"/>
      <name val="ＭＳ Ｐゴシック"/>
      <family val="3"/>
      <charset val="128"/>
    </font>
    <font>
      <b/>
      <sz val="11"/>
      <name val="ＭＳ Ｐゴシック"/>
      <family val="3"/>
      <charset val="128"/>
    </font>
    <font>
      <b/>
      <sz val="9"/>
      <color indexed="81"/>
      <name val="ＭＳ Ｐゴシック"/>
      <family val="3"/>
      <charset val="128"/>
    </font>
    <font>
      <b/>
      <sz val="9"/>
      <color indexed="10"/>
      <name val="ＭＳ Ｐゴシック"/>
      <family val="3"/>
      <charset val="128"/>
    </font>
    <font>
      <sz val="6"/>
      <name val="ＭＳ Ｐゴシック"/>
      <family val="2"/>
      <charset val="128"/>
      <scheme val="minor"/>
    </font>
    <font>
      <sz val="11"/>
      <color rgb="FFFF0000"/>
      <name val="ＭＳ Ｐゴシック"/>
      <family val="3"/>
      <charset val="128"/>
      <scheme val="minor"/>
    </font>
    <font>
      <sz val="11"/>
      <color rgb="FF00B0F0"/>
      <name val="ＭＳ Ｐゴシック"/>
      <family val="3"/>
      <charset val="128"/>
      <scheme val="minor"/>
    </font>
    <font>
      <b/>
      <sz val="11"/>
      <color theme="1"/>
      <name val="ＭＳ Ｐゴシック"/>
      <family val="3"/>
      <charset val="128"/>
      <scheme val="minor"/>
    </font>
    <font>
      <sz val="11"/>
      <color rgb="FFFF0000"/>
      <name val="ＭＳ Ｐゴシック"/>
      <family val="2"/>
      <scheme val="minor"/>
    </font>
    <font>
      <sz val="11"/>
      <color theme="0"/>
      <name val="ＭＳ Ｐゴシック"/>
      <family val="2"/>
      <scheme val="minor"/>
    </font>
    <font>
      <b/>
      <sz val="18"/>
      <color rgb="FFFF0000"/>
      <name val="ＭＳ Ｐゴシック"/>
      <family val="3"/>
      <charset val="128"/>
    </font>
    <font>
      <sz val="11"/>
      <name val="ＭＳ Ｐゴシック"/>
      <family val="2"/>
      <scheme val="minor"/>
    </font>
    <font>
      <sz val="11"/>
      <name val="ＭＳ Ｐゴシック"/>
      <family val="3"/>
      <charset val="128"/>
      <scheme val="minor"/>
    </font>
    <font>
      <sz val="9"/>
      <color indexed="81"/>
      <name val="ＭＳ Ｐゴシック"/>
      <family val="3"/>
      <charset val="128"/>
    </font>
  </fonts>
  <fills count="9">
    <fill>
      <patternFill patternType="none"/>
    </fill>
    <fill>
      <patternFill patternType="gray125"/>
    </fill>
    <fill>
      <patternFill patternType="solid">
        <fgColor rgb="FFFFFF00"/>
        <bgColor indexed="64"/>
      </patternFill>
    </fill>
    <fill>
      <patternFill patternType="solid">
        <fgColor indexed="22"/>
        <bgColor indexed="64"/>
      </patternFill>
    </fill>
    <fill>
      <patternFill patternType="solid">
        <fgColor indexed="13"/>
        <bgColor indexed="64"/>
      </patternFill>
    </fill>
    <fill>
      <patternFill patternType="solid">
        <fgColor rgb="FF00B0F0"/>
        <bgColor indexed="64"/>
      </patternFill>
    </fill>
    <fill>
      <patternFill patternType="solid">
        <fgColor rgb="FFFF0000"/>
        <bgColor indexed="64"/>
      </patternFill>
    </fill>
    <fill>
      <patternFill patternType="solid">
        <fgColor theme="8" tint="0.39997558519241921"/>
        <bgColor indexed="64"/>
      </patternFill>
    </fill>
    <fill>
      <patternFill patternType="solid">
        <fgColor theme="9" tint="0.79998168889431442"/>
        <bgColor indexed="64"/>
      </patternFill>
    </fill>
  </fills>
  <borders count="62">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top/>
      <bottom style="double">
        <color indexed="64"/>
      </bottom>
      <diagonal/>
    </border>
    <border>
      <left style="medium">
        <color indexed="64"/>
      </left>
      <right style="thin">
        <color indexed="64"/>
      </right>
      <top/>
      <bottom/>
      <diagonal/>
    </border>
    <border>
      <left style="medium">
        <color indexed="64"/>
      </left>
      <right style="thin">
        <color indexed="64"/>
      </right>
      <top/>
      <bottom style="double">
        <color indexed="64"/>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bottom style="double">
        <color indexed="64"/>
      </bottom>
      <diagonal/>
    </border>
    <border>
      <left style="thin">
        <color indexed="64"/>
      </left>
      <right/>
      <top style="medium">
        <color indexed="64"/>
      </top>
      <bottom/>
      <diagonal/>
    </border>
    <border>
      <left style="thin">
        <color indexed="64"/>
      </left>
      <right/>
      <top/>
      <bottom/>
      <diagonal/>
    </border>
    <border>
      <left style="thin">
        <color indexed="64"/>
      </left>
      <right style="medium">
        <color indexed="64"/>
      </right>
      <top/>
      <bottom/>
      <diagonal/>
    </border>
    <border>
      <left style="thin">
        <color indexed="64"/>
      </left>
      <right style="medium">
        <color indexed="64"/>
      </right>
      <top/>
      <bottom style="double">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double">
        <color indexed="64"/>
      </top>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double">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top/>
      <bottom style="medium">
        <color indexed="64"/>
      </bottom>
      <diagonal/>
    </border>
  </borders>
  <cellStyleXfs count="5">
    <xf numFmtId="0" fontId="0" fillId="0" borderId="0"/>
    <xf numFmtId="38" fontId="6" fillId="0" borderId="0" applyFont="0" applyFill="0" applyBorder="0" applyAlignment="0" applyProtection="0">
      <alignment vertical="center"/>
    </xf>
    <xf numFmtId="0" fontId="9" fillId="0" borderId="0">
      <alignment vertical="center"/>
    </xf>
    <xf numFmtId="38" fontId="9" fillId="0" borderId="0" applyFont="0" applyFill="0" applyBorder="0" applyAlignment="0" applyProtection="0">
      <alignment vertical="center"/>
    </xf>
    <xf numFmtId="0" fontId="3" fillId="0" borderId="0">
      <alignment vertical="center"/>
    </xf>
  </cellStyleXfs>
  <cellXfs count="179">
    <xf numFmtId="0" fontId="0" fillId="0" borderId="0" xfId="0"/>
    <xf numFmtId="0" fontId="0" fillId="0" borderId="5" xfId="0" applyBorder="1" applyAlignment="1">
      <alignment horizontal="center"/>
    </xf>
    <xf numFmtId="0" fontId="0" fillId="0" borderId="4" xfId="0" applyBorder="1" applyAlignment="1">
      <alignment horizontal="center" vertical="center" wrapText="1"/>
    </xf>
    <xf numFmtId="0" fontId="0" fillId="0" borderId="11" xfId="0" applyBorder="1" applyAlignment="1">
      <alignment horizontal="center" vertical="center" wrapText="1"/>
    </xf>
    <xf numFmtId="0" fontId="0" fillId="0" borderId="4" xfId="0" applyBorder="1" applyAlignment="1">
      <alignment horizontal="center" vertical="center"/>
    </xf>
    <xf numFmtId="0" fontId="0" fillId="0" borderId="7" xfId="0" applyBorder="1"/>
    <xf numFmtId="0" fontId="0" fillId="0" borderId="0" xfId="0" applyBorder="1"/>
    <xf numFmtId="0" fontId="0" fillId="0" borderId="24" xfId="0" applyBorder="1" applyAlignment="1">
      <alignment horizontal="center"/>
    </xf>
    <xf numFmtId="0" fontId="0" fillId="0" borderId="8" xfId="0" applyBorder="1" applyAlignment="1">
      <alignment vertical="center" textRotation="255" wrapText="1"/>
    </xf>
    <xf numFmtId="0" fontId="0" fillId="0" borderId="26" xfId="0" applyBorder="1"/>
    <xf numFmtId="0" fontId="0" fillId="0" borderId="10" xfId="0" applyBorder="1"/>
    <xf numFmtId="176" fontId="0" fillId="0" borderId="7" xfId="0" applyNumberFormat="1" applyFill="1" applyBorder="1" applyAlignment="1">
      <alignment horizontal="center" vertical="center"/>
    </xf>
    <xf numFmtId="0" fontId="0" fillId="0" borderId="11" xfId="0" applyFill="1" applyBorder="1" applyAlignment="1">
      <alignment horizontal="center" vertical="center"/>
    </xf>
    <xf numFmtId="176" fontId="0" fillId="0" borderId="30" xfId="0" applyNumberFormat="1" applyFill="1" applyBorder="1" applyAlignment="1">
      <alignment horizontal="center" vertical="center"/>
    </xf>
    <xf numFmtId="176" fontId="0" fillId="0" borderId="14" xfId="0" applyNumberFormat="1" applyFill="1" applyBorder="1" applyAlignment="1">
      <alignment horizontal="center" vertical="center"/>
    </xf>
    <xf numFmtId="176" fontId="0" fillId="0" borderId="28" xfId="0" applyNumberFormat="1" applyFill="1" applyBorder="1" applyAlignment="1">
      <alignment horizontal="center" vertical="center"/>
    </xf>
    <xf numFmtId="0" fontId="7" fillId="0" borderId="0" xfId="0" applyFont="1"/>
    <xf numFmtId="0" fontId="7" fillId="0" borderId="0" xfId="0" applyFont="1" applyAlignment="1">
      <alignment horizontal="center"/>
    </xf>
    <xf numFmtId="0" fontId="0" fillId="0" borderId="15" xfId="0" applyFill="1" applyBorder="1" applyAlignment="1">
      <alignment horizontal="center" vertical="center" wrapText="1"/>
    </xf>
    <xf numFmtId="0" fontId="0" fillId="0" borderId="8" xfId="0" applyFill="1" applyBorder="1" applyAlignment="1">
      <alignment horizontal="center" vertical="center" wrapText="1"/>
    </xf>
    <xf numFmtId="177" fontId="0" fillId="0" borderId="7" xfId="1" applyNumberFormat="1" applyFont="1" applyBorder="1" applyAlignment="1"/>
    <xf numFmtId="0" fontId="9" fillId="0" borderId="0" xfId="2">
      <alignment vertical="center"/>
    </xf>
    <xf numFmtId="177" fontId="9" fillId="0" borderId="0" xfId="3" applyNumberFormat="1">
      <alignment vertical="center"/>
    </xf>
    <xf numFmtId="177" fontId="9" fillId="0" borderId="0" xfId="3" applyNumberFormat="1" applyFill="1">
      <alignment vertical="center"/>
    </xf>
    <xf numFmtId="0" fontId="9" fillId="0" borderId="0" xfId="2" applyFont="1">
      <alignment vertical="center"/>
    </xf>
    <xf numFmtId="0" fontId="10" fillId="0" borderId="0" xfId="2" applyFont="1" applyProtection="1">
      <alignment vertical="center"/>
    </xf>
    <xf numFmtId="177" fontId="10" fillId="0" borderId="0" xfId="3" applyNumberFormat="1" applyFont="1" applyProtection="1">
      <alignment vertical="center"/>
    </xf>
    <xf numFmtId="177" fontId="9" fillId="0" borderId="0" xfId="3" applyNumberFormat="1" applyProtection="1">
      <alignment vertical="center"/>
    </xf>
    <xf numFmtId="177" fontId="9" fillId="0" borderId="0" xfId="3" applyNumberFormat="1" applyFill="1" applyProtection="1">
      <alignment vertical="center"/>
    </xf>
    <xf numFmtId="178" fontId="9" fillId="2" borderId="0" xfId="3" applyNumberFormat="1" applyFill="1" applyProtection="1">
      <alignment vertical="center"/>
    </xf>
    <xf numFmtId="177" fontId="12" fillId="0" borderId="34" xfId="3" applyNumberFormat="1" applyFont="1" applyFill="1" applyBorder="1" applyAlignment="1" applyProtection="1">
      <alignment horizontal="center" vertical="center"/>
    </xf>
    <xf numFmtId="0" fontId="9" fillId="0" borderId="0" xfId="2" applyFill="1">
      <alignment vertical="center"/>
    </xf>
    <xf numFmtId="0" fontId="9" fillId="0" borderId="34" xfId="2" applyFill="1" applyBorder="1" applyAlignment="1" applyProtection="1">
      <alignment horizontal="center" vertical="center" wrapText="1"/>
    </xf>
    <xf numFmtId="0" fontId="9" fillId="0" borderId="31" xfId="2" applyFill="1" applyBorder="1" applyAlignment="1" applyProtection="1">
      <alignment horizontal="center" vertical="center" wrapText="1"/>
    </xf>
    <xf numFmtId="0" fontId="12" fillId="3" borderId="38" xfId="2" applyFont="1" applyFill="1" applyBorder="1" applyAlignment="1" applyProtection="1">
      <alignment horizontal="center" vertical="center"/>
    </xf>
    <xf numFmtId="0" fontId="9" fillId="3" borderId="39" xfId="2" applyFill="1" applyBorder="1" applyProtection="1">
      <alignment vertical="center"/>
    </xf>
    <xf numFmtId="0" fontId="9" fillId="3" borderId="40" xfId="2" applyFill="1" applyBorder="1" applyAlignment="1" applyProtection="1">
      <alignment horizontal="center" vertical="center"/>
    </xf>
    <xf numFmtId="38" fontId="9" fillId="3" borderId="38" xfId="3" applyFill="1" applyBorder="1" applyAlignment="1" applyProtection="1">
      <alignment horizontal="center" vertical="center"/>
    </xf>
    <xf numFmtId="38" fontId="9" fillId="3" borderId="41" xfId="3" applyFill="1" applyBorder="1" applyAlignment="1" applyProtection="1">
      <alignment horizontal="center" vertical="center"/>
    </xf>
    <xf numFmtId="0" fontId="9" fillId="3" borderId="41" xfId="2" applyFill="1" applyBorder="1" applyAlignment="1" applyProtection="1">
      <alignment horizontal="center" vertical="center"/>
    </xf>
    <xf numFmtId="38" fontId="9" fillId="0" borderId="34" xfId="3" applyFill="1" applyBorder="1" applyAlignment="1" applyProtection="1">
      <alignment horizontal="center" vertical="center"/>
    </xf>
    <xf numFmtId="179" fontId="9" fillId="3" borderId="40" xfId="3" applyNumberFormat="1" applyFill="1" applyBorder="1" applyAlignment="1" applyProtection="1">
      <alignment horizontal="center" vertical="center"/>
    </xf>
    <xf numFmtId="0" fontId="9" fillId="0" borderId="42" xfId="2" applyFill="1" applyBorder="1" applyAlignment="1" applyProtection="1">
      <alignment horizontal="center" vertical="center"/>
    </xf>
    <xf numFmtId="0" fontId="9" fillId="0" borderId="29" xfId="2" applyFill="1" applyBorder="1" applyAlignment="1" applyProtection="1">
      <alignment horizontal="left" vertical="center"/>
    </xf>
    <xf numFmtId="0" fontId="9" fillId="0" borderId="43" xfId="2" applyFill="1" applyBorder="1" applyAlignment="1" applyProtection="1">
      <alignment horizontal="center" vertical="center"/>
    </xf>
    <xf numFmtId="38" fontId="0" fillId="0" borderId="44" xfId="3" applyFont="1" applyFill="1" applyBorder="1" applyAlignment="1" applyProtection="1">
      <alignment horizontal="center" vertical="center" wrapText="1"/>
    </xf>
    <xf numFmtId="38" fontId="0" fillId="0" borderId="45" xfId="3" applyFont="1" applyFill="1" applyBorder="1" applyAlignment="1" applyProtection="1">
      <alignment horizontal="center" vertical="center"/>
    </xf>
    <xf numFmtId="0" fontId="9" fillId="0" borderId="17" xfId="2" applyFill="1" applyBorder="1" applyAlignment="1" applyProtection="1">
      <alignment horizontal="center" vertical="center"/>
    </xf>
    <xf numFmtId="38" fontId="0" fillId="0" borderId="34" xfId="3" applyFont="1" applyFill="1" applyBorder="1" applyAlignment="1" applyProtection="1">
      <alignment horizontal="center" vertical="center"/>
    </xf>
    <xf numFmtId="0" fontId="9" fillId="4" borderId="38" xfId="2" applyFill="1" applyBorder="1" applyProtection="1">
      <alignment vertical="center"/>
    </xf>
    <xf numFmtId="0" fontId="9" fillId="4" borderId="39" xfId="2" applyFill="1" applyBorder="1" applyAlignment="1" applyProtection="1">
      <alignment horizontal="center" vertical="center"/>
    </xf>
    <xf numFmtId="180" fontId="0" fillId="4" borderId="40" xfId="3" applyNumberFormat="1" applyFont="1" applyFill="1" applyBorder="1" applyAlignment="1" applyProtection="1">
      <alignment horizontal="center" vertical="center"/>
    </xf>
    <xf numFmtId="180" fontId="0" fillId="4" borderId="38" xfId="3" applyNumberFormat="1" applyFont="1" applyFill="1" applyBorder="1" applyAlignment="1" applyProtection="1">
      <alignment horizontal="center" vertical="center"/>
    </xf>
    <xf numFmtId="180" fontId="0" fillId="4" borderId="41" xfId="3" applyNumberFormat="1" applyFont="1" applyFill="1" applyBorder="1" applyAlignment="1" applyProtection="1">
      <alignment horizontal="center" vertical="center"/>
    </xf>
    <xf numFmtId="180" fontId="0" fillId="0" borderId="34" xfId="3" applyNumberFormat="1" applyFont="1" applyFill="1" applyBorder="1" applyAlignment="1" applyProtection="1">
      <alignment horizontal="center" vertical="center"/>
    </xf>
    <xf numFmtId="0" fontId="9" fillId="0" borderId="23" xfId="2" applyBorder="1" applyAlignment="1" applyProtection="1">
      <alignment horizontal="center" vertical="center"/>
    </xf>
    <xf numFmtId="0" fontId="9" fillId="0" borderId="47" xfId="2" applyBorder="1" applyAlignment="1" applyProtection="1">
      <alignment horizontal="center" vertical="center"/>
    </xf>
    <xf numFmtId="0" fontId="9" fillId="0" borderId="33" xfId="2" applyFill="1" applyBorder="1" applyAlignment="1" applyProtection="1">
      <alignment horizontal="center" vertical="center" wrapText="1"/>
    </xf>
    <xf numFmtId="0" fontId="9" fillId="0" borderId="20" xfId="2" applyFill="1" applyBorder="1" applyAlignment="1" applyProtection="1">
      <alignment horizontal="center" vertical="center" wrapText="1"/>
    </xf>
    <xf numFmtId="177" fontId="0" fillId="0" borderId="33" xfId="3" applyNumberFormat="1" applyFont="1" applyFill="1" applyBorder="1" applyAlignment="1" applyProtection="1">
      <alignment horizontal="center" vertical="center" wrapText="1"/>
    </xf>
    <xf numFmtId="0" fontId="9" fillId="0" borderId="0" xfId="2" applyProtection="1">
      <alignment vertical="center"/>
    </xf>
    <xf numFmtId="0" fontId="9" fillId="0" borderId="0" xfId="2" applyAlignment="1" applyProtection="1">
      <alignment horizontal="right" vertical="center"/>
    </xf>
    <xf numFmtId="0" fontId="9" fillId="0" borderId="32" xfId="2" applyFill="1" applyBorder="1" applyAlignment="1" applyProtection="1">
      <alignment horizontal="center" vertical="center" wrapText="1"/>
    </xf>
    <xf numFmtId="38" fontId="9" fillId="3" borderId="48" xfId="3" applyFill="1" applyBorder="1" applyAlignment="1" applyProtection="1">
      <alignment horizontal="center" vertical="center"/>
    </xf>
    <xf numFmtId="0" fontId="12" fillId="3" borderId="44" xfId="2" applyFont="1" applyFill="1" applyBorder="1" applyAlignment="1" applyProtection="1">
      <alignment horizontal="center" vertical="center"/>
    </xf>
    <xf numFmtId="0" fontId="9" fillId="3" borderId="49" xfId="2" applyFill="1" applyBorder="1" applyProtection="1">
      <alignment vertical="center"/>
    </xf>
    <xf numFmtId="0" fontId="9" fillId="3" borderId="46" xfId="2" applyFill="1" applyBorder="1" applyAlignment="1" applyProtection="1">
      <alignment horizontal="center" vertical="center"/>
    </xf>
    <xf numFmtId="38" fontId="9" fillId="3" borderId="44" xfId="3" applyFill="1" applyBorder="1" applyAlignment="1" applyProtection="1">
      <alignment horizontal="center" vertical="center"/>
    </xf>
    <xf numFmtId="38" fontId="9" fillId="3" borderId="45" xfId="3" applyFill="1" applyBorder="1" applyAlignment="1" applyProtection="1">
      <alignment horizontal="center" vertical="center"/>
    </xf>
    <xf numFmtId="0" fontId="9" fillId="3" borderId="45" xfId="2" applyFill="1" applyBorder="1" applyAlignment="1" applyProtection="1">
      <alignment horizontal="center" vertical="center"/>
    </xf>
    <xf numFmtId="38" fontId="9" fillId="3" borderId="50" xfId="3" applyFill="1" applyBorder="1" applyAlignment="1" applyProtection="1">
      <alignment horizontal="center" vertical="center"/>
    </xf>
    <xf numFmtId="179" fontId="9" fillId="3" borderId="46" xfId="3" applyNumberFormat="1" applyFill="1" applyBorder="1" applyAlignment="1" applyProtection="1">
      <alignment horizontal="center" vertical="center"/>
    </xf>
    <xf numFmtId="0" fontId="0" fillId="2" borderId="0" xfId="0" applyFill="1" applyAlignment="1"/>
    <xf numFmtId="0" fontId="0" fillId="0" borderId="0" xfId="0" applyFill="1" applyAlignment="1"/>
    <xf numFmtId="176" fontId="9" fillId="3" borderId="41" xfId="3" applyNumberFormat="1" applyFill="1" applyBorder="1" applyAlignment="1" applyProtection="1">
      <alignment horizontal="center" vertical="center"/>
    </xf>
    <xf numFmtId="176" fontId="9" fillId="3" borderId="45" xfId="3" applyNumberFormat="1" applyFill="1" applyBorder="1" applyAlignment="1" applyProtection="1">
      <alignment horizontal="center" vertical="center"/>
    </xf>
    <xf numFmtId="181" fontId="0" fillId="4" borderId="41" xfId="3" applyNumberFormat="1" applyFont="1" applyFill="1" applyBorder="1" applyAlignment="1" applyProtection="1">
      <alignment horizontal="center" vertical="center"/>
    </xf>
    <xf numFmtId="177" fontId="0" fillId="0" borderId="20" xfId="3" applyNumberFormat="1" applyFont="1" applyFill="1" applyBorder="1" applyAlignment="1" applyProtection="1">
      <alignment horizontal="center" vertical="center" wrapText="1"/>
    </xf>
    <xf numFmtId="180" fontId="0" fillId="4" borderId="48" xfId="3" applyNumberFormat="1" applyFont="1" applyFill="1" applyBorder="1" applyAlignment="1" applyProtection="1">
      <alignment horizontal="center" vertical="center"/>
    </xf>
    <xf numFmtId="49" fontId="3" fillId="0" borderId="0" xfId="4" applyNumberFormat="1">
      <alignment vertical="center"/>
    </xf>
    <xf numFmtId="0" fontId="3" fillId="0" borderId="0" xfId="4" applyNumberFormat="1">
      <alignment vertical="center"/>
    </xf>
    <xf numFmtId="0" fontId="3" fillId="0" borderId="0" xfId="4" applyNumberFormat="1" applyAlignment="1">
      <alignment vertical="center" wrapText="1"/>
    </xf>
    <xf numFmtId="38" fontId="0" fillId="0" borderId="0" xfId="0" applyNumberFormat="1"/>
    <xf numFmtId="0" fontId="0" fillId="0" borderId="0" xfId="0" quotePrefix="1"/>
    <xf numFmtId="49" fontId="18" fillId="5" borderId="0" xfId="4" applyNumberFormat="1" applyFont="1" applyFill="1">
      <alignment vertical="center"/>
    </xf>
    <xf numFmtId="49" fontId="18" fillId="6" borderId="0" xfId="4" applyNumberFormat="1" applyFont="1" applyFill="1">
      <alignment vertical="center"/>
    </xf>
    <xf numFmtId="181" fontId="9" fillId="0" borderId="45" xfId="3" applyNumberFormat="1" applyFill="1" applyBorder="1" applyAlignment="1" applyProtection="1">
      <alignment horizontal="center" vertical="center"/>
    </xf>
    <xf numFmtId="183" fontId="9" fillId="2" borderId="0" xfId="3" applyNumberFormat="1" applyFill="1" applyProtection="1">
      <alignment vertical="center"/>
    </xf>
    <xf numFmtId="177" fontId="9" fillId="0" borderId="0" xfId="1" applyNumberFormat="1" applyFont="1" applyFill="1">
      <alignment vertical="center"/>
    </xf>
    <xf numFmtId="0" fontId="0" fillId="0" borderId="19" xfId="0" applyBorder="1" applyAlignment="1"/>
    <xf numFmtId="0" fontId="19" fillId="0" borderId="19" xfId="0" applyFont="1" applyBorder="1" applyAlignment="1"/>
    <xf numFmtId="0" fontId="20" fillId="0" borderId="0" xfId="0" applyFont="1"/>
    <xf numFmtId="181" fontId="9" fillId="0" borderId="46" xfId="3" applyNumberFormat="1" applyFill="1" applyBorder="1" applyAlignment="1" applyProtection="1">
      <alignment horizontal="center" vertical="center"/>
    </xf>
    <xf numFmtId="0" fontId="0" fillId="0" borderId="51" xfId="0" applyBorder="1"/>
    <xf numFmtId="0" fontId="0" fillId="0" borderId="52" xfId="0" applyBorder="1"/>
    <xf numFmtId="0" fontId="0" fillId="0" borderId="44" xfId="0" applyBorder="1"/>
    <xf numFmtId="0" fontId="0" fillId="0" borderId="50" xfId="0" applyBorder="1"/>
    <xf numFmtId="182" fontId="0" fillId="0" borderId="50" xfId="1" applyNumberFormat="1" applyFont="1" applyBorder="1" applyAlignment="1"/>
    <xf numFmtId="0" fontId="0" fillId="0" borderId="54" xfId="0" applyBorder="1"/>
    <xf numFmtId="0" fontId="0" fillId="0" borderId="55" xfId="0" applyBorder="1"/>
    <xf numFmtId="38" fontId="0" fillId="0" borderId="55" xfId="0" applyNumberFormat="1" applyBorder="1"/>
    <xf numFmtId="182" fontId="0" fillId="0" borderId="55" xfId="1" applyNumberFormat="1" applyFont="1" applyBorder="1" applyAlignment="1"/>
    <xf numFmtId="0" fontId="0" fillId="0" borderId="43" xfId="0" applyBorder="1"/>
    <xf numFmtId="0" fontId="0" fillId="0" borderId="56" xfId="0" applyBorder="1"/>
    <xf numFmtId="0" fontId="0" fillId="0" borderId="57" xfId="0" applyBorder="1"/>
    <xf numFmtId="38" fontId="0" fillId="0" borderId="57" xfId="0" applyNumberFormat="1" applyBorder="1"/>
    <xf numFmtId="182" fontId="0" fillId="0" borderId="57" xfId="1" applyNumberFormat="1" applyFont="1" applyBorder="1" applyAlignment="1"/>
    <xf numFmtId="0" fontId="0" fillId="0" borderId="58" xfId="0" applyBorder="1"/>
    <xf numFmtId="38" fontId="0" fillId="0" borderId="50" xfId="0" applyNumberFormat="1" applyBorder="1"/>
    <xf numFmtId="14" fontId="7" fillId="0" borderId="0" xfId="0" applyNumberFormat="1" applyFont="1" applyAlignment="1">
      <alignment horizontal="center"/>
    </xf>
    <xf numFmtId="0" fontId="0" fillId="0" borderId="59" xfId="0" applyBorder="1"/>
    <xf numFmtId="0" fontId="0" fillId="0" borderId="60" xfId="0" applyBorder="1"/>
    <xf numFmtId="0" fontId="0" fillId="0" borderId="52" xfId="0" applyFill="1" applyBorder="1"/>
    <xf numFmtId="0" fontId="0" fillId="0" borderId="53" xfId="0" applyFill="1" applyBorder="1"/>
    <xf numFmtId="49" fontId="2" fillId="0" borderId="0" xfId="4" quotePrefix="1" applyNumberFormat="1" applyFont="1" applyFill="1">
      <alignment vertical="center"/>
    </xf>
    <xf numFmtId="0" fontId="21" fillId="0" borderId="0" xfId="2" applyFont="1">
      <alignment vertical="center"/>
    </xf>
    <xf numFmtId="0" fontId="0" fillId="0" borderId="7" xfId="0" applyFill="1" applyBorder="1"/>
    <xf numFmtId="0" fontId="0" fillId="0" borderId="0" xfId="0" applyFill="1" applyBorder="1"/>
    <xf numFmtId="0" fontId="0" fillId="0" borderId="10" xfId="0" applyFill="1" applyBorder="1"/>
    <xf numFmtId="177" fontId="0" fillId="0" borderId="7" xfId="1" applyNumberFormat="1" applyFont="1" applyFill="1" applyBorder="1" applyAlignment="1"/>
    <xf numFmtId="0" fontId="0" fillId="0" borderId="25" xfId="0" applyFill="1" applyBorder="1"/>
    <xf numFmtId="0" fontId="0" fillId="0" borderId="19" xfId="0" applyFill="1" applyBorder="1"/>
    <xf numFmtId="0" fontId="0" fillId="0" borderId="27" xfId="0" applyFill="1" applyBorder="1"/>
    <xf numFmtId="177" fontId="0" fillId="0" borderId="25" xfId="1" applyNumberFormat="1" applyFont="1" applyFill="1" applyBorder="1" applyAlignment="1"/>
    <xf numFmtId="0" fontId="0" fillId="0" borderId="61" xfId="0" applyFill="1" applyBorder="1"/>
    <xf numFmtId="0" fontId="0" fillId="7" borderId="0" xfId="0" applyFill="1"/>
    <xf numFmtId="0" fontId="9" fillId="0" borderId="34" xfId="2" applyFill="1" applyBorder="1" applyAlignment="1" applyProtection="1">
      <alignment horizontal="center" vertical="center" wrapText="1"/>
    </xf>
    <xf numFmtId="0" fontId="22" fillId="8" borderId="0" xfId="0" applyFont="1" applyFill="1"/>
    <xf numFmtId="0" fontId="23" fillId="8" borderId="19" xfId="0" applyFont="1" applyFill="1" applyBorder="1" applyAlignment="1"/>
    <xf numFmtId="56" fontId="7" fillId="0" borderId="0" xfId="0" applyNumberFormat="1" applyFont="1" applyAlignment="1">
      <alignment horizontal="center"/>
    </xf>
    <xf numFmtId="0" fontId="0" fillId="0" borderId="13" xfId="0" applyBorder="1" applyAlignment="1">
      <alignment horizontal="center"/>
    </xf>
    <xf numFmtId="0" fontId="0" fillId="0" borderId="0" xfId="0" applyBorder="1" applyAlignment="1">
      <alignment horizontal="center"/>
    </xf>
    <xf numFmtId="0" fontId="0" fillId="0" borderId="10" xfId="0" applyBorder="1" applyAlignment="1">
      <alignment horizontal="center"/>
    </xf>
    <xf numFmtId="0" fontId="0" fillId="0" borderId="1"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2"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7" xfId="0" applyFill="1" applyBorder="1" applyAlignment="1">
      <alignment horizontal="center" vertical="center" wrapText="1"/>
    </xf>
    <xf numFmtId="0" fontId="0" fillId="0" borderId="7" xfId="0" applyFill="1" applyBorder="1" applyAlignment="1">
      <alignment horizontal="center" vertical="center"/>
    </xf>
    <xf numFmtId="0" fontId="0" fillId="0" borderId="8" xfId="0" applyFill="1" applyBorder="1" applyAlignment="1">
      <alignment horizontal="center" vertical="center"/>
    </xf>
    <xf numFmtId="0" fontId="0" fillId="0" borderId="12" xfId="0" applyBorder="1" applyAlignment="1">
      <alignment horizontal="center"/>
    </xf>
    <xf numFmtId="0" fontId="0" fillId="0" borderId="3" xfId="0" applyBorder="1" applyAlignment="1">
      <alignment horizontal="center"/>
    </xf>
    <xf numFmtId="0" fontId="0" fillId="0" borderId="21" xfId="0" applyBorder="1" applyAlignment="1">
      <alignment horizontal="center"/>
    </xf>
    <xf numFmtId="0" fontId="0" fillId="0" borderId="13" xfId="0" applyBorder="1" applyAlignment="1">
      <alignment horizontal="center" vertical="center"/>
    </xf>
    <xf numFmtId="0" fontId="0" fillId="0" borderId="0" xfId="0" applyBorder="1" applyAlignment="1">
      <alignment horizontal="center" vertical="center"/>
    </xf>
    <xf numFmtId="0" fontId="0" fillId="0" borderId="10" xfId="0" applyBorder="1" applyAlignment="1">
      <alignment horizontal="center" vertical="center"/>
    </xf>
    <xf numFmtId="0" fontId="8" fillId="0" borderId="12" xfId="0" applyFont="1" applyBorder="1" applyAlignment="1">
      <alignment horizontal="center"/>
    </xf>
    <xf numFmtId="0" fontId="8" fillId="0" borderId="3" xfId="0" applyFont="1" applyBorder="1" applyAlignment="1">
      <alignment horizontal="center"/>
    </xf>
    <xf numFmtId="0" fontId="8" fillId="0" borderId="9" xfId="0" applyFont="1" applyBorder="1" applyAlignment="1">
      <alignment horizontal="center"/>
    </xf>
    <xf numFmtId="0" fontId="0" fillId="0" borderId="18" xfId="0" applyBorder="1" applyAlignment="1">
      <alignment horizontal="center" vertical="center"/>
    </xf>
    <xf numFmtId="0" fontId="0" fillId="0" borderId="7" xfId="0" applyBorder="1" applyAlignment="1">
      <alignment horizontal="center" wrapText="1"/>
    </xf>
    <xf numFmtId="0" fontId="0" fillId="0" borderId="7" xfId="0" applyBorder="1" applyAlignment="1">
      <alignment horizontal="center"/>
    </xf>
    <xf numFmtId="177" fontId="0" fillId="0" borderId="16" xfId="3" applyNumberFormat="1" applyFont="1" applyFill="1" applyBorder="1" applyAlignment="1" applyProtection="1">
      <alignment horizontal="center" vertical="center" wrapText="1"/>
    </xf>
    <xf numFmtId="177" fontId="9" fillId="0" borderId="22" xfId="3" applyNumberFormat="1" applyFont="1" applyFill="1" applyBorder="1" applyAlignment="1" applyProtection="1">
      <alignment horizontal="center" vertical="center"/>
    </xf>
    <xf numFmtId="177" fontId="9" fillId="0" borderId="19" xfId="3" applyNumberFormat="1" applyFont="1" applyFill="1" applyBorder="1" applyAlignment="1" applyProtection="1">
      <alignment horizontal="center" vertical="center"/>
    </xf>
    <xf numFmtId="0" fontId="9" fillId="0" borderId="34" xfId="2" applyFill="1" applyBorder="1" applyAlignment="1" applyProtection="1">
      <alignment horizontal="center" vertical="center" wrapText="1"/>
    </xf>
    <xf numFmtId="0" fontId="9" fillId="0" borderId="37" xfId="2" applyFill="1" applyBorder="1" applyAlignment="1" applyProtection="1">
      <alignment horizontal="center" vertical="center" wrapText="1"/>
    </xf>
    <xf numFmtId="0" fontId="9" fillId="0" borderId="35" xfId="2" applyFill="1" applyBorder="1" applyAlignment="1">
      <alignment horizontal="center" vertical="center"/>
    </xf>
    <xf numFmtId="0" fontId="9" fillId="0" borderId="37" xfId="2" applyFill="1" applyBorder="1" applyAlignment="1">
      <alignment horizontal="center" vertical="center"/>
    </xf>
    <xf numFmtId="177" fontId="0" fillId="0" borderId="35" xfId="3" applyNumberFormat="1" applyFont="1" applyFill="1" applyBorder="1" applyAlignment="1" applyProtection="1">
      <alignment horizontal="center" vertical="center" wrapText="1"/>
    </xf>
    <xf numFmtId="177" fontId="0" fillId="0" borderId="37" xfId="3" applyNumberFormat="1" applyFont="1" applyFill="1" applyBorder="1" applyAlignment="1" applyProtection="1">
      <alignment horizontal="center" vertical="center" wrapText="1"/>
    </xf>
    <xf numFmtId="177" fontId="0" fillId="0" borderId="21" xfId="3" applyNumberFormat="1" applyFont="1" applyFill="1" applyBorder="1" applyAlignment="1" applyProtection="1">
      <alignment horizontal="center" vertical="center" wrapText="1"/>
    </xf>
    <xf numFmtId="177" fontId="0" fillId="0" borderId="36" xfId="3" applyNumberFormat="1" applyFont="1" applyFill="1" applyBorder="1" applyAlignment="1" applyProtection="1">
      <alignment horizontal="center" vertical="center" wrapText="1"/>
    </xf>
    <xf numFmtId="0" fontId="9" fillId="0" borderId="1" xfId="2" applyBorder="1" applyAlignment="1" applyProtection="1">
      <alignment horizontal="center" vertical="center"/>
    </xf>
    <xf numFmtId="0" fontId="9" fillId="0" borderId="5" xfId="2" applyBorder="1" applyAlignment="1" applyProtection="1">
      <alignment horizontal="center" vertical="center"/>
    </xf>
    <xf numFmtId="0" fontId="9" fillId="0" borderId="24" xfId="2" applyBorder="1" applyAlignment="1" applyProtection="1">
      <alignment horizontal="center" vertical="center"/>
    </xf>
    <xf numFmtId="0" fontId="9" fillId="0" borderId="21" xfId="2" applyBorder="1" applyAlignment="1" applyProtection="1">
      <alignment horizontal="center" vertical="center"/>
    </xf>
    <xf numFmtId="0" fontId="9" fillId="0" borderId="18" xfId="2" applyBorder="1" applyAlignment="1" applyProtection="1">
      <alignment horizontal="center" vertical="center"/>
    </xf>
    <xf numFmtId="0" fontId="9" fillId="0" borderId="36" xfId="2" applyBorder="1" applyAlignment="1" applyProtection="1">
      <alignment horizontal="center" vertical="center"/>
    </xf>
    <xf numFmtId="177" fontId="12" fillId="0" borderId="31" xfId="3" applyNumberFormat="1" applyFont="1" applyFill="1" applyBorder="1" applyAlignment="1" applyProtection="1">
      <alignment horizontal="center" vertical="center"/>
    </xf>
    <xf numFmtId="177" fontId="12" fillId="0" borderId="32" xfId="3" applyNumberFormat="1" applyFont="1" applyFill="1" applyBorder="1" applyAlignment="1" applyProtection="1">
      <alignment horizontal="center" vertical="center"/>
    </xf>
    <xf numFmtId="177" fontId="12" fillId="0" borderId="33" xfId="3" applyNumberFormat="1" applyFont="1" applyFill="1" applyBorder="1" applyAlignment="1" applyProtection="1">
      <alignment horizontal="center" vertical="center"/>
    </xf>
    <xf numFmtId="0" fontId="9" fillId="0" borderId="21" xfId="2" applyFill="1" applyBorder="1" applyAlignment="1" applyProtection="1">
      <alignment horizontal="center" vertical="center" wrapText="1"/>
    </xf>
    <xf numFmtId="0" fontId="9" fillId="0" borderId="36" xfId="2" applyFill="1" applyBorder="1" applyAlignment="1" applyProtection="1">
      <alignment horizontal="center" vertical="center" wrapText="1"/>
    </xf>
    <xf numFmtId="177" fontId="9" fillId="0" borderId="35" xfId="3" applyNumberFormat="1" applyFont="1" applyFill="1" applyBorder="1" applyAlignment="1" applyProtection="1">
      <alignment horizontal="center" vertical="center" wrapText="1"/>
    </xf>
    <xf numFmtId="177" fontId="9" fillId="0" borderId="37" xfId="3" applyNumberFormat="1" applyFont="1" applyFill="1" applyBorder="1" applyAlignment="1" applyProtection="1">
      <alignment horizontal="center" vertical="center"/>
    </xf>
    <xf numFmtId="0" fontId="9" fillId="0" borderId="35" xfId="2" applyFill="1" applyBorder="1" applyAlignment="1" applyProtection="1">
      <alignment horizontal="center" vertical="center" wrapText="1"/>
    </xf>
  </cellXfs>
  <cellStyles count="5">
    <cellStyle name="桁区切り" xfId="1" builtinId="6"/>
    <cellStyle name="桁区切り 2" xfId="3"/>
    <cellStyle name="標準" xfId="0" builtinId="0"/>
    <cellStyle name="標準 2" xfId="2"/>
    <cellStyle name="標準 3" xfId="4"/>
  </cellStyles>
  <dxfs count="54">
    <dxf>
      <fill>
        <patternFill>
          <bgColor theme="8" tint="0.39994506668294322"/>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theme="8" tint="0.39994506668294322"/>
        </patternFill>
      </fill>
    </dxf>
    <dxf>
      <fill>
        <patternFill patternType="none">
          <bgColor auto="1"/>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rgb="FFFFFF00"/>
        </patternFill>
      </fill>
    </dxf>
    <dxf>
      <fill>
        <patternFill>
          <bgColor theme="8" tint="0.39994506668294322"/>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theme="8" tint="0.39994506668294322"/>
        </patternFill>
      </fill>
    </dxf>
    <dxf>
      <fill>
        <patternFill patternType="none">
          <bgColor auto="1"/>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rgb="FFFFFF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styles" Target="style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theme" Target="theme/theme1.xml" />
  <Relationship Id="rId5" Type="http://schemas.openxmlformats.org/officeDocument/2006/relationships/worksheet" Target="worksheets/sheet5.xml" />
  <Relationship Id="rId4" Type="http://schemas.openxmlformats.org/officeDocument/2006/relationships/worksheet" Target="worksheets/sheet4.xml" />
  <Relationship Id="rId9" Type="http://schemas.openxmlformats.org/officeDocument/2006/relationships/calcChain" Target="calcChain.xml" />
</Relationships>
</file>

<file path=xl/drawings/drawing1.xml><?xml version="1.0" encoding="utf-8"?>
<xdr:wsDr xmlns:xdr="http://schemas.openxmlformats.org/drawingml/2006/spreadsheetDrawing" xmlns:a="http://schemas.openxmlformats.org/drawingml/2006/main">
  <xdr:twoCellAnchor>
    <xdr:from>
      <xdr:col>18</xdr:col>
      <xdr:colOff>19050</xdr:colOff>
      <xdr:row>3</xdr:row>
      <xdr:rowOff>38100</xdr:rowOff>
    </xdr:from>
    <xdr:to>
      <xdr:col>18</xdr:col>
      <xdr:colOff>163050</xdr:colOff>
      <xdr:row>3</xdr:row>
      <xdr:rowOff>182100</xdr:rowOff>
    </xdr:to>
    <xdr:sp macro="" textlink="">
      <xdr:nvSpPr>
        <xdr:cNvPr id="2" name="二等辺三角形 1">
          <a:extLst>
            <a:ext uri="{FF2B5EF4-FFF2-40B4-BE49-F238E27FC236}">
              <a16:creationId xmlns:a16="http://schemas.microsoft.com/office/drawing/2014/main" id="{00000000-0008-0000-0200-000002000000}"/>
            </a:ext>
          </a:extLst>
        </xdr:cNvPr>
        <xdr:cNvSpPr/>
      </xdr:nvSpPr>
      <xdr:spPr>
        <a:xfrm flipV="1">
          <a:off x="6191250" y="581025"/>
          <a:ext cx="144000" cy="144000"/>
        </a:xfrm>
        <a:prstGeom prst="triangle">
          <a:avLst>
            <a:gd name="adj" fmla="val 100000"/>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127002</xdr:colOff>
      <xdr:row>17</xdr:row>
      <xdr:rowOff>127004</xdr:rowOff>
    </xdr:from>
    <xdr:to>
      <xdr:col>7</xdr:col>
      <xdr:colOff>2317751</xdr:colOff>
      <xdr:row>22</xdr:row>
      <xdr:rowOff>10584</xdr:rowOff>
    </xdr:to>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127002" y="3026837"/>
          <a:ext cx="7799916" cy="73024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800" b="1">
              <a:solidFill>
                <a:srgbClr val="FF0000"/>
              </a:solidFill>
            </a:rPr>
            <a:t>※</a:t>
          </a:r>
          <a:r>
            <a:rPr kumimoji="1" lang="ja-JP" altLang="en-US" sz="1800" b="1">
              <a:solidFill>
                <a:srgbClr val="FF0000"/>
              </a:solidFill>
            </a:rPr>
            <a:t>入力する箇所はありません。表彰状の印刷に必要なシートになりますので、触らないでください。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18</xdr:col>
      <xdr:colOff>19050</xdr:colOff>
      <xdr:row>3</xdr:row>
      <xdr:rowOff>38100</xdr:rowOff>
    </xdr:from>
    <xdr:to>
      <xdr:col>18</xdr:col>
      <xdr:colOff>163050</xdr:colOff>
      <xdr:row>3</xdr:row>
      <xdr:rowOff>182100</xdr:rowOff>
    </xdr:to>
    <xdr:sp macro="" textlink="">
      <xdr:nvSpPr>
        <xdr:cNvPr id="2" name="二等辺三角形 1">
          <a:extLst>
            <a:ext uri="{FF2B5EF4-FFF2-40B4-BE49-F238E27FC236}">
              <a16:creationId xmlns:a16="http://schemas.microsoft.com/office/drawing/2014/main" id="{00000000-0008-0000-0000-000002000000}"/>
            </a:ext>
          </a:extLst>
        </xdr:cNvPr>
        <xdr:cNvSpPr/>
      </xdr:nvSpPr>
      <xdr:spPr>
        <a:xfrm flipV="1">
          <a:off x="6191250" y="581025"/>
          <a:ext cx="144000" cy="144000"/>
        </a:xfrm>
        <a:prstGeom prst="triangle">
          <a:avLst>
            <a:gd name="adj" fmla="val 100000"/>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3" Type="http://schemas.openxmlformats.org/officeDocument/2006/relationships/vmlDrawing" Target="../drawings/vmlDrawing1.vml" />
  <Relationship Id="rId2" Type="http://schemas.openxmlformats.org/officeDocument/2006/relationships/drawing" Target="../drawings/drawing1.xml" />
  <Relationship Id="rId1" Type="http://schemas.openxmlformats.org/officeDocument/2006/relationships/printerSettings" Target="../printerSettings/printerSettings1.bin" />
  <Relationship Id="rId4" Type="http://schemas.openxmlformats.org/officeDocument/2006/relationships/comments" Target="../comments1.xml"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3" Type="http://schemas.openxmlformats.org/officeDocument/2006/relationships/vmlDrawing" Target="../drawings/vmlDrawing2.vml" />
  <Relationship Id="rId2" Type="http://schemas.openxmlformats.org/officeDocument/2006/relationships/drawing" Target="../drawings/drawing3.xml" />
  <Relationship Id="rId1" Type="http://schemas.openxmlformats.org/officeDocument/2006/relationships/printerSettings" Target="../printerSettings/printerSettings4.bin" />
  <Relationship Id="rId4" Type="http://schemas.openxmlformats.org/officeDocument/2006/relationships/comments" Target="../comments2.xml" />
</Relationships>
</file>

<file path=xl/worksheets/_rels/sheet5.xml.rels>&#65279;<?xml version="1.0" encoding="utf-8" standalone="yes"?>
<Relationships xmlns="http://schemas.openxmlformats.org/package/2006/relationships">
  <Relationship Id="rId1" Type="http://schemas.openxmlformats.org/officeDocument/2006/relationships/printerSettings" Target="../printerSettings/printerSettings5.bin" />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C50"/>
  <sheetViews>
    <sheetView tabSelected="1" workbookViewId="0">
      <pane xSplit="3" ySplit="8" topLeftCell="D9" activePane="bottomRight" state="frozen"/>
      <selection pane="topRight" activeCell="D1" sqref="D1"/>
      <selection pane="bottomLeft" activeCell="A9" sqref="A9"/>
      <selection pane="bottomRight" activeCell="D9" sqref="D9"/>
    </sheetView>
  </sheetViews>
  <sheetFormatPr defaultRowHeight="13.5" x14ac:dyDescent="0.15"/>
  <cols>
    <col min="1" max="1" width="2.25" customWidth="1"/>
    <col min="2" max="2" width="12.625" bestFit="1" customWidth="1"/>
    <col min="3" max="3" width="15.5" customWidth="1"/>
    <col min="4" max="18" width="3.375" customWidth="1"/>
    <col min="19" max="19" width="7.875" bestFit="1" customWidth="1"/>
    <col min="20" max="25" width="6.875" customWidth="1"/>
  </cols>
  <sheetData>
    <row r="1" spans="2:29" ht="14.25" x14ac:dyDescent="0.15">
      <c r="B1" s="16" t="s">
        <v>2</v>
      </c>
      <c r="C1" s="16"/>
      <c r="S1" s="72" t="s">
        <v>103</v>
      </c>
      <c r="T1" s="72"/>
      <c r="U1" s="72"/>
      <c r="V1" s="72"/>
      <c r="W1" s="72"/>
      <c r="X1" s="73"/>
      <c r="Z1" s="73"/>
      <c r="AA1" s="73"/>
      <c r="AB1" s="73"/>
      <c r="AC1" s="73"/>
    </row>
    <row r="2" spans="2:29" ht="14.25" x14ac:dyDescent="0.15">
      <c r="B2" s="16" t="s">
        <v>1</v>
      </c>
      <c r="C2" s="129"/>
      <c r="S2" s="125" t="s">
        <v>102</v>
      </c>
      <c r="T2" s="125"/>
      <c r="U2" s="125"/>
      <c r="V2" s="125"/>
      <c r="W2" s="125"/>
    </row>
    <row r="3" spans="2:29" ht="14.25" x14ac:dyDescent="0.15">
      <c r="B3" s="16" t="s">
        <v>125</v>
      </c>
      <c r="C3" s="17"/>
      <c r="S3" t="s">
        <v>88</v>
      </c>
    </row>
    <row r="4" spans="2:29" ht="15" thickBot="1" x14ac:dyDescent="0.2">
      <c r="B4" s="16" t="s">
        <v>94</v>
      </c>
      <c r="C4" s="109"/>
      <c r="D4" s="89"/>
      <c r="E4" s="89"/>
      <c r="F4" s="89"/>
      <c r="G4" s="90"/>
      <c r="H4" s="89"/>
      <c r="I4" s="89"/>
      <c r="J4" s="89"/>
      <c r="K4" s="90"/>
      <c r="L4" s="89"/>
      <c r="M4" s="89"/>
      <c r="N4" s="89"/>
      <c r="O4" s="90"/>
      <c r="P4" s="89"/>
      <c r="Q4" s="89"/>
      <c r="R4" s="89"/>
      <c r="S4" s="127" t="s">
        <v>106</v>
      </c>
      <c r="T4" s="128"/>
      <c r="U4" s="128"/>
      <c r="V4" s="128"/>
      <c r="W4" s="128"/>
      <c r="X4" s="128"/>
      <c r="Y4" s="89"/>
    </row>
    <row r="5" spans="2:29" x14ac:dyDescent="0.15">
      <c r="B5" s="133" t="s">
        <v>4</v>
      </c>
      <c r="C5" s="136" t="s">
        <v>5</v>
      </c>
      <c r="D5" s="148" t="s">
        <v>22</v>
      </c>
      <c r="E5" s="149"/>
      <c r="F5" s="149"/>
      <c r="G5" s="149"/>
      <c r="H5" s="149"/>
      <c r="I5" s="149"/>
      <c r="J5" s="149"/>
      <c r="K5" s="149"/>
      <c r="L5" s="149"/>
      <c r="M5" s="149"/>
      <c r="N5" s="149"/>
      <c r="O5" s="149"/>
      <c r="P5" s="149"/>
      <c r="Q5" s="149"/>
      <c r="R5" s="149"/>
      <c r="S5" s="150"/>
      <c r="T5" s="142" t="s">
        <v>19</v>
      </c>
      <c r="U5" s="143"/>
      <c r="V5" s="143"/>
      <c r="W5" s="143"/>
      <c r="X5" s="143"/>
      <c r="Y5" s="143"/>
      <c r="Z5" s="143"/>
      <c r="AA5" s="143"/>
      <c r="AB5" s="144"/>
    </row>
    <row r="6" spans="2:29" x14ac:dyDescent="0.15">
      <c r="B6" s="134"/>
      <c r="C6" s="137"/>
      <c r="D6" s="146" t="s">
        <v>16</v>
      </c>
      <c r="E6" s="146"/>
      <c r="F6" s="147"/>
      <c r="G6" s="130" t="s">
        <v>10</v>
      </c>
      <c r="H6" s="131"/>
      <c r="I6" s="131"/>
      <c r="J6" s="131"/>
      <c r="K6" s="131"/>
      <c r="L6" s="131"/>
      <c r="M6" s="131"/>
      <c r="N6" s="131"/>
      <c r="O6" s="131"/>
      <c r="P6" s="131"/>
      <c r="Q6" s="131"/>
      <c r="R6" s="132"/>
      <c r="S6" s="152" t="s">
        <v>18</v>
      </c>
      <c r="T6" s="145" t="s">
        <v>20</v>
      </c>
      <c r="U6" s="146"/>
      <c r="V6" s="147"/>
      <c r="W6" s="145" t="s">
        <v>21</v>
      </c>
      <c r="X6" s="146"/>
      <c r="Y6" s="147"/>
      <c r="Z6" s="139" t="s">
        <v>28</v>
      </c>
      <c r="AA6" s="146" t="s">
        <v>23</v>
      </c>
      <c r="AB6" s="151"/>
    </row>
    <row r="7" spans="2:29" x14ac:dyDescent="0.15">
      <c r="B7" s="134"/>
      <c r="C7" s="137"/>
      <c r="D7" s="146"/>
      <c r="E7" s="146"/>
      <c r="F7" s="147"/>
      <c r="G7" s="130" t="s">
        <v>11</v>
      </c>
      <c r="H7" s="131"/>
      <c r="I7" s="131"/>
      <c r="J7" s="132"/>
      <c r="K7" s="130" t="s">
        <v>57</v>
      </c>
      <c r="L7" s="131"/>
      <c r="M7" s="131"/>
      <c r="N7" s="132"/>
      <c r="O7" s="130" t="s">
        <v>58</v>
      </c>
      <c r="P7" s="131"/>
      <c r="Q7" s="131"/>
      <c r="R7" s="132"/>
      <c r="S7" s="153"/>
      <c r="T7" s="145"/>
      <c r="U7" s="146"/>
      <c r="V7" s="147"/>
      <c r="W7" s="145"/>
      <c r="X7" s="146"/>
      <c r="Y7" s="147"/>
      <c r="Z7" s="140"/>
      <c r="AA7" s="146"/>
      <c r="AB7" s="151"/>
    </row>
    <row r="8" spans="2:29" ht="56.25" thickBot="1" x14ac:dyDescent="0.2">
      <c r="B8" s="135"/>
      <c r="C8" s="138"/>
      <c r="D8" s="2" t="s">
        <v>12</v>
      </c>
      <c r="E8" s="2" t="s">
        <v>13</v>
      </c>
      <c r="F8" s="3" t="s">
        <v>14</v>
      </c>
      <c r="G8" s="4" t="s">
        <v>6</v>
      </c>
      <c r="H8" s="4" t="s">
        <v>7</v>
      </c>
      <c r="I8" s="4" t="s">
        <v>8</v>
      </c>
      <c r="J8" s="3" t="s">
        <v>15</v>
      </c>
      <c r="K8" s="4" t="s">
        <v>6</v>
      </c>
      <c r="L8" s="4" t="s">
        <v>7</v>
      </c>
      <c r="M8" s="4" t="s">
        <v>8</v>
      </c>
      <c r="N8" s="3" t="s">
        <v>15</v>
      </c>
      <c r="O8" s="4" t="s">
        <v>6</v>
      </c>
      <c r="P8" s="4" t="s">
        <v>7</v>
      </c>
      <c r="Q8" s="4" t="s">
        <v>8</v>
      </c>
      <c r="R8" s="3" t="s">
        <v>15</v>
      </c>
      <c r="S8" s="8" t="s">
        <v>17</v>
      </c>
      <c r="T8" s="19" t="s">
        <v>25</v>
      </c>
      <c r="U8" s="19" t="s">
        <v>26</v>
      </c>
      <c r="V8" s="19" t="s">
        <v>27</v>
      </c>
      <c r="W8" s="19" t="s">
        <v>25</v>
      </c>
      <c r="X8" s="19" t="s">
        <v>26</v>
      </c>
      <c r="Y8" s="19" t="s">
        <v>27</v>
      </c>
      <c r="Z8" s="141"/>
      <c r="AA8" s="12" t="s">
        <v>24</v>
      </c>
      <c r="AB8" s="18" t="s">
        <v>29</v>
      </c>
    </row>
    <row r="9" spans="2:29" ht="14.25" thickTop="1" x14ac:dyDescent="0.15">
      <c r="B9" s="1" t="s">
        <v>0</v>
      </c>
      <c r="C9" s="5" t="s">
        <v>9</v>
      </c>
      <c r="D9" s="6">
        <v>3</v>
      </c>
      <c r="E9" s="6">
        <v>4</v>
      </c>
      <c r="F9" s="9">
        <v>2</v>
      </c>
      <c r="G9" s="6">
        <v>1</v>
      </c>
      <c r="H9" s="117"/>
      <c r="I9" s="117"/>
      <c r="J9" s="9">
        <v>2</v>
      </c>
      <c r="K9" s="6"/>
      <c r="L9" s="6">
        <v>1</v>
      </c>
      <c r="M9" s="6"/>
      <c r="N9" s="9">
        <v>3</v>
      </c>
      <c r="O9" s="6"/>
      <c r="P9" s="6">
        <v>1</v>
      </c>
      <c r="Q9" s="6"/>
      <c r="R9" s="9">
        <v>3</v>
      </c>
      <c r="S9" s="10">
        <v>2</v>
      </c>
      <c r="T9" s="20">
        <v>1.5</v>
      </c>
      <c r="U9" s="20">
        <v>1.5</v>
      </c>
      <c r="V9" s="20">
        <f>IF(SUM(T9:U9)=0,"",SUM(T9:U9))</f>
        <v>3</v>
      </c>
      <c r="W9" s="20">
        <v>2</v>
      </c>
      <c r="X9" s="20">
        <v>1</v>
      </c>
      <c r="Y9" s="20">
        <f>IF(SUM(W9:X9)=0,"",SUM(W9:X9))</f>
        <v>3</v>
      </c>
      <c r="Z9" s="11">
        <f>IF(OR(Y9="",V9=""),"",Y9-V9)</f>
        <v>0</v>
      </c>
      <c r="AA9" s="5"/>
      <c r="AB9" s="13">
        <f t="shared" ref="AB9" si="0">IF(Z9="","",IF((OR(AA9=1,(ABS(Z9)&gt;20))),"異常値",Z9))</f>
        <v>0</v>
      </c>
    </row>
    <row r="10" spans="2:29" x14ac:dyDescent="0.15">
      <c r="B10" s="1">
        <v>1</v>
      </c>
      <c r="C10" s="116"/>
      <c r="D10" s="117"/>
      <c r="E10" s="117"/>
      <c r="F10" s="118"/>
      <c r="G10" s="117"/>
      <c r="H10" s="117"/>
      <c r="I10" s="117"/>
      <c r="J10" s="118"/>
      <c r="K10" s="117"/>
      <c r="L10" s="117"/>
      <c r="M10" s="117"/>
      <c r="N10" s="118"/>
      <c r="O10" s="117"/>
      <c r="P10" s="117"/>
      <c r="Q10" s="117"/>
      <c r="R10" s="118"/>
      <c r="S10" s="118"/>
      <c r="T10" s="119"/>
      <c r="U10" s="119"/>
      <c r="V10" s="119" t="str">
        <f t="shared" ref="V10:V49" si="1">IF(SUM(T10:U10)=0,"",SUM(T10:U10))</f>
        <v/>
      </c>
      <c r="W10" s="119"/>
      <c r="X10" s="119"/>
      <c r="Y10" s="119" t="str">
        <f t="shared" ref="Y10:Y49" si="2">IF(SUM(W10:X10)=0,"",SUM(W10:X10))</f>
        <v/>
      </c>
      <c r="Z10" s="11" t="str">
        <f t="shared" ref="Z10:Z39" si="3">IF(OR(Y10="",V10=""),"",Y10-V10)</f>
        <v/>
      </c>
      <c r="AA10" s="116"/>
      <c r="AB10" s="14" t="str">
        <f>IF(Z10="","",IF((OR(AA10=1,(ABS(Z10)&gt;20))),"異常値",Z10))</f>
        <v/>
      </c>
    </row>
    <row r="11" spans="2:29" x14ac:dyDescent="0.15">
      <c r="B11" s="1">
        <v>2</v>
      </c>
      <c r="C11" s="116"/>
      <c r="D11" s="117"/>
      <c r="E11" s="117"/>
      <c r="F11" s="118"/>
      <c r="G11" s="117"/>
      <c r="H11" s="117"/>
      <c r="I11" s="117"/>
      <c r="J11" s="118"/>
      <c r="K11" s="117"/>
      <c r="L11" s="117"/>
      <c r="M11" s="117"/>
      <c r="N11" s="118"/>
      <c r="O11" s="117"/>
      <c r="P11" s="117"/>
      <c r="Q11" s="117"/>
      <c r="R11" s="118"/>
      <c r="S11" s="118"/>
      <c r="T11" s="119"/>
      <c r="U11" s="119"/>
      <c r="V11" s="119" t="str">
        <f t="shared" si="1"/>
        <v/>
      </c>
      <c r="W11" s="119"/>
      <c r="X11" s="119"/>
      <c r="Y11" s="119" t="str">
        <f t="shared" si="2"/>
        <v/>
      </c>
      <c r="Z11" s="11" t="str">
        <f t="shared" si="3"/>
        <v/>
      </c>
      <c r="AA11" s="116"/>
      <c r="AB11" s="14" t="str">
        <f t="shared" ref="AB11:AB49" si="4">IF(Z11="","",IF((OR(AA11=1,(ABS(Z11)&gt;20))),"異常値",Z11))</f>
        <v/>
      </c>
    </row>
    <row r="12" spans="2:29" x14ac:dyDescent="0.15">
      <c r="B12" s="1">
        <v>3</v>
      </c>
      <c r="C12" s="116"/>
      <c r="D12" s="117"/>
      <c r="E12" s="117"/>
      <c r="F12" s="118"/>
      <c r="G12" s="117"/>
      <c r="H12" s="117"/>
      <c r="I12" s="117"/>
      <c r="J12" s="118"/>
      <c r="K12" s="117"/>
      <c r="L12" s="117"/>
      <c r="M12" s="117"/>
      <c r="N12" s="118"/>
      <c r="O12" s="117"/>
      <c r="P12" s="117"/>
      <c r="Q12" s="117"/>
      <c r="R12" s="118"/>
      <c r="S12" s="118"/>
      <c r="T12" s="119"/>
      <c r="U12" s="119"/>
      <c r="V12" s="119" t="str">
        <f t="shared" si="1"/>
        <v/>
      </c>
      <c r="W12" s="119"/>
      <c r="X12" s="119"/>
      <c r="Y12" s="119" t="str">
        <f t="shared" si="2"/>
        <v/>
      </c>
      <c r="Z12" s="11" t="str">
        <f t="shared" si="3"/>
        <v/>
      </c>
      <c r="AA12" s="116"/>
      <c r="AB12" s="14" t="str">
        <f t="shared" si="4"/>
        <v/>
      </c>
    </row>
    <row r="13" spans="2:29" x14ac:dyDescent="0.15">
      <c r="B13" s="1">
        <v>4</v>
      </c>
      <c r="C13" s="116"/>
      <c r="D13" s="117"/>
      <c r="E13" s="117"/>
      <c r="F13" s="118"/>
      <c r="G13" s="117"/>
      <c r="H13" s="117"/>
      <c r="I13" s="117"/>
      <c r="J13" s="118"/>
      <c r="K13" s="117"/>
      <c r="L13" s="117"/>
      <c r="M13" s="117"/>
      <c r="N13" s="118"/>
      <c r="O13" s="117"/>
      <c r="P13" s="117"/>
      <c r="Q13" s="117"/>
      <c r="R13" s="118"/>
      <c r="S13" s="118"/>
      <c r="T13" s="119"/>
      <c r="U13" s="119"/>
      <c r="V13" s="119" t="str">
        <f t="shared" si="1"/>
        <v/>
      </c>
      <c r="W13" s="119"/>
      <c r="X13" s="119"/>
      <c r="Y13" s="119" t="str">
        <f t="shared" si="2"/>
        <v/>
      </c>
      <c r="Z13" s="11" t="str">
        <f t="shared" si="3"/>
        <v/>
      </c>
      <c r="AA13" s="116"/>
      <c r="AB13" s="14" t="str">
        <f t="shared" si="4"/>
        <v/>
      </c>
    </row>
    <row r="14" spans="2:29" x14ac:dyDescent="0.15">
      <c r="B14" s="1">
        <v>5</v>
      </c>
      <c r="C14" s="116"/>
      <c r="D14" s="117"/>
      <c r="E14" s="117"/>
      <c r="F14" s="118"/>
      <c r="G14" s="117"/>
      <c r="H14" s="117"/>
      <c r="I14" s="117"/>
      <c r="J14" s="118"/>
      <c r="K14" s="117"/>
      <c r="L14" s="117"/>
      <c r="M14" s="117"/>
      <c r="N14" s="118"/>
      <c r="O14" s="117"/>
      <c r="P14" s="117"/>
      <c r="Q14" s="117"/>
      <c r="R14" s="118"/>
      <c r="S14" s="118"/>
      <c r="T14" s="119"/>
      <c r="U14" s="119"/>
      <c r="V14" s="119" t="str">
        <f t="shared" si="1"/>
        <v/>
      </c>
      <c r="W14" s="119"/>
      <c r="X14" s="119"/>
      <c r="Y14" s="119" t="str">
        <f t="shared" si="2"/>
        <v/>
      </c>
      <c r="Z14" s="11" t="str">
        <f t="shared" si="3"/>
        <v/>
      </c>
      <c r="AA14" s="116"/>
      <c r="AB14" s="14" t="str">
        <f t="shared" si="4"/>
        <v/>
      </c>
    </row>
    <row r="15" spans="2:29" x14ac:dyDescent="0.15">
      <c r="B15" s="1">
        <v>6</v>
      </c>
      <c r="C15" s="116"/>
      <c r="D15" s="117"/>
      <c r="E15" s="117"/>
      <c r="F15" s="118"/>
      <c r="G15" s="117"/>
      <c r="H15" s="117"/>
      <c r="I15" s="117"/>
      <c r="J15" s="118"/>
      <c r="K15" s="117"/>
      <c r="L15" s="117"/>
      <c r="M15" s="117"/>
      <c r="N15" s="118"/>
      <c r="O15" s="117"/>
      <c r="P15" s="117"/>
      <c r="Q15" s="117"/>
      <c r="R15" s="118"/>
      <c r="S15" s="118"/>
      <c r="T15" s="119"/>
      <c r="U15" s="119"/>
      <c r="V15" s="119" t="str">
        <f t="shared" si="1"/>
        <v/>
      </c>
      <c r="W15" s="119"/>
      <c r="X15" s="119"/>
      <c r="Y15" s="119" t="str">
        <f t="shared" si="2"/>
        <v/>
      </c>
      <c r="Z15" s="11" t="str">
        <f t="shared" si="3"/>
        <v/>
      </c>
      <c r="AA15" s="116"/>
      <c r="AB15" s="14" t="str">
        <f t="shared" si="4"/>
        <v/>
      </c>
    </row>
    <row r="16" spans="2:29" x14ac:dyDescent="0.15">
      <c r="B16" s="1">
        <v>7</v>
      </c>
      <c r="C16" s="116"/>
      <c r="D16" s="117"/>
      <c r="E16" s="117"/>
      <c r="F16" s="118"/>
      <c r="G16" s="117"/>
      <c r="H16" s="117"/>
      <c r="I16" s="117"/>
      <c r="J16" s="118"/>
      <c r="K16" s="117"/>
      <c r="L16" s="117"/>
      <c r="M16" s="117"/>
      <c r="N16" s="118"/>
      <c r="O16" s="117"/>
      <c r="P16" s="117"/>
      <c r="Q16" s="117"/>
      <c r="R16" s="118"/>
      <c r="S16" s="118"/>
      <c r="T16" s="119"/>
      <c r="U16" s="119"/>
      <c r="V16" s="119" t="str">
        <f t="shared" si="1"/>
        <v/>
      </c>
      <c r="W16" s="119"/>
      <c r="X16" s="119"/>
      <c r="Y16" s="119" t="str">
        <f t="shared" si="2"/>
        <v/>
      </c>
      <c r="Z16" s="11" t="str">
        <f t="shared" si="3"/>
        <v/>
      </c>
      <c r="AA16" s="116"/>
      <c r="AB16" s="14" t="str">
        <f t="shared" si="4"/>
        <v/>
      </c>
    </row>
    <row r="17" spans="2:28" x14ac:dyDescent="0.15">
      <c r="B17" s="1">
        <v>8</v>
      </c>
      <c r="C17" s="116"/>
      <c r="D17" s="117"/>
      <c r="E17" s="117"/>
      <c r="F17" s="118"/>
      <c r="G17" s="117"/>
      <c r="H17" s="117"/>
      <c r="I17" s="117"/>
      <c r="J17" s="118"/>
      <c r="K17" s="117"/>
      <c r="L17" s="117"/>
      <c r="M17" s="117"/>
      <c r="N17" s="118"/>
      <c r="O17" s="117"/>
      <c r="P17" s="117"/>
      <c r="Q17" s="117"/>
      <c r="R17" s="118"/>
      <c r="S17" s="118"/>
      <c r="T17" s="119"/>
      <c r="U17" s="119"/>
      <c r="V17" s="119" t="str">
        <f t="shared" si="1"/>
        <v/>
      </c>
      <c r="W17" s="119"/>
      <c r="X17" s="119"/>
      <c r="Y17" s="119" t="str">
        <f t="shared" si="2"/>
        <v/>
      </c>
      <c r="Z17" s="11" t="str">
        <f t="shared" si="3"/>
        <v/>
      </c>
      <c r="AA17" s="116"/>
      <c r="AB17" s="14" t="str">
        <f t="shared" si="4"/>
        <v/>
      </c>
    </row>
    <row r="18" spans="2:28" x14ac:dyDescent="0.15">
      <c r="B18" s="1">
        <v>9</v>
      </c>
      <c r="C18" s="116"/>
      <c r="D18" s="117"/>
      <c r="E18" s="117"/>
      <c r="F18" s="118"/>
      <c r="G18" s="117"/>
      <c r="H18" s="117"/>
      <c r="I18" s="117"/>
      <c r="J18" s="118"/>
      <c r="K18" s="117"/>
      <c r="L18" s="117"/>
      <c r="M18" s="117"/>
      <c r="N18" s="118"/>
      <c r="O18" s="117"/>
      <c r="P18" s="117"/>
      <c r="Q18" s="117"/>
      <c r="R18" s="118"/>
      <c r="S18" s="118"/>
      <c r="T18" s="119"/>
      <c r="U18" s="119"/>
      <c r="V18" s="119" t="str">
        <f t="shared" si="1"/>
        <v/>
      </c>
      <c r="W18" s="119"/>
      <c r="X18" s="119"/>
      <c r="Y18" s="119" t="str">
        <f t="shared" si="2"/>
        <v/>
      </c>
      <c r="Z18" s="11" t="str">
        <f t="shared" si="3"/>
        <v/>
      </c>
      <c r="AA18" s="116"/>
      <c r="AB18" s="14" t="str">
        <f t="shared" si="4"/>
        <v/>
      </c>
    </row>
    <row r="19" spans="2:28" x14ac:dyDescent="0.15">
      <c r="B19" s="1">
        <v>10</v>
      </c>
      <c r="C19" s="116"/>
      <c r="D19" s="117"/>
      <c r="E19" s="117"/>
      <c r="F19" s="118"/>
      <c r="G19" s="117"/>
      <c r="H19" s="117"/>
      <c r="I19" s="117"/>
      <c r="J19" s="118"/>
      <c r="K19" s="117"/>
      <c r="L19" s="117"/>
      <c r="M19" s="117"/>
      <c r="N19" s="118"/>
      <c r="O19" s="117"/>
      <c r="P19" s="117"/>
      <c r="Q19" s="117"/>
      <c r="R19" s="118"/>
      <c r="S19" s="118"/>
      <c r="T19" s="119"/>
      <c r="U19" s="119"/>
      <c r="V19" s="119" t="str">
        <f t="shared" si="1"/>
        <v/>
      </c>
      <c r="W19" s="119"/>
      <c r="X19" s="119"/>
      <c r="Y19" s="119" t="str">
        <f t="shared" si="2"/>
        <v/>
      </c>
      <c r="Z19" s="11" t="str">
        <f t="shared" si="3"/>
        <v/>
      </c>
      <c r="AA19" s="116"/>
      <c r="AB19" s="14" t="str">
        <f t="shared" si="4"/>
        <v/>
      </c>
    </row>
    <row r="20" spans="2:28" x14ac:dyDescent="0.15">
      <c r="B20" s="1">
        <v>11</v>
      </c>
      <c r="C20" s="116"/>
      <c r="D20" s="117"/>
      <c r="E20" s="117"/>
      <c r="F20" s="118"/>
      <c r="G20" s="117"/>
      <c r="H20" s="117"/>
      <c r="I20" s="117"/>
      <c r="J20" s="118"/>
      <c r="K20" s="117"/>
      <c r="L20" s="117"/>
      <c r="M20" s="117"/>
      <c r="N20" s="118"/>
      <c r="O20" s="117"/>
      <c r="P20" s="117"/>
      <c r="Q20" s="117"/>
      <c r="R20" s="118"/>
      <c r="S20" s="118"/>
      <c r="T20" s="119"/>
      <c r="U20" s="119"/>
      <c r="V20" s="119" t="str">
        <f t="shared" si="1"/>
        <v/>
      </c>
      <c r="W20" s="119"/>
      <c r="X20" s="119"/>
      <c r="Y20" s="119" t="str">
        <f t="shared" si="2"/>
        <v/>
      </c>
      <c r="Z20" s="11" t="str">
        <f t="shared" si="3"/>
        <v/>
      </c>
      <c r="AA20" s="116"/>
      <c r="AB20" s="14" t="str">
        <f t="shared" si="4"/>
        <v/>
      </c>
    </row>
    <row r="21" spans="2:28" x14ac:dyDescent="0.15">
      <c r="B21" s="1">
        <v>12</v>
      </c>
      <c r="C21" s="116"/>
      <c r="D21" s="117"/>
      <c r="E21" s="117"/>
      <c r="F21" s="118"/>
      <c r="G21" s="117"/>
      <c r="H21" s="117"/>
      <c r="I21" s="117"/>
      <c r="J21" s="118"/>
      <c r="K21" s="117"/>
      <c r="L21" s="117"/>
      <c r="M21" s="117"/>
      <c r="N21" s="118"/>
      <c r="O21" s="117"/>
      <c r="P21" s="117"/>
      <c r="Q21" s="117"/>
      <c r="R21" s="118"/>
      <c r="S21" s="118"/>
      <c r="T21" s="119"/>
      <c r="U21" s="119"/>
      <c r="V21" s="119" t="str">
        <f t="shared" si="1"/>
        <v/>
      </c>
      <c r="W21" s="119"/>
      <c r="X21" s="119"/>
      <c r="Y21" s="119" t="str">
        <f t="shared" si="2"/>
        <v/>
      </c>
      <c r="Z21" s="11" t="str">
        <f t="shared" si="3"/>
        <v/>
      </c>
      <c r="AA21" s="116"/>
      <c r="AB21" s="14" t="str">
        <f t="shared" si="4"/>
        <v/>
      </c>
    </row>
    <row r="22" spans="2:28" x14ac:dyDescent="0.15">
      <c r="B22" s="1">
        <v>13</v>
      </c>
      <c r="C22" s="116"/>
      <c r="D22" s="117"/>
      <c r="E22" s="117"/>
      <c r="F22" s="118"/>
      <c r="G22" s="117"/>
      <c r="H22" s="117"/>
      <c r="I22" s="117"/>
      <c r="J22" s="118"/>
      <c r="K22" s="117"/>
      <c r="L22" s="117"/>
      <c r="M22" s="117"/>
      <c r="N22" s="118"/>
      <c r="O22" s="117"/>
      <c r="P22" s="117"/>
      <c r="Q22" s="117"/>
      <c r="R22" s="118"/>
      <c r="S22" s="118"/>
      <c r="T22" s="119"/>
      <c r="U22" s="119"/>
      <c r="V22" s="119" t="str">
        <f t="shared" si="1"/>
        <v/>
      </c>
      <c r="W22" s="119"/>
      <c r="X22" s="119"/>
      <c r="Y22" s="119" t="str">
        <f t="shared" si="2"/>
        <v/>
      </c>
      <c r="Z22" s="11" t="str">
        <f t="shared" si="3"/>
        <v/>
      </c>
      <c r="AA22" s="116"/>
      <c r="AB22" s="14" t="str">
        <f t="shared" si="4"/>
        <v/>
      </c>
    </row>
    <row r="23" spans="2:28" x14ac:dyDescent="0.15">
      <c r="B23" s="1">
        <v>14</v>
      </c>
      <c r="C23" s="116"/>
      <c r="D23" s="117"/>
      <c r="E23" s="117"/>
      <c r="F23" s="118"/>
      <c r="G23" s="117"/>
      <c r="H23" s="117"/>
      <c r="I23" s="117"/>
      <c r="J23" s="118"/>
      <c r="K23" s="117"/>
      <c r="L23" s="117"/>
      <c r="M23" s="117"/>
      <c r="N23" s="118"/>
      <c r="O23" s="117"/>
      <c r="P23" s="117"/>
      <c r="Q23" s="117"/>
      <c r="R23" s="118"/>
      <c r="S23" s="118"/>
      <c r="T23" s="119"/>
      <c r="U23" s="119"/>
      <c r="V23" s="119" t="str">
        <f t="shared" si="1"/>
        <v/>
      </c>
      <c r="W23" s="119"/>
      <c r="X23" s="119"/>
      <c r="Y23" s="119" t="str">
        <f t="shared" si="2"/>
        <v/>
      </c>
      <c r="Z23" s="11" t="str">
        <f t="shared" si="3"/>
        <v/>
      </c>
      <c r="AA23" s="116"/>
      <c r="AB23" s="14" t="str">
        <f t="shared" si="4"/>
        <v/>
      </c>
    </row>
    <row r="24" spans="2:28" x14ac:dyDescent="0.15">
      <c r="B24" s="1">
        <v>15</v>
      </c>
      <c r="C24" s="116"/>
      <c r="D24" s="117"/>
      <c r="E24" s="117"/>
      <c r="F24" s="118"/>
      <c r="G24" s="117"/>
      <c r="H24" s="117"/>
      <c r="I24" s="117"/>
      <c r="J24" s="118"/>
      <c r="K24" s="117"/>
      <c r="L24" s="117"/>
      <c r="M24" s="117"/>
      <c r="N24" s="118"/>
      <c r="O24" s="117"/>
      <c r="P24" s="117"/>
      <c r="Q24" s="117"/>
      <c r="R24" s="118"/>
      <c r="S24" s="118"/>
      <c r="T24" s="119"/>
      <c r="U24" s="119"/>
      <c r="V24" s="119" t="str">
        <f t="shared" si="1"/>
        <v/>
      </c>
      <c r="W24" s="119"/>
      <c r="X24" s="119"/>
      <c r="Y24" s="119" t="str">
        <f t="shared" si="2"/>
        <v/>
      </c>
      <c r="Z24" s="11" t="str">
        <f t="shared" si="3"/>
        <v/>
      </c>
      <c r="AA24" s="116"/>
      <c r="AB24" s="14" t="str">
        <f t="shared" si="4"/>
        <v/>
      </c>
    </row>
    <row r="25" spans="2:28" x14ac:dyDescent="0.15">
      <c r="B25" s="1">
        <v>16</v>
      </c>
      <c r="C25" s="116"/>
      <c r="D25" s="117"/>
      <c r="E25" s="117"/>
      <c r="F25" s="118"/>
      <c r="G25" s="117"/>
      <c r="H25" s="117"/>
      <c r="I25" s="117"/>
      <c r="J25" s="118"/>
      <c r="K25" s="117"/>
      <c r="L25" s="117"/>
      <c r="M25" s="117"/>
      <c r="N25" s="118"/>
      <c r="O25" s="117"/>
      <c r="P25" s="117"/>
      <c r="Q25" s="117"/>
      <c r="R25" s="118"/>
      <c r="S25" s="118"/>
      <c r="T25" s="119"/>
      <c r="U25" s="119"/>
      <c r="V25" s="119" t="str">
        <f t="shared" si="1"/>
        <v/>
      </c>
      <c r="W25" s="119"/>
      <c r="X25" s="119"/>
      <c r="Y25" s="119" t="str">
        <f t="shared" si="2"/>
        <v/>
      </c>
      <c r="Z25" s="11" t="str">
        <f t="shared" si="3"/>
        <v/>
      </c>
      <c r="AA25" s="116"/>
      <c r="AB25" s="14" t="str">
        <f t="shared" si="4"/>
        <v/>
      </c>
    </row>
    <row r="26" spans="2:28" x14ac:dyDescent="0.15">
      <c r="B26" s="1">
        <v>17</v>
      </c>
      <c r="C26" s="116"/>
      <c r="D26" s="117"/>
      <c r="E26" s="117"/>
      <c r="F26" s="118"/>
      <c r="G26" s="117"/>
      <c r="H26" s="117"/>
      <c r="I26" s="117"/>
      <c r="J26" s="118"/>
      <c r="K26" s="117"/>
      <c r="L26" s="117"/>
      <c r="M26" s="117"/>
      <c r="N26" s="118"/>
      <c r="O26" s="117"/>
      <c r="P26" s="117"/>
      <c r="Q26" s="117"/>
      <c r="R26" s="118"/>
      <c r="S26" s="118"/>
      <c r="T26" s="119"/>
      <c r="U26" s="119"/>
      <c r="V26" s="119" t="str">
        <f t="shared" si="1"/>
        <v/>
      </c>
      <c r="W26" s="119"/>
      <c r="X26" s="119"/>
      <c r="Y26" s="119" t="str">
        <f t="shared" si="2"/>
        <v/>
      </c>
      <c r="Z26" s="11" t="str">
        <f t="shared" si="3"/>
        <v/>
      </c>
      <c r="AA26" s="116"/>
      <c r="AB26" s="14" t="str">
        <f t="shared" si="4"/>
        <v/>
      </c>
    </row>
    <row r="27" spans="2:28" x14ac:dyDescent="0.15">
      <c r="B27" s="1">
        <v>18</v>
      </c>
      <c r="C27" s="116"/>
      <c r="D27" s="117"/>
      <c r="E27" s="117"/>
      <c r="F27" s="118"/>
      <c r="G27" s="117"/>
      <c r="H27" s="117"/>
      <c r="I27" s="117"/>
      <c r="J27" s="118"/>
      <c r="K27" s="117"/>
      <c r="L27" s="117"/>
      <c r="M27" s="117"/>
      <c r="N27" s="118"/>
      <c r="O27" s="117"/>
      <c r="P27" s="117"/>
      <c r="Q27" s="117"/>
      <c r="R27" s="118"/>
      <c r="S27" s="118"/>
      <c r="T27" s="119"/>
      <c r="U27" s="119"/>
      <c r="V27" s="119" t="str">
        <f t="shared" si="1"/>
        <v/>
      </c>
      <c r="W27" s="119"/>
      <c r="X27" s="119"/>
      <c r="Y27" s="119" t="str">
        <f t="shared" si="2"/>
        <v/>
      </c>
      <c r="Z27" s="11" t="str">
        <f t="shared" si="3"/>
        <v/>
      </c>
      <c r="AA27" s="116"/>
      <c r="AB27" s="14" t="str">
        <f t="shared" si="4"/>
        <v/>
      </c>
    </row>
    <row r="28" spans="2:28" x14ac:dyDescent="0.15">
      <c r="B28" s="1">
        <v>19</v>
      </c>
      <c r="C28" s="116"/>
      <c r="D28" s="117"/>
      <c r="E28" s="117"/>
      <c r="F28" s="118"/>
      <c r="G28" s="117"/>
      <c r="H28" s="117"/>
      <c r="I28" s="117"/>
      <c r="J28" s="118"/>
      <c r="K28" s="117"/>
      <c r="L28" s="117"/>
      <c r="M28" s="117"/>
      <c r="N28" s="118"/>
      <c r="O28" s="117"/>
      <c r="P28" s="117"/>
      <c r="Q28" s="117"/>
      <c r="R28" s="118"/>
      <c r="S28" s="118"/>
      <c r="T28" s="119"/>
      <c r="U28" s="119"/>
      <c r="V28" s="119" t="str">
        <f t="shared" si="1"/>
        <v/>
      </c>
      <c r="W28" s="119"/>
      <c r="X28" s="119"/>
      <c r="Y28" s="119" t="str">
        <f t="shared" si="2"/>
        <v/>
      </c>
      <c r="Z28" s="11" t="str">
        <f t="shared" si="3"/>
        <v/>
      </c>
      <c r="AA28" s="116"/>
      <c r="AB28" s="14" t="str">
        <f t="shared" si="4"/>
        <v/>
      </c>
    </row>
    <row r="29" spans="2:28" x14ac:dyDescent="0.15">
      <c r="B29" s="1">
        <v>20</v>
      </c>
      <c r="C29" s="116"/>
      <c r="D29" s="117"/>
      <c r="E29" s="117"/>
      <c r="F29" s="118"/>
      <c r="G29" s="117"/>
      <c r="H29" s="117"/>
      <c r="I29" s="117"/>
      <c r="J29" s="118"/>
      <c r="K29" s="117"/>
      <c r="L29" s="117"/>
      <c r="M29" s="117"/>
      <c r="N29" s="118"/>
      <c r="O29" s="117"/>
      <c r="P29" s="117"/>
      <c r="Q29" s="117"/>
      <c r="R29" s="118"/>
      <c r="S29" s="118"/>
      <c r="T29" s="119"/>
      <c r="U29" s="119"/>
      <c r="V29" s="119" t="str">
        <f t="shared" si="1"/>
        <v/>
      </c>
      <c r="W29" s="119"/>
      <c r="X29" s="119"/>
      <c r="Y29" s="119" t="str">
        <f t="shared" si="2"/>
        <v/>
      </c>
      <c r="Z29" s="11" t="str">
        <f t="shared" si="3"/>
        <v/>
      </c>
      <c r="AA29" s="116"/>
      <c r="AB29" s="14" t="str">
        <f t="shared" si="4"/>
        <v/>
      </c>
    </row>
    <row r="30" spans="2:28" x14ac:dyDescent="0.15">
      <c r="B30" s="1">
        <v>21</v>
      </c>
      <c r="C30" s="116"/>
      <c r="D30" s="117"/>
      <c r="E30" s="117"/>
      <c r="F30" s="118"/>
      <c r="G30" s="117"/>
      <c r="H30" s="117"/>
      <c r="I30" s="117"/>
      <c r="J30" s="118"/>
      <c r="K30" s="117"/>
      <c r="L30" s="117"/>
      <c r="M30" s="117"/>
      <c r="N30" s="118"/>
      <c r="O30" s="117"/>
      <c r="P30" s="117"/>
      <c r="Q30" s="117"/>
      <c r="R30" s="118"/>
      <c r="S30" s="118"/>
      <c r="T30" s="119"/>
      <c r="U30" s="119"/>
      <c r="V30" s="119" t="str">
        <f t="shared" si="1"/>
        <v/>
      </c>
      <c r="W30" s="119"/>
      <c r="X30" s="119"/>
      <c r="Y30" s="119" t="str">
        <f t="shared" si="2"/>
        <v/>
      </c>
      <c r="Z30" s="11" t="str">
        <f t="shared" si="3"/>
        <v/>
      </c>
      <c r="AA30" s="116"/>
      <c r="AB30" s="14" t="str">
        <f t="shared" si="4"/>
        <v/>
      </c>
    </row>
    <row r="31" spans="2:28" x14ac:dyDescent="0.15">
      <c r="B31" s="1">
        <v>22</v>
      </c>
      <c r="C31" s="116"/>
      <c r="D31" s="117"/>
      <c r="E31" s="117"/>
      <c r="F31" s="118"/>
      <c r="G31" s="117"/>
      <c r="H31" s="117"/>
      <c r="I31" s="117"/>
      <c r="J31" s="118"/>
      <c r="K31" s="117"/>
      <c r="L31" s="117"/>
      <c r="M31" s="117"/>
      <c r="N31" s="118"/>
      <c r="O31" s="117"/>
      <c r="P31" s="117"/>
      <c r="Q31" s="117"/>
      <c r="R31" s="118"/>
      <c r="S31" s="118"/>
      <c r="T31" s="119"/>
      <c r="U31" s="119"/>
      <c r="V31" s="119" t="str">
        <f t="shared" si="1"/>
        <v/>
      </c>
      <c r="W31" s="119"/>
      <c r="X31" s="119"/>
      <c r="Y31" s="119" t="str">
        <f t="shared" si="2"/>
        <v/>
      </c>
      <c r="Z31" s="11" t="str">
        <f t="shared" si="3"/>
        <v/>
      </c>
      <c r="AA31" s="116"/>
      <c r="AB31" s="14" t="str">
        <f t="shared" si="4"/>
        <v/>
      </c>
    </row>
    <row r="32" spans="2:28" x14ac:dyDescent="0.15">
      <c r="B32" s="1">
        <v>23</v>
      </c>
      <c r="C32" s="116"/>
      <c r="D32" s="117"/>
      <c r="E32" s="117"/>
      <c r="F32" s="118"/>
      <c r="G32" s="117"/>
      <c r="H32" s="117"/>
      <c r="I32" s="117"/>
      <c r="J32" s="118"/>
      <c r="K32" s="117"/>
      <c r="L32" s="117"/>
      <c r="M32" s="117"/>
      <c r="N32" s="118"/>
      <c r="O32" s="117"/>
      <c r="P32" s="117"/>
      <c r="Q32" s="117"/>
      <c r="R32" s="118"/>
      <c r="S32" s="118"/>
      <c r="T32" s="119"/>
      <c r="U32" s="119"/>
      <c r="V32" s="119" t="str">
        <f t="shared" si="1"/>
        <v/>
      </c>
      <c r="W32" s="119"/>
      <c r="X32" s="119"/>
      <c r="Y32" s="119" t="str">
        <f t="shared" si="2"/>
        <v/>
      </c>
      <c r="Z32" s="11" t="str">
        <f t="shared" si="3"/>
        <v/>
      </c>
      <c r="AA32" s="116"/>
      <c r="AB32" s="14" t="str">
        <f t="shared" si="4"/>
        <v/>
      </c>
    </row>
    <row r="33" spans="2:28" x14ac:dyDescent="0.15">
      <c r="B33" s="1">
        <v>24</v>
      </c>
      <c r="C33" s="116"/>
      <c r="D33" s="117"/>
      <c r="E33" s="117"/>
      <c r="F33" s="118"/>
      <c r="G33" s="117"/>
      <c r="H33" s="117"/>
      <c r="I33" s="117"/>
      <c r="J33" s="118"/>
      <c r="K33" s="117"/>
      <c r="L33" s="117"/>
      <c r="M33" s="117"/>
      <c r="N33" s="118"/>
      <c r="O33" s="117"/>
      <c r="P33" s="117"/>
      <c r="Q33" s="117"/>
      <c r="R33" s="118"/>
      <c r="S33" s="118"/>
      <c r="T33" s="119"/>
      <c r="U33" s="119"/>
      <c r="V33" s="119" t="str">
        <f t="shared" si="1"/>
        <v/>
      </c>
      <c r="W33" s="119"/>
      <c r="X33" s="119"/>
      <c r="Y33" s="119" t="str">
        <f t="shared" si="2"/>
        <v/>
      </c>
      <c r="Z33" s="11" t="str">
        <f t="shared" si="3"/>
        <v/>
      </c>
      <c r="AA33" s="116"/>
      <c r="AB33" s="14" t="str">
        <f t="shared" si="4"/>
        <v/>
      </c>
    </row>
    <row r="34" spans="2:28" x14ac:dyDescent="0.15">
      <c r="B34" s="1">
        <v>25</v>
      </c>
      <c r="C34" s="116"/>
      <c r="D34" s="117"/>
      <c r="E34" s="117"/>
      <c r="F34" s="118"/>
      <c r="G34" s="117"/>
      <c r="H34" s="117"/>
      <c r="I34" s="117"/>
      <c r="J34" s="118"/>
      <c r="K34" s="117"/>
      <c r="L34" s="117"/>
      <c r="M34" s="117"/>
      <c r="N34" s="118"/>
      <c r="O34" s="117"/>
      <c r="P34" s="117"/>
      <c r="Q34" s="117"/>
      <c r="R34" s="118"/>
      <c r="S34" s="118"/>
      <c r="T34" s="119"/>
      <c r="U34" s="119"/>
      <c r="V34" s="119" t="str">
        <f t="shared" si="1"/>
        <v/>
      </c>
      <c r="W34" s="119"/>
      <c r="X34" s="119"/>
      <c r="Y34" s="119" t="str">
        <f t="shared" si="2"/>
        <v/>
      </c>
      <c r="Z34" s="11" t="str">
        <f t="shared" si="3"/>
        <v/>
      </c>
      <c r="AA34" s="116"/>
      <c r="AB34" s="14" t="str">
        <f t="shared" si="4"/>
        <v/>
      </c>
    </row>
    <row r="35" spans="2:28" x14ac:dyDescent="0.15">
      <c r="B35" s="1">
        <v>26</v>
      </c>
      <c r="C35" s="116"/>
      <c r="D35" s="117"/>
      <c r="E35" s="117"/>
      <c r="F35" s="118"/>
      <c r="G35" s="117"/>
      <c r="H35" s="117"/>
      <c r="I35" s="117"/>
      <c r="J35" s="118"/>
      <c r="K35" s="117"/>
      <c r="L35" s="117"/>
      <c r="M35" s="117"/>
      <c r="N35" s="118"/>
      <c r="O35" s="117"/>
      <c r="P35" s="117"/>
      <c r="Q35" s="117"/>
      <c r="R35" s="118"/>
      <c r="S35" s="118"/>
      <c r="T35" s="119"/>
      <c r="U35" s="119"/>
      <c r="V35" s="119" t="str">
        <f t="shared" si="1"/>
        <v/>
      </c>
      <c r="W35" s="119"/>
      <c r="X35" s="119"/>
      <c r="Y35" s="119" t="str">
        <f t="shared" si="2"/>
        <v/>
      </c>
      <c r="Z35" s="11" t="str">
        <f t="shared" si="3"/>
        <v/>
      </c>
      <c r="AA35" s="116"/>
      <c r="AB35" s="14" t="str">
        <f t="shared" si="4"/>
        <v/>
      </c>
    </row>
    <row r="36" spans="2:28" x14ac:dyDescent="0.15">
      <c r="B36" s="1">
        <v>27</v>
      </c>
      <c r="C36" s="116"/>
      <c r="D36" s="117"/>
      <c r="E36" s="117"/>
      <c r="F36" s="118"/>
      <c r="G36" s="117"/>
      <c r="H36" s="117"/>
      <c r="I36" s="117"/>
      <c r="J36" s="118"/>
      <c r="K36" s="117"/>
      <c r="L36" s="117"/>
      <c r="M36" s="117"/>
      <c r="N36" s="118"/>
      <c r="O36" s="117"/>
      <c r="P36" s="117"/>
      <c r="Q36" s="117"/>
      <c r="R36" s="118"/>
      <c r="S36" s="118"/>
      <c r="T36" s="119"/>
      <c r="U36" s="119"/>
      <c r="V36" s="119" t="str">
        <f t="shared" si="1"/>
        <v/>
      </c>
      <c r="W36" s="119"/>
      <c r="X36" s="119"/>
      <c r="Y36" s="119" t="str">
        <f t="shared" si="2"/>
        <v/>
      </c>
      <c r="Z36" s="11" t="str">
        <f t="shared" si="3"/>
        <v/>
      </c>
      <c r="AA36" s="116"/>
      <c r="AB36" s="14" t="str">
        <f t="shared" si="4"/>
        <v/>
      </c>
    </row>
    <row r="37" spans="2:28" x14ac:dyDescent="0.15">
      <c r="B37" s="1">
        <v>28</v>
      </c>
      <c r="C37" s="116"/>
      <c r="D37" s="117"/>
      <c r="E37" s="117"/>
      <c r="F37" s="118"/>
      <c r="G37" s="117"/>
      <c r="H37" s="117"/>
      <c r="I37" s="117"/>
      <c r="J37" s="118"/>
      <c r="K37" s="117"/>
      <c r="L37" s="117"/>
      <c r="M37" s="117"/>
      <c r="N37" s="118"/>
      <c r="O37" s="117"/>
      <c r="P37" s="117"/>
      <c r="Q37" s="117"/>
      <c r="R37" s="118"/>
      <c r="S37" s="118"/>
      <c r="T37" s="119"/>
      <c r="U37" s="119"/>
      <c r="V37" s="119" t="str">
        <f t="shared" si="1"/>
        <v/>
      </c>
      <c r="W37" s="119"/>
      <c r="X37" s="119"/>
      <c r="Y37" s="119" t="str">
        <f t="shared" si="2"/>
        <v/>
      </c>
      <c r="Z37" s="11" t="str">
        <f t="shared" si="3"/>
        <v/>
      </c>
      <c r="AA37" s="116"/>
      <c r="AB37" s="14" t="str">
        <f t="shared" si="4"/>
        <v/>
      </c>
    </row>
    <row r="38" spans="2:28" x14ac:dyDescent="0.15">
      <c r="B38" s="1">
        <v>29</v>
      </c>
      <c r="C38" s="116"/>
      <c r="D38" s="117"/>
      <c r="E38" s="117"/>
      <c r="F38" s="118"/>
      <c r="G38" s="117"/>
      <c r="H38" s="117"/>
      <c r="I38" s="117"/>
      <c r="J38" s="118"/>
      <c r="K38" s="117"/>
      <c r="L38" s="117"/>
      <c r="M38" s="117"/>
      <c r="N38" s="118"/>
      <c r="O38" s="117"/>
      <c r="P38" s="117"/>
      <c r="Q38" s="117"/>
      <c r="R38" s="118"/>
      <c r="S38" s="118"/>
      <c r="T38" s="119"/>
      <c r="U38" s="119"/>
      <c r="V38" s="119" t="str">
        <f t="shared" si="1"/>
        <v/>
      </c>
      <c r="W38" s="119"/>
      <c r="X38" s="119"/>
      <c r="Y38" s="119" t="str">
        <f t="shared" si="2"/>
        <v/>
      </c>
      <c r="Z38" s="11" t="str">
        <f t="shared" si="3"/>
        <v/>
      </c>
      <c r="AA38" s="116"/>
      <c r="AB38" s="14" t="str">
        <f t="shared" si="4"/>
        <v/>
      </c>
    </row>
    <row r="39" spans="2:28" x14ac:dyDescent="0.15">
      <c r="B39" s="1">
        <v>30</v>
      </c>
      <c r="C39" s="116"/>
      <c r="D39" s="117"/>
      <c r="E39" s="117"/>
      <c r="F39" s="118"/>
      <c r="G39" s="117"/>
      <c r="H39" s="117"/>
      <c r="I39" s="117"/>
      <c r="J39" s="118"/>
      <c r="K39" s="117"/>
      <c r="L39" s="117"/>
      <c r="M39" s="117"/>
      <c r="N39" s="118"/>
      <c r="O39" s="117"/>
      <c r="P39" s="117"/>
      <c r="Q39" s="117"/>
      <c r="R39" s="118"/>
      <c r="S39" s="118"/>
      <c r="T39" s="119"/>
      <c r="U39" s="119"/>
      <c r="V39" s="119" t="str">
        <f t="shared" si="1"/>
        <v/>
      </c>
      <c r="W39" s="119"/>
      <c r="X39" s="119"/>
      <c r="Y39" s="119" t="str">
        <f t="shared" si="2"/>
        <v/>
      </c>
      <c r="Z39" s="11" t="str">
        <f t="shared" si="3"/>
        <v/>
      </c>
      <c r="AA39" s="116"/>
      <c r="AB39" s="14" t="str">
        <f t="shared" si="4"/>
        <v/>
      </c>
    </row>
    <row r="40" spans="2:28" x14ac:dyDescent="0.15">
      <c r="B40" s="1">
        <v>31</v>
      </c>
      <c r="C40" s="116"/>
      <c r="D40" s="117"/>
      <c r="E40" s="117"/>
      <c r="F40" s="118"/>
      <c r="G40" s="117"/>
      <c r="H40" s="117"/>
      <c r="I40" s="117"/>
      <c r="J40" s="118"/>
      <c r="K40" s="117"/>
      <c r="L40" s="117"/>
      <c r="M40" s="117"/>
      <c r="N40" s="118"/>
      <c r="O40" s="117"/>
      <c r="P40" s="117"/>
      <c r="Q40" s="117"/>
      <c r="R40" s="118"/>
      <c r="S40" s="118"/>
      <c r="T40" s="119"/>
      <c r="U40" s="119"/>
      <c r="V40" s="119" t="str">
        <f t="shared" si="1"/>
        <v/>
      </c>
      <c r="W40" s="119"/>
      <c r="X40" s="119"/>
      <c r="Y40" s="119" t="str">
        <f t="shared" si="2"/>
        <v/>
      </c>
      <c r="Z40" s="116"/>
      <c r="AA40" s="116"/>
      <c r="AB40" s="14" t="str">
        <f t="shared" si="4"/>
        <v/>
      </c>
    </row>
    <row r="41" spans="2:28" x14ac:dyDescent="0.15">
      <c r="B41" s="1">
        <v>32</v>
      </c>
      <c r="C41" s="116"/>
      <c r="D41" s="117"/>
      <c r="E41" s="117"/>
      <c r="F41" s="118"/>
      <c r="G41" s="117"/>
      <c r="H41" s="117"/>
      <c r="I41" s="117"/>
      <c r="J41" s="118"/>
      <c r="K41" s="117"/>
      <c r="L41" s="117"/>
      <c r="M41" s="117"/>
      <c r="N41" s="118"/>
      <c r="O41" s="117"/>
      <c r="P41" s="117"/>
      <c r="Q41" s="117"/>
      <c r="R41" s="118"/>
      <c r="S41" s="118"/>
      <c r="T41" s="119"/>
      <c r="U41" s="119"/>
      <c r="V41" s="119" t="str">
        <f t="shared" si="1"/>
        <v/>
      </c>
      <c r="W41" s="119"/>
      <c r="X41" s="119"/>
      <c r="Y41" s="119" t="str">
        <f t="shared" si="2"/>
        <v/>
      </c>
      <c r="Z41" s="116"/>
      <c r="AA41" s="116"/>
      <c r="AB41" s="14" t="str">
        <f t="shared" si="4"/>
        <v/>
      </c>
    </row>
    <row r="42" spans="2:28" x14ac:dyDescent="0.15">
      <c r="B42" s="1">
        <v>33</v>
      </c>
      <c r="C42" s="116"/>
      <c r="D42" s="117"/>
      <c r="E42" s="117"/>
      <c r="F42" s="118"/>
      <c r="G42" s="117"/>
      <c r="H42" s="117"/>
      <c r="I42" s="117"/>
      <c r="J42" s="118"/>
      <c r="K42" s="117"/>
      <c r="L42" s="117"/>
      <c r="M42" s="117"/>
      <c r="N42" s="118"/>
      <c r="O42" s="117"/>
      <c r="P42" s="117"/>
      <c r="Q42" s="117"/>
      <c r="R42" s="118"/>
      <c r="S42" s="118"/>
      <c r="T42" s="119"/>
      <c r="U42" s="119"/>
      <c r="V42" s="119" t="str">
        <f t="shared" si="1"/>
        <v/>
      </c>
      <c r="W42" s="119"/>
      <c r="X42" s="119"/>
      <c r="Y42" s="119" t="str">
        <f t="shared" si="2"/>
        <v/>
      </c>
      <c r="Z42" s="116"/>
      <c r="AA42" s="116"/>
      <c r="AB42" s="14" t="str">
        <f t="shared" si="4"/>
        <v/>
      </c>
    </row>
    <row r="43" spans="2:28" x14ac:dyDescent="0.15">
      <c r="B43" s="1">
        <v>34</v>
      </c>
      <c r="C43" s="116"/>
      <c r="D43" s="117"/>
      <c r="E43" s="117"/>
      <c r="F43" s="118"/>
      <c r="G43" s="117"/>
      <c r="H43" s="117"/>
      <c r="I43" s="117"/>
      <c r="J43" s="118"/>
      <c r="K43" s="117"/>
      <c r="L43" s="117"/>
      <c r="M43" s="117"/>
      <c r="N43" s="118"/>
      <c r="O43" s="117"/>
      <c r="P43" s="117"/>
      <c r="Q43" s="117"/>
      <c r="R43" s="118"/>
      <c r="S43" s="118"/>
      <c r="T43" s="119"/>
      <c r="U43" s="119"/>
      <c r="V43" s="119" t="str">
        <f t="shared" si="1"/>
        <v/>
      </c>
      <c r="W43" s="119"/>
      <c r="X43" s="119"/>
      <c r="Y43" s="119" t="str">
        <f t="shared" si="2"/>
        <v/>
      </c>
      <c r="Z43" s="116"/>
      <c r="AA43" s="116"/>
      <c r="AB43" s="14" t="str">
        <f t="shared" si="4"/>
        <v/>
      </c>
    </row>
    <row r="44" spans="2:28" x14ac:dyDescent="0.15">
      <c r="B44" s="1">
        <v>35</v>
      </c>
      <c r="C44" s="116"/>
      <c r="D44" s="117"/>
      <c r="E44" s="117"/>
      <c r="F44" s="118"/>
      <c r="G44" s="117"/>
      <c r="H44" s="117"/>
      <c r="I44" s="117"/>
      <c r="J44" s="118"/>
      <c r="K44" s="117"/>
      <c r="L44" s="117"/>
      <c r="M44" s="117"/>
      <c r="N44" s="118"/>
      <c r="O44" s="117"/>
      <c r="P44" s="117"/>
      <c r="Q44" s="117"/>
      <c r="R44" s="118"/>
      <c r="S44" s="118"/>
      <c r="T44" s="119"/>
      <c r="U44" s="119"/>
      <c r="V44" s="119" t="str">
        <f t="shared" si="1"/>
        <v/>
      </c>
      <c r="W44" s="119"/>
      <c r="X44" s="119"/>
      <c r="Y44" s="119" t="str">
        <f t="shared" si="2"/>
        <v/>
      </c>
      <c r="Z44" s="116"/>
      <c r="AA44" s="116"/>
      <c r="AB44" s="14" t="str">
        <f t="shared" si="4"/>
        <v/>
      </c>
    </row>
    <row r="45" spans="2:28" x14ac:dyDescent="0.15">
      <c r="B45" s="1">
        <v>36</v>
      </c>
      <c r="C45" s="116"/>
      <c r="D45" s="117"/>
      <c r="E45" s="117"/>
      <c r="F45" s="118"/>
      <c r="G45" s="117"/>
      <c r="H45" s="117"/>
      <c r="I45" s="117"/>
      <c r="J45" s="118"/>
      <c r="K45" s="117"/>
      <c r="L45" s="117"/>
      <c r="M45" s="117"/>
      <c r="N45" s="118"/>
      <c r="O45" s="117"/>
      <c r="P45" s="117"/>
      <c r="Q45" s="117"/>
      <c r="R45" s="118"/>
      <c r="S45" s="118"/>
      <c r="T45" s="119"/>
      <c r="U45" s="119"/>
      <c r="V45" s="119" t="str">
        <f t="shared" si="1"/>
        <v/>
      </c>
      <c r="W45" s="119"/>
      <c r="X45" s="119"/>
      <c r="Y45" s="119" t="str">
        <f t="shared" si="2"/>
        <v/>
      </c>
      <c r="Z45" s="116"/>
      <c r="AA45" s="116"/>
      <c r="AB45" s="14" t="str">
        <f t="shared" si="4"/>
        <v/>
      </c>
    </row>
    <row r="46" spans="2:28" x14ac:dyDescent="0.15">
      <c r="B46" s="1">
        <v>37</v>
      </c>
      <c r="C46" s="116"/>
      <c r="D46" s="117"/>
      <c r="E46" s="117"/>
      <c r="F46" s="118"/>
      <c r="G46" s="117"/>
      <c r="H46" s="117"/>
      <c r="I46" s="117"/>
      <c r="J46" s="118"/>
      <c r="K46" s="117"/>
      <c r="L46" s="117"/>
      <c r="M46" s="117"/>
      <c r="N46" s="118"/>
      <c r="O46" s="117"/>
      <c r="P46" s="117"/>
      <c r="Q46" s="117"/>
      <c r="R46" s="118"/>
      <c r="S46" s="118"/>
      <c r="T46" s="119"/>
      <c r="U46" s="119"/>
      <c r="V46" s="119" t="str">
        <f t="shared" si="1"/>
        <v/>
      </c>
      <c r="W46" s="119"/>
      <c r="X46" s="119"/>
      <c r="Y46" s="119" t="str">
        <f t="shared" si="2"/>
        <v/>
      </c>
      <c r="Z46" s="116"/>
      <c r="AA46" s="116"/>
      <c r="AB46" s="14" t="str">
        <f t="shared" si="4"/>
        <v/>
      </c>
    </row>
    <row r="47" spans="2:28" x14ac:dyDescent="0.15">
      <c r="B47" s="1">
        <v>38</v>
      </c>
      <c r="C47" s="116"/>
      <c r="D47" s="117"/>
      <c r="E47" s="117"/>
      <c r="F47" s="118"/>
      <c r="G47" s="117"/>
      <c r="H47" s="117"/>
      <c r="I47" s="117"/>
      <c r="J47" s="118"/>
      <c r="K47" s="117"/>
      <c r="L47" s="117"/>
      <c r="M47" s="117"/>
      <c r="N47" s="118"/>
      <c r="O47" s="117"/>
      <c r="P47" s="117"/>
      <c r="Q47" s="117"/>
      <c r="R47" s="118"/>
      <c r="S47" s="118"/>
      <c r="T47" s="119"/>
      <c r="U47" s="119"/>
      <c r="V47" s="119" t="str">
        <f t="shared" si="1"/>
        <v/>
      </c>
      <c r="W47" s="119"/>
      <c r="X47" s="119"/>
      <c r="Y47" s="119" t="str">
        <f t="shared" si="2"/>
        <v/>
      </c>
      <c r="Z47" s="116"/>
      <c r="AA47" s="116"/>
      <c r="AB47" s="14" t="str">
        <f t="shared" si="4"/>
        <v/>
      </c>
    </row>
    <row r="48" spans="2:28" x14ac:dyDescent="0.15">
      <c r="B48" s="1">
        <v>39</v>
      </c>
      <c r="C48" s="116"/>
      <c r="D48" s="117"/>
      <c r="E48" s="117"/>
      <c r="F48" s="118"/>
      <c r="G48" s="117"/>
      <c r="H48" s="117"/>
      <c r="I48" s="117"/>
      <c r="J48" s="118"/>
      <c r="K48" s="117"/>
      <c r="L48" s="117"/>
      <c r="M48" s="117"/>
      <c r="N48" s="118"/>
      <c r="O48" s="117"/>
      <c r="P48" s="117"/>
      <c r="Q48" s="117"/>
      <c r="R48" s="118"/>
      <c r="S48" s="118"/>
      <c r="T48" s="119"/>
      <c r="U48" s="119"/>
      <c r="V48" s="119" t="str">
        <f t="shared" si="1"/>
        <v/>
      </c>
      <c r="W48" s="119"/>
      <c r="X48" s="119"/>
      <c r="Y48" s="119" t="str">
        <f t="shared" si="2"/>
        <v/>
      </c>
      <c r="Z48" s="116"/>
      <c r="AA48" s="116"/>
      <c r="AB48" s="14" t="str">
        <f t="shared" si="4"/>
        <v/>
      </c>
    </row>
    <row r="49" spans="2:28" ht="14.25" thickBot="1" x14ac:dyDescent="0.2">
      <c r="B49" s="7">
        <v>40</v>
      </c>
      <c r="C49" s="120"/>
      <c r="D49" s="121"/>
      <c r="E49" s="121"/>
      <c r="F49" s="122"/>
      <c r="G49" s="124"/>
      <c r="H49" s="121"/>
      <c r="I49" s="121"/>
      <c r="J49" s="122"/>
      <c r="K49" s="121"/>
      <c r="L49" s="121"/>
      <c r="M49" s="121"/>
      <c r="N49" s="122"/>
      <c r="O49" s="121"/>
      <c r="P49" s="121"/>
      <c r="Q49" s="121"/>
      <c r="R49" s="122"/>
      <c r="S49" s="122"/>
      <c r="T49" s="123"/>
      <c r="U49" s="123"/>
      <c r="V49" s="123" t="str">
        <f t="shared" si="1"/>
        <v/>
      </c>
      <c r="W49" s="123"/>
      <c r="X49" s="123"/>
      <c r="Y49" s="123" t="str">
        <f t="shared" si="2"/>
        <v/>
      </c>
      <c r="Z49" s="120"/>
      <c r="AA49" s="120"/>
      <c r="AB49" s="15" t="str">
        <f t="shared" si="4"/>
        <v/>
      </c>
    </row>
    <row r="50" spans="2:28" x14ac:dyDescent="0.15">
      <c r="C50" s="91"/>
      <c r="D50" s="91"/>
      <c r="E50" s="91"/>
      <c r="F50" s="91"/>
      <c r="G50" s="91"/>
      <c r="H50" s="91"/>
      <c r="I50" s="91"/>
      <c r="J50" s="91"/>
      <c r="K50" s="91"/>
      <c r="L50" s="91"/>
      <c r="M50" s="91"/>
      <c r="N50" s="91"/>
      <c r="O50" s="91"/>
      <c r="P50" s="91"/>
      <c r="Q50" s="91"/>
      <c r="R50" s="91"/>
      <c r="S50" s="91"/>
    </row>
  </sheetData>
  <mergeCells count="14">
    <mergeCell ref="O7:R7"/>
    <mergeCell ref="G6:R6"/>
    <mergeCell ref="B5:B8"/>
    <mergeCell ref="C5:C8"/>
    <mergeCell ref="Z6:Z8"/>
    <mergeCell ref="T5:AB5"/>
    <mergeCell ref="W6:Y7"/>
    <mergeCell ref="D5:S5"/>
    <mergeCell ref="AA6:AB7"/>
    <mergeCell ref="S6:S7"/>
    <mergeCell ref="T6:V7"/>
    <mergeCell ref="D6:F7"/>
    <mergeCell ref="G7:J7"/>
    <mergeCell ref="K7:N7"/>
  </mergeCells>
  <phoneticPr fontId="5"/>
  <conditionalFormatting sqref="C10:S49">
    <cfRule type="containsBlanks" dxfId="53" priority="37">
      <formula>LEN(TRIM(C10))=0</formula>
    </cfRule>
  </conditionalFormatting>
  <conditionalFormatting sqref="H10:H49">
    <cfRule type="expression" dxfId="52" priority="31">
      <formula>SUM($G10:$I10)=1</formula>
    </cfRule>
    <cfRule type="expression" dxfId="51" priority="33">
      <formula>SUM($G10:$I10)&gt;1</formula>
    </cfRule>
  </conditionalFormatting>
  <conditionalFormatting sqref="G10:G49">
    <cfRule type="expression" dxfId="50" priority="25">
      <formula>SUM($G10:$I10)=1</formula>
    </cfRule>
    <cfRule type="expression" dxfId="49" priority="26">
      <formula>SUM($G10:$I10)&gt;1</formula>
    </cfRule>
  </conditionalFormatting>
  <conditionalFormatting sqref="I10">
    <cfRule type="expression" dxfId="48" priority="21">
      <formula>SUM($G10:$I10)=1</formula>
    </cfRule>
    <cfRule type="expression" dxfId="47" priority="22">
      <formula>SUM($G10:$I10)&gt;1</formula>
    </cfRule>
  </conditionalFormatting>
  <conditionalFormatting sqref="I11:I49">
    <cfRule type="expression" dxfId="46" priority="19">
      <formula>SUM($G11:$I11)=1</formula>
    </cfRule>
    <cfRule type="expression" dxfId="45" priority="20">
      <formula>SUM($G11:$I11)&gt;1</formula>
    </cfRule>
  </conditionalFormatting>
  <conditionalFormatting sqref="K10:K49">
    <cfRule type="expression" dxfId="44" priority="17">
      <formula>SUM($K10:$M10)&gt;1</formula>
    </cfRule>
    <cfRule type="expression" dxfId="43" priority="18">
      <formula>SUM($K10:$M10)=1</formula>
    </cfRule>
  </conditionalFormatting>
  <conditionalFormatting sqref="L10:L49">
    <cfRule type="expression" dxfId="42" priority="15">
      <formula>SUM($K10:$M10)&gt;1</formula>
    </cfRule>
    <cfRule type="expression" dxfId="41" priority="16">
      <formula>SUM($K10:$M10)=1</formula>
    </cfRule>
  </conditionalFormatting>
  <conditionalFormatting sqref="M10:M49">
    <cfRule type="expression" dxfId="40" priority="13">
      <formula>SUM($K10:$M10)&gt;1</formula>
    </cfRule>
    <cfRule type="expression" dxfId="39" priority="14">
      <formula>SUM($K10:$M10)=1</formula>
    </cfRule>
  </conditionalFormatting>
  <conditionalFormatting sqref="O10:O49">
    <cfRule type="expression" dxfId="38" priority="11">
      <formula>SUM($O10:$Q10)&gt;1</formula>
    </cfRule>
    <cfRule type="expression" dxfId="37" priority="12">
      <formula>SUM($O10:$Q10)=1</formula>
    </cfRule>
  </conditionalFormatting>
  <conditionalFormatting sqref="P10:P49">
    <cfRule type="expression" dxfId="36" priority="9">
      <formula>SUM($O10:$Q10)&gt;1</formula>
    </cfRule>
    <cfRule type="expression" dxfId="35" priority="10">
      <formula>SUM($O10:$Q10)=1</formula>
    </cfRule>
  </conditionalFormatting>
  <conditionalFormatting sqref="Q10:Q49">
    <cfRule type="expression" dxfId="34" priority="7">
      <formula>SUM($O10:$Q10)&gt;1</formula>
    </cfRule>
    <cfRule type="expression" dxfId="33" priority="8">
      <formula>SUM($O10:$Q10)=1</formula>
    </cfRule>
  </conditionalFormatting>
  <conditionalFormatting sqref="AA9:AA49">
    <cfRule type="containsBlanks" dxfId="32" priority="6">
      <formula>LEN(TRIM(AA9))=0</formula>
    </cfRule>
  </conditionalFormatting>
  <conditionalFormatting sqref="C1:C4">
    <cfRule type="containsBlanks" dxfId="31" priority="5">
      <formula>LEN(TRIM(C1))=0</formula>
    </cfRule>
  </conditionalFormatting>
  <conditionalFormatting sqref="D9:F49">
    <cfRule type="cellIs" dxfId="30" priority="4" operator="greaterThan">
      <formula>5</formula>
    </cfRule>
  </conditionalFormatting>
  <conditionalFormatting sqref="J10:J49 N10:N49 R10:R49">
    <cfRule type="cellIs" dxfId="29" priority="3" operator="greaterThan">
      <formula>3</formula>
    </cfRule>
  </conditionalFormatting>
  <conditionalFormatting sqref="S10:S49">
    <cfRule type="cellIs" dxfId="28" priority="2" operator="greaterThan">
      <formula>5</formula>
    </cfRule>
  </conditionalFormatting>
  <conditionalFormatting sqref="T10:U49 W10:X49">
    <cfRule type="containsBlanks" dxfId="27" priority="1">
      <formula>LEN(TRIM(T10))=0</formula>
    </cfRule>
  </conditionalFormatting>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55"/>
  <sheetViews>
    <sheetView view="pageBreakPreview" zoomScale="90" zoomScaleNormal="90" zoomScaleSheetLayoutView="90" workbookViewId="0">
      <pane xSplit="3" ySplit="9" topLeftCell="D10" activePane="bottomRight" state="frozen"/>
      <selection pane="topRight" activeCell="D1" sqref="D1"/>
      <selection pane="bottomLeft" activeCell="A11" sqref="A11"/>
      <selection pane="bottomRight" activeCell="D10" sqref="D10"/>
    </sheetView>
  </sheetViews>
  <sheetFormatPr defaultRowHeight="13.5" x14ac:dyDescent="0.15"/>
  <cols>
    <col min="1" max="1" width="2.5" style="21" customWidth="1"/>
    <col min="2" max="2" width="4.25" style="21" bestFit="1" customWidth="1"/>
    <col min="3" max="3" width="12.375" style="21" bestFit="1" customWidth="1"/>
    <col min="4" max="4" width="8.875" style="21" customWidth="1"/>
    <col min="5" max="6" width="8.875" style="22" customWidth="1"/>
    <col min="7" max="7" width="8.875" style="21" customWidth="1"/>
    <col min="8" max="9" width="8.875" style="22" customWidth="1"/>
    <col min="10" max="10" width="8.875" style="21" customWidth="1"/>
    <col min="11" max="12" width="8.875" style="22" customWidth="1"/>
    <col min="13" max="13" width="0.625" style="23" customWidth="1"/>
    <col min="14" max="14" width="11" style="21" customWidth="1"/>
    <col min="15" max="18" width="8.75" style="22" customWidth="1"/>
    <col min="19" max="19" width="11" style="21" customWidth="1"/>
    <col min="20" max="20" width="14.25" style="22" customWidth="1"/>
    <col min="21" max="21" width="14.25" style="21" customWidth="1"/>
    <col min="22" max="22" width="19" style="21" customWidth="1"/>
    <col min="23" max="16384" width="9" style="21"/>
  </cols>
  <sheetData>
    <row r="1" spans="1:24" ht="21" x14ac:dyDescent="0.15">
      <c r="A1" s="115" t="s">
        <v>105</v>
      </c>
      <c r="D1" s="22"/>
    </row>
    <row r="2" spans="1:24" ht="39.75" customHeight="1" thickBot="1" x14ac:dyDescent="0.2">
      <c r="A2" s="24"/>
      <c r="B2" s="25" t="str">
        <f>入力シート!C1&amp;" "&amp;入力シート!C2</f>
        <v xml:space="preserve"> </v>
      </c>
      <c r="C2" s="26"/>
      <c r="D2" s="25"/>
      <c r="E2" s="27"/>
      <c r="F2" s="27"/>
      <c r="G2" s="25"/>
      <c r="H2" s="27"/>
      <c r="I2" s="27"/>
      <c r="J2" s="25"/>
      <c r="K2" s="27"/>
      <c r="L2" s="27"/>
      <c r="M2" s="28"/>
      <c r="N2" s="25"/>
      <c r="O2" s="27"/>
      <c r="R2" s="27"/>
      <c r="T2" s="27"/>
      <c r="V2" s="29">
        <v>320013</v>
      </c>
      <c r="W2" s="21" t="s">
        <v>87</v>
      </c>
    </row>
    <row r="3" spans="1:24" ht="35.25" customHeight="1" thickBot="1" x14ac:dyDescent="0.2">
      <c r="B3" s="165" t="s">
        <v>30</v>
      </c>
      <c r="C3" s="168" t="s">
        <v>31</v>
      </c>
      <c r="D3" s="171" t="s">
        <v>32</v>
      </c>
      <c r="E3" s="172"/>
      <c r="F3" s="173"/>
      <c r="G3" s="171" t="s">
        <v>33</v>
      </c>
      <c r="H3" s="172"/>
      <c r="I3" s="173"/>
      <c r="J3" s="171" t="s">
        <v>34</v>
      </c>
      <c r="K3" s="172"/>
      <c r="L3" s="173"/>
      <c r="M3" s="30"/>
      <c r="N3" s="171" t="s">
        <v>35</v>
      </c>
      <c r="O3" s="172"/>
      <c r="P3" s="172"/>
      <c r="Q3" s="172"/>
      <c r="R3" s="172"/>
      <c r="S3" s="172"/>
      <c r="T3" s="172"/>
      <c r="U3" s="173"/>
      <c r="V3" s="87">
        <v>15</v>
      </c>
      <c r="W3" s="21" t="s">
        <v>101</v>
      </c>
    </row>
    <row r="4" spans="1:24" s="31" customFormat="1" ht="26.25" customHeight="1" thickBot="1" x14ac:dyDescent="0.2">
      <c r="B4" s="166"/>
      <c r="C4" s="169"/>
      <c r="D4" s="174" t="s">
        <v>36</v>
      </c>
      <c r="E4" s="176" t="s">
        <v>37</v>
      </c>
      <c r="F4" s="178" t="s">
        <v>38</v>
      </c>
      <c r="G4" s="178" t="s">
        <v>36</v>
      </c>
      <c r="H4" s="176" t="s">
        <v>37</v>
      </c>
      <c r="I4" s="178" t="s">
        <v>38</v>
      </c>
      <c r="J4" s="178" t="s">
        <v>36</v>
      </c>
      <c r="K4" s="176" t="s">
        <v>37</v>
      </c>
      <c r="L4" s="178" t="s">
        <v>38</v>
      </c>
      <c r="M4" s="32"/>
      <c r="N4" s="157" t="s">
        <v>39</v>
      </c>
      <c r="O4" s="155" t="s">
        <v>40</v>
      </c>
      <c r="P4" s="156"/>
      <c r="Q4" s="156"/>
      <c r="R4" s="157" t="s">
        <v>41</v>
      </c>
      <c r="S4" s="159" t="s">
        <v>109</v>
      </c>
      <c r="T4" s="161" t="s">
        <v>42</v>
      </c>
      <c r="U4" s="163" t="s">
        <v>43</v>
      </c>
      <c r="V4" s="154" t="s">
        <v>86</v>
      </c>
    </row>
    <row r="5" spans="1:24" s="31" customFormat="1" ht="25.5" customHeight="1" thickBot="1" x14ac:dyDescent="0.2">
      <c r="B5" s="167"/>
      <c r="C5" s="170"/>
      <c r="D5" s="175"/>
      <c r="E5" s="177"/>
      <c r="F5" s="158"/>
      <c r="G5" s="158"/>
      <c r="H5" s="177"/>
      <c r="I5" s="158"/>
      <c r="J5" s="158"/>
      <c r="K5" s="177"/>
      <c r="L5" s="158"/>
      <c r="M5" s="32"/>
      <c r="N5" s="158"/>
      <c r="O5" s="33" t="s">
        <v>44</v>
      </c>
      <c r="P5" s="58" t="s">
        <v>45</v>
      </c>
      <c r="Q5" s="62" t="s">
        <v>46</v>
      </c>
      <c r="R5" s="158"/>
      <c r="S5" s="160"/>
      <c r="T5" s="162"/>
      <c r="U5" s="164"/>
      <c r="V5" s="154"/>
    </row>
    <row r="6" spans="1:24" s="31" customFormat="1" hidden="1" x14ac:dyDescent="0.15">
      <c r="B6" s="34"/>
      <c r="C6" s="35"/>
      <c r="D6" s="36"/>
      <c r="E6" s="37"/>
      <c r="F6" s="38"/>
      <c r="G6" s="39"/>
      <c r="H6" s="37"/>
      <c r="I6" s="38"/>
      <c r="J6" s="39"/>
      <c r="K6" s="37"/>
      <c r="L6" s="38"/>
      <c r="M6" s="40"/>
      <c r="N6" s="39"/>
      <c r="O6" s="37"/>
      <c r="P6" s="38"/>
      <c r="Q6" s="63"/>
      <c r="R6" s="38"/>
      <c r="S6" s="41"/>
      <c r="T6" s="74"/>
      <c r="U6" s="41"/>
    </row>
    <row r="7" spans="1:24" s="31" customFormat="1" hidden="1" x14ac:dyDescent="0.15">
      <c r="B7" s="64"/>
      <c r="C7" s="65"/>
      <c r="D7" s="66"/>
      <c r="E7" s="67"/>
      <c r="F7" s="68"/>
      <c r="G7" s="69"/>
      <c r="H7" s="67"/>
      <c r="I7" s="68"/>
      <c r="J7" s="69"/>
      <c r="K7" s="67"/>
      <c r="L7" s="68"/>
      <c r="M7" s="40"/>
      <c r="N7" s="69"/>
      <c r="O7" s="67"/>
      <c r="P7" s="68"/>
      <c r="Q7" s="70"/>
      <c r="R7" s="68"/>
      <c r="S7" s="71"/>
      <c r="T7" s="75"/>
      <c r="U7" s="71"/>
    </row>
    <row r="8" spans="1:24" s="31" customFormat="1" hidden="1" x14ac:dyDescent="0.15">
      <c r="B8" s="64"/>
      <c r="C8" s="65"/>
      <c r="D8" s="66"/>
      <c r="E8" s="67"/>
      <c r="F8" s="68"/>
      <c r="G8" s="69"/>
      <c r="H8" s="67"/>
      <c r="I8" s="68"/>
      <c r="J8" s="69"/>
      <c r="K8" s="67"/>
      <c r="L8" s="68"/>
      <c r="M8" s="40"/>
      <c r="N8" s="69"/>
      <c r="O8" s="67"/>
      <c r="P8" s="68"/>
      <c r="Q8" s="70"/>
      <c r="R8" s="68"/>
      <c r="S8" s="71"/>
      <c r="T8" s="75"/>
      <c r="U8" s="71"/>
    </row>
    <row r="9" spans="1:24" s="31" customFormat="1" hidden="1" x14ac:dyDescent="0.15">
      <c r="B9" s="64"/>
      <c r="C9" s="65"/>
      <c r="D9" s="66"/>
      <c r="E9" s="67"/>
      <c r="F9" s="68"/>
      <c r="G9" s="69"/>
      <c r="H9" s="67"/>
      <c r="I9" s="68"/>
      <c r="J9" s="69"/>
      <c r="K9" s="67"/>
      <c r="L9" s="68"/>
      <c r="M9" s="40"/>
      <c r="N9" s="69"/>
      <c r="O9" s="67"/>
      <c r="P9" s="68"/>
      <c r="Q9" s="70"/>
      <c r="R9" s="68"/>
      <c r="S9" s="71"/>
      <c r="T9" s="75"/>
      <c r="U9" s="71"/>
    </row>
    <row r="10" spans="1:24" s="31" customFormat="1" x14ac:dyDescent="0.15">
      <c r="B10" s="42">
        <v>1</v>
      </c>
      <c r="C10" s="43" t="str">
        <f>IF(入力シート!C10="","",入力シート!C10)</f>
        <v/>
      </c>
      <c r="D10" s="44" t="str">
        <f>IF(入力シート!C10="","",入力シート!D10)</f>
        <v/>
      </c>
      <c r="E10" s="45" t="str">
        <f>IF(SUM(入力シート!G10:I10)&gt;1,"確認！",
IF(入力シート!G10=1,"○",
IF(入力シート!H10=1,"△",
IF(入力シート!I10=1,"×","")
)
)
)</f>
        <v/>
      </c>
      <c r="F10" s="46" t="str">
        <f>IF(入力シート!J10=3,"★★★",
IF(入力シート!J10=2,"★★",
IF(入力シート!J10=1,"★","")))</f>
        <v/>
      </c>
      <c r="G10" s="47" t="str">
        <f>IF(入力シート!C10="","",入力シート!E10)</f>
        <v/>
      </c>
      <c r="H10" s="45" t="str">
        <f>IF(SUM(入力シート!K10:M10)&gt;1,"確認！",
IF(入力シート!K10=1,"○",
IF(入力シート!L10=1,"△",
IF(入力シート!M10=1,"×","")
)
)
)</f>
        <v/>
      </c>
      <c r="I10" s="46" t="str">
        <f>IF(入力シート!N10=3,"★★★",
IF(入力シート!N10=2,"★★",
IF(入力シート!N10=1,"★","")))</f>
        <v/>
      </c>
      <c r="J10" s="47" t="str">
        <f>IF(入力シート!C10="","",入力シート!F10)</f>
        <v/>
      </c>
      <c r="K10" s="45" t="str">
        <f>IF(SUM(入力シート!O10:Q10)&gt;1,"確認！",
IF(入力シート!O10=1,"○",
IF(入力シート!P10=1,"△",
IF(入力シート!Q10=1,"×","")
)
)
)</f>
        <v/>
      </c>
      <c r="L10" s="46" t="str">
        <f>IF(入力シート!R10=3,"★★★",
IF(入力シート!R10=2,"★★",
IF(入力シート!R10=1,"★","")))</f>
        <v/>
      </c>
      <c r="M10" s="48"/>
      <c r="N10" s="47" t="str">
        <f>IF(入力シート!C10="","",SUM(入力シート!D10:F10))</f>
        <v/>
      </c>
      <c r="O10" s="47" t="str">
        <f>IF(入力シート!C10="","",入力シート!G10+入力シート!K10+入力シート!O10)</f>
        <v/>
      </c>
      <c r="P10" s="47" t="str">
        <f>IF(入力シート!C10="","",入力シート!H10+入力シート!L10+入力シート!P10)</f>
        <v/>
      </c>
      <c r="Q10" s="47" t="str">
        <f>IF(入力シート!C10="","",入力シート!I10+入力シート!M10+入力シート!Q10)</f>
        <v/>
      </c>
      <c r="R10" s="47" t="str">
        <f>IF(入力シート!C10="","",入力シート!R10+入力シート!N10+入力シート!R10)</f>
        <v/>
      </c>
      <c r="S10" s="46" t="str">
        <f>IF(入力シート!C10="","",IF(O10*5+P10*3+Q10*1&gt;=10,"金メダル",IF(O10*5+P10*3+Q10*1&gt;=5,"銀メダル","銅メダル")))</f>
        <v/>
      </c>
      <c r="T10" s="86" t="str">
        <f>IF(入力シート!AB10="異常値","-",IF(入力シート!C10="","",入力シート!AB10))</f>
        <v/>
      </c>
      <c r="U10" s="92" t="str">
        <f t="shared" ref="U10:U49" si="0">IF(T10="","",IF(OR(T10="-",T10&gt;0),"-",T10*$V$2/1000))</f>
        <v/>
      </c>
      <c r="V10" s="88" t="str">
        <f t="shared" ref="V10" si="1">IFERROR(ABS(U10/$V$3),"")</f>
        <v/>
      </c>
      <c r="X10" s="31" t="str">
        <f>IFERROR(O10*5+P10*3+Q10*1,"")</f>
        <v/>
      </c>
    </row>
    <row r="11" spans="1:24" s="31" customFormat="1" x14ac:dyDescent="0.15">
      <c r="B11" s="42">
        <v>2</v>
      </c>
      <c r="C11" s="43" t="str">
        <f>IF(入力シート!C11="","",入力シート!C11)</f>
        <v/>
      </c>
      <c r="D11" s="44" t="str">
        <f>IF(入力シート!C11="","",入力シート!D11)</f>
        <v/>
      </c>
      <c r="E11" s="45" t="str">
        <f>IF(SUM(入力シート!G11:I11)&gt;1,"確認！",
IF(入力シート!G11=1,"○",
IF(入力シート!H11=1,"△",
IF(入力シート!I11=1,"×","")
)
)
)</f>
        <v/>
      </c>
      <c r="F11" s="46" t="str">
        <f>IF(入力シート!J11=3,"★★★",
IF(入力シート!J11=2,"★★",
IF(入力シート!J11=1,"★","")))</f>
        <v/>
      </c>
      <c r="G11" s="47" t="str">
        <f>IF(入力シート!C11="","",入力シート!E11)</f>
        <v/>
      </c>
      <c r="H11" s="45" t="str">
        <f>IF(SUM(入力シート!K11:M11)&gt;1,"確認！",
IF(入力シート!K11=1,"○",
IF(入力シート!L11=1,"△",
IF(入力シート!M11=1,"×","")
)
)
)</f>
        <v/>
      </c>
      <c r="I11" s="46" t="str">
        <f>IF(入力シート!N11=3,"★★★",
IF(入力シート!N11=2,"★★",
IF(入力シート!N11=1,"★","")))</f>
        <v/>
      </c>
      <c r="J11" s="47" t="str">
        <f>IF(入力シート!C11="","",入力シート!F11)</f>
        <v/>
      </c>
      <c r="K11" s="45" t="str">
        <f>IF(SUM(入力シート!O11:Q11)&gt;1,"確認！",
IF(入力シート!O11=1,"○",
IF(入力シート!P11=1,"△",
IF(入力シート!Q11=1,"×","")
)
)
)</f>
        <v/>
      </c>
      <c r="L11" s="46" t="str">
        <f>IF(入力シート!R11=3,"★★★",
IF(入力シート!R11=2,"★★",
IF(入力シート!R11=1,"★","")))</f>
        <v/>
      </c>
      <c r="M11" s="48"/>
      <c r="N11" s="47" t="str">
        <f>IF(入力シート!C11="","",SUM(入力シート!D11:F11))</f>
        <v/>
      </c>
      <c r="O11" s="47" t="str">
        <f>IF(入力シート!C11="","",入力シート!G11+入力シート!K11+入力シート!O11)</f>
        <v/>
      </c>
      <c r="P11" s="47" t="str">
        <f>IF(入力シート!C11="","",入力シート!H11+入力シート!L11+入力シート!P11)</f>
        <v/>
      </c>
      <c r="Q11" s="47" t="str">
        <f>IF(入力シート!C11="","",入力シート!I11+入力シート!M11+入力シート!Q11)</f>
        <v/>
      </c>
      <c r="R11" s="47" t="str">
        <f>IF(入力シート!C11="","",入力シート!R11+入力シート!N11+入力シート!R11)</f>
        <v/>
      </c>
      <c r="S11" s="46" t="str">
        <f>IF(入力シート!C11="","",IF(O11*5+P11*3+Q11*1&gt;=10,"金メダル",IF(O11*5+P11*3+Q11*1&gt;=5,"銀メダル","銅メダル")))</f>
        <v/>
      </c>
      <c r="T11" s="86" t="str">
        <f>IF(入力シート!AB11="異常値","-",IF(入力シート!C11="","",入力シート!AB11))</f>
        <v/>
      </c>
      <c r="U11" s="92" t="str">
        <f t="shared" si="0"/>
        <v/>
      </c>
      <c r="V11" s="88" t="str">
        <f>IFERROR(ABS(U11/$V$3),"")</f>
        <v/>
      </c>
      <c r="X11" s="31" t="str">
        <f t="shared" ref="X11:X49" si="2">IFERROR(O11*5+P11*3+Q11*1,"")</f>
        <v/>
      </c>
    </row>
    <row r="12" spans="1:24" s="31" customFormat="1" x14ac:dyDescent="0.15">
      <c r="B12" s="42">
        <v>3</v>
      </c>
      <c r="C12" s="43" t="str">
        <f>IF(入力シート!C12="","",入力シート!C12)</f>
        <v/>
      </c>
      <c r="D12" s="44" t="str">
        <f>IF(入力シート!C12="","",入力シート!D12)</f>
        <v/>
      </c>
      <c r="E12" s="45" t="str">
        <f>IF(SUM(入力シート!G12:I12)&gt;1,"確認！",
IF(入力シート!G12=1,"○",
IF(入力シート!H12=1,"△",
IF(入力シート!I12=1,"×","")
)
)
)</f>
        <v/>
      </c>
      <c r="F12" s="46" t="str">
        <f>IF(入力シート!J12=3,"★★★",
IF(入力シート!J12=2,"★★",
IF(入力シート!J12=1,"★","")))</f>
        <v/>
      </c>
      <c r="G12" s="47" t="str">
        <f>IF(入力シート!C12="","",入力シート!E12)</f>
        <v/>
      </c>
      <c r="H12" s="45" t="str">
        <f>IF(SUM(入力シート!K12:M12)&gt;1,"確認！",
IF(入力シート!K12=1,"○",
IF(入力シート!L12=1,"△",
IF(入力シート!M12=1,"×","")
)
)
)</f>
        <v/>
      </c>
      <c r="I12" s="46" t="str">
        <f>IF(入力シート!N12=3,"★★★",
IF(入力シート!N12=2,"★★",
IF(入力シート!N12=1,"★","")))</f>
        <v/>
      </c>
      <c r="J12" s="47" t="str">
        <f>IF(入力シート!C12="","",入力シート!F12)</f>
        <v/>
      </c>
      <c r="K12" s="45" t="str">
        <f>IF(SUM(入力シート!O12:Q12)&gt;1,"確認！",
IF(入力シート!O12=1,"○",
IF(入力シート!P12=1,"△",
IF(入力シート!Q12=1,"×","")
)
)
)</f>
        <v/>
      </c>
      <c r="L12" s="46" t="str">
        <f>IF(入力シート!R12=3,"★★★",
IF(入力シート!R12=2,"★★",
IF(入力シート!R12=1,"★","")))</f>
        <v/>
      </c>
      <c r="M12" s="48"/>
      <c r="N12" s="47" t="str">
        <f>IF(入力シート!C12="","",SUM(入力シート!D12:F12))</f>
        <v/>
      </c>
      <c r="O12" s="47" t="str">
        <f>IF(入力シート!C12="","",入力シート!G12+入力シート!K12+入力シート!O12)</f>
        <v/>
      </c>
      <c r="P12" s="47" t="str">
        <f>IF(入力シート!C12="","",入力シート!H12+入力シート!L12+入力シート!P12)</f>
        <v/>
      </c>
      <c r="Q12" s="47" t="str">
        <f>IF(入力シート!C12="","",入力シート!I12+入力シート!M12+入力シート!Q12)</f>
        <v/>
      </c>
      <c r="R12" s="47" t="str">
        <f>IF(入力シート!C12="","",入力シート!R12+入力シート!N12+入力シート!R12)</f>
        <v/>
      </c>
      <c r="S12" s="46" t="str">
        <f>IF(入力シート!C12="","",IF(O12*5+P12*3+Q12*1&gt;=10,"金メダル",IF(O12*5+P12*3+Q12*1&gt;=5,"銀メダル","銅メダル")))</f>
        <v/>
      </c>
      <c r="T12" s="86" t="str">
        <f>IF(入力シート!AB12="異常値","-",IF(入力シート!C12="","",入力シート!AB12))</f>
        <v/>
      </c>
      <c r="U12" s="92" t="str">
        <f t="shared" si="0"/>
        <v/>
      </c>
      <c r="V12" s="88" t="str">
        <f t="shared" ref="V12:V49" si="3">IFERROR(ABS(U12/$V$3),"")</f>
        <v/>
      </c>
      <c r="X12" s="31" t="str">
        <f t="shared" si="2"/>
        <v/>
      </c>
    </row>
    <row r="13" spans="1:24" s="31" customFormat="1" x14ac:dyDescent="0.15">
      <c r="B13" s="42">
        <v>4</v>
      </c>
      <c r="C13" s="43" t="str">
        <f>IF(入力シート!C13="","",入力シート!C13)</f>
        <v/>
      </c>
      <c r="D13" s="44" t="str">
        <f>IF(入力シート!C13="","",入力シート!D13)</f>
        <v/>
      </c>
      <c r="E13" s="45" t="str">
        <f>IF(SUM(入力シート!G13:I13)&gt;1,"確認！",
IF(入力シート!G13=1,"○",
IF(入力シート!H13=1,"△",
IF(入力シート!I13=1,"×","")
)
)
)</f>
        <v/>
      </c>
      <c r="F13" s="46" t="str">
        <f>IF(入力シート!J13=3,"★★★",
IF(入力シート!J13=2,"★★",
IF(入力シート!J13=1,"★","")))</f>
        <v/>
      </c>
      <c r="G13" s="47" t="str">
        <f>IF(入力シート!C13="","",入力シート!E13)</f>
        <v/>
      </c>
      <c r="H13" s="45" t="str">
        <f>IF(SUM(入力シート!K13:M13)&gt;1,"確認！",
IF(入力シート!K13=1,"○",
IF(入力シート!L13=1,"△",
IF(入力シート!M13=1,"×","")
)
)
)</f>
        <v/>
      </c>
      <c r="I13" s="46" t="str">
        <f>IF(入力シート!N13=3,"★★★",
IF(入力シート!N13=2,"★★",
IF(入力シート!N13=1,"★","")))</f>
        <v/>
      </c>
      <c r="J13" s="47" t="str">
        <f>IF(入力シート!C13="","",入力シート!F13)</f>
        <v/>
      </c>
      <c r="K13" s="45" t="str">
        <f>IF(SUM(入力シート!O13:Q13)&gt;1,"確認！",
IF(入力シート!O13=1,"○",
IF(入力シート!P13=1,"△",
IF(入力シート!Q13=1,"×","")
)
)
)</f>
        <v/>
      </c>
      <c r="L13" s="46" t="str">
        <f>IF(入力シート!R13=3,"★★★",
IF(入力シート!R13=2,"★★",
IF(入力シート!R13=1,"★","")))</f>
        <v/>
      </c>
      <c r="M13" s="48"/>
      <c r="N13" s="47" t="str">
        <f>IF(入力シート!C13="","",SUM(入力シート!D13:F13))</f>
        <v/>
      </c>
      <c r="O13" s="47" t="str">
        <f>IF(入力シート!C13="","",入力シート!G13+入力シート!K13+入力シート!O13)</f>
        <v/>
      </c>
      <c r="P13" s="47" t="str">
        <f>IF(入力シート!C13="","",入力シート!H13+入力シート!L13+入力シート!P13)</f>
        <v/>
      </c>
      <c r="Q13" s="47" t="str">
        <f>IF(入力シート!C13="","",入力シート!I13+入力シート!M13+入力シート!Q13)</f>
        <v/>
      </c>
      <c r="R13" s="47" t="str">
        <f>IF(入力シート!C13="","",入力シート!R13+入力シート!N13+入力シート!R13)</f>
        <v/>
      </c>
      <c r="S13" s="46" t="str">
        <f>IF(入力シート!C13="","",IF(O13*5+P13*3+Q13*1&gt;=10,"金メダル",IF(O13*5+P13*3+Q13*1&gt;=5,"銀メダル","銅メダル")))</f>
        <v/>
      </c>
      <c r="T13" s="86" t="str">
        <f>IF(入力シート!AB13="異常値","-",IF(入力シート!C13="","",入力シート!AB13))</f>
        <v/>
      </c>
      <c r="U13" s="92" t="str">
        <f t="shared" si="0"/>
        <v/>
      </c>
      <c r="V13" s="88" t="str">
        <f t="shared" si="3"/>
        <v/>
      </c>
      <c r="X13" s="31" t="str">
        <f t="shared" si="2"/>
        <v/>
      </c>
    </row>
    <row r="14" spans="1:24" s="31" customFormat="1" x14ac:dyDescent="0.15">
      <c r="B14" s="42">
        <v>5</v>
      </c>
      <c r="C14" s="43" t="str">
        <f>IF(入力シート!C14="","",入力シート!C14)</f>
        <v/>
      </c>
      <c r="D14" s="44" t="str">
        <f>IF(入力シート!C14="","",入力シート!D14)</f>
        <v/>
      </c>
      <c r="E14" s="45" t="str">
        <f>IF(SUM(入力シート!G14:I14)&gt;1,"確認！",
IF(入力シート!G14=1,"○",
IF(入力シート!H14=1,"△",
IF(入力シート!I14=1,"×","")
)
)
)</f>
        <v/>
      </c>
      <c r="F14" s="46" t="str">
        <f>IF(入力シート!J14=3,"★★★",
IF(入力シート!J14=2,"★★",
IF(入力シート!J14=1,"★","")))</f>
        <v/>
      </c>
      <c r="G14" s="47" t="str">
        <f>IF(入力シート!C14="","",入力シート!E14)</f>
        <v/>
      </c>
      <c r="H14" s="45" t="str">
        <f>IF(SUM(入力シート!K14:M14)&gt;1,"確認！",
IF(入力シート!K14=1,"○",
IF(入力シート!L14=1,"△",
IF(入力シート!M14=1,"×","")
)
)
)</f>
        <v/>
      </c>
      <c r="I14" s="46" t="str">
        <f>IF(入力シート!N14=3,"★★★",
IF(入力シート!N14=2,"★★",
IF(入力シート!N14=1,"★","")))</f>
        <v/>
      </c>
      <c r="J14" s="47" t="str">
        <f>IF(入力シート!C14="","",入力シート!F14)</f>
        <v/>
      </c>
      <c r="K14" s="45" t="str">
        <f>IF(SUM(入力シート!O14:Q14)&gt;1,"確認！",
IF(入力シート!O14=1,"○",
IF(入力シート!P14=1,"△",
IF(入力シート!Q14=1,"×","")
)
)
)</f>
        <v/>
      </c>
      <c r="L14" s="46" t="str">
        <f>IF(入力シート!R14=3,"★★★",
IF(入力シート!R14=2,"★★",
IF(入力シート!R14=1,"★","")))</f>
        <v/>
      </c>
      <c r="M14" s="48"/>
      <c r="N14" s="47" t="str">
        <f>IF(入力シート!C14="","",SUM(入力シート!D14:F14))</f>
        <v/>
      </c>
      <c r="O14" s="47" t="str">
        <f>IF(入力シート!C14="","",入力シート!G14+入力シート!K14+入力シート!O14)</f>
        <v/>
      </c>
      <c r="P14" s="47" t="str">
        <f>IF(入力シート!C14="","",入力シート!H14+入力シート!L14+入力シート!P14)</f>
        <v/>
      </c>
      <c r="Q14" s="47" t="str">
        <f>IF(入力シート!C14="","",入力シート!I14+入力シート!M14+入力シート!Q14)</f>
        <v/>
      </c>
      <c r="R14" s="47" t="str">
        <f>IF(入力シート!C14="","",入力シート!R14+入力シート!N14+入力シート!R14)</f>
        <v/>
      </c>
      <c r="S14" s="46" t="str">
        <f>IF(入力シート!C14="","",IF(O14*5+P14*3+Q14*1&gt;=10,"金メダル",IF(O14*5+P14*3+Q14*1&gt;=5,"銀メダル","銅メダル")))</f>
        <v/>
      </c>
      <c r="T14" s="86" t="str">
        <f>IF(入力シート!AB14="異常値","-",IF(入力シート!C14="","",入力シート!AB14))</f>
        <v/>
      </c>
      <c r="U14" s="92" t="str">
        <f t="shared" si="0"/>
        <v/>
      </c>
      <c r="V14" s="88" t="str">
        <f t="shared" si="3"/>
        <v/>
      </c>
      <c r="X14" s="31" t="str">
        <f t="shared" si="2"/>
        <v/>
      </c>
    </row>
    <row r="15" spans="1:24" s="31" customFormat="1" x14ac:dyDescent="0.15">
      <c r="B15" s="42">
        <v>6</v>
      </c>
      <c r="C15" s="43" t="str">
        <f>IF(入力シート!C15="","",入力シート!C15)</f>
        <v/>
      </c>
      <c r="D15" s="44" t="str">
        <f>IF(入力シート!C15="","",入力シート!D15)</f>
        <v/>
      </c>
      <c r="E15" s="45" t="str">
        <f>IF(SUM(入力シート!G15:I15)&gt;1,"確認！",
IF(入力シート!G15=1,"○",
IF(入力シート!H15=1,"△",
IF(入力シート!I15=1,"×","")
)
)
)</f>
        <v/>
      </c>
      <c r="F15" s="46" t="str">
        <f>IF(入力シート!J15=3,"★★★",
IF(入力シート!J15=2,"★★",
IF(入力シート!J15=1,"★","")))</f>
        <v/>
      </c>
      <c r="G15" s="47" t="str">
        <f>IF(入力シート!C15="","",入力シート!E15)</f>
        <v/>
      </c>
      <c r="H15" s="45" t="str">
        <f>IF(SUM(入力シート!K15:M15)&gt;1,"確認！",
IF(入力シート!K15=1,"○",
IF(入力シート!L15=1,"△",
IF(入力シート!M15=1,"×","")
)
)
)</f>
        <v/>
      </c>
      <c r="I15" s="46" t="str">
        <f>IF(入力シート!N15=3,"★★★",
IF(入力シート!N15=2,"★★",
IF(入力シート!N15=1,"★","")))</f>
        <v/>
      </c>
      <c r="J15" s="47" t="str">
        <f>IF(入力シート!C15="","",入力シート!F15)</f>
        <v/>
      </c>
      <c r="K15" s="45" t="str">
        <f>IF(SUM(入力シート!O15:Q15)&gt;1,"確認！",
IF(入力シート!O15=1,"○",
IF(入力シート!P15=1,"△",
IF(入力シート!Q15=1,"×","")
)
)
)</f>
        <v/>
      </c>
      <c r="L15" s="46" t="str">
        <f>IF(入力シート!R15=3,"★★★",
IF(入力シート!R15=2,"★★",
IF(入力シート!R15=1,"★","")))</f>
        <v/>
      </c>
      <c r="M15" s="40"/>
      <c r="N15" s="47" t="str">
        <f>IF(入力シート!C15="","",SUM(入力シート!D15:F15))</f>
        <v/>
      </c>
      <c r="O15" s="47" t="str">
        <f>IF(入力シート!C15="","",入力シート!G15+入力シート!K15+入力シート!O15)</f>
        <v/>
      </c>
      <c r="P15" s="47" t="str">
        <f>IF(入力シート!C15="","",入力シート!H15+入力シート!L15+入力シート!P15)</f>
        <v/>
      </c>
      <c r="Q15" s="47" t="str">
        <f>IF(入力シート!C15="","",入力シート!I15+入力シート!M15+入力シート!Q15)</f>
        <v/>
      </c>
      <c r="R15" s="47" t="str">
        <f>IF(入力シート!C15="","",入力シート!R15+入力シート!N15+入力シート!R15)</f>
        <v/>
      </c>
      <c r="S15" s="46" t="str">
        <f>IF(入力シート!C15="","",IF(O15*5+P15*3+Q15*1&gt;=10,"金メダル",IF(O15*5+P15*3+Q15*1&gt;=5,"銀メダル","銅メダル")))</f>
        <v/>
      </c>
      <c r="T15" s="86" t="str">
        <f>IF(入力シート!AB15="異常値","-",IF(入力シート!C15="","",入力シート!AB15))</f>
        <v/>
      </c>
      <c r="U15" s="92" t="str">
        <f t="shared" si="0"/>
        <v/>
      </c>
      <c r="V15" s="88" t="str">
        <f t="shared" si="3"/>
        <v/>
      </c>
      <c r="X15" s="31" t="str">
        <f t="shared" si="2"/>
        <v/>
      </c>
    </row>
    <row r="16" spans="1:24" s="31" customFormat="1" x14ac:dyDescent="0.15">
      <c r="B16" s="42">
        <v>7</v>
      </c>
      <c r="C16" s="43" t="str">
        <f>IF(入力シート!C16="","",入力シート!C16)</f>
        <v/>
      </c>
      <c r="D16" s="44" t="str">
        <f>IF(入力シート!C16="","",入力シート!D16)</f>
        <v/>
      </c>
      <c r="E16" s="45" t="str">
        <f>IF(SUM(入力シート!G16:I16)&gt;1,"確認！",
IF(入力シート!G16=1,"○",
IF(入力シート!H16=1,"△",
IF(入力シート!I16=1,"×","")
)
)
)</f>
        <v/>
      </c>
      <c r="F16" s="46" t="str">
        <f>IF(入力シート!J16=3,"★★★",
IF(入力シート!J16=2,"★★",
IF(入力シート!J16=1,"★","")))</f>
        <v/>
      </c>
      <c r="G16" s="47" t="str">
        <f>IF(入力シート!C16="","",入力シート!E16)</f>
        <v/>
      </c>
      <c r="H16" s="45" t="str">
        <f>IF(SUM(入力シート!K16:M16)&gt;1,"確認！",
IF(入力シート!K16=1,"○",
IF(入力シート!L16=1,"△",
IF(入力シート!M16=1,"×","")
)
)
)</f>
        <v/>
      </c>
      <c r="I16" s="46" t="str">
        <f>IF(入力シート!N16=3,"★★★",
IF(入力シート!N16=2,"★★",
IF(入力シート!N16=1,"★","")))</f>
        <v/>
      </c>
      <c r="J16" s="47" t="str">
        <f>IF(入力シート!C16="","",入力シート!F16)</f>
        <v/>
      </c>
      <c r="K16" s="45" t="str">
        <f>IF(SUM(入力シート!O16:Q16)&gt;1,"確認！",
IF(入力シート!O16=1,"○",
IF(入力シート!P16=1,"△",
IF(入力シート!Q16=1,"×","")
)
)
)</f>
        <v/>
      </c>
      <c r="L16" s="46" t="str">
        <f>IF(入力シート!R16=3,"★★★",
IF(入力シート!R16=2,"★★",
IF(入力シート!R16=1,"★","")))</f>
        <v/>
      </c>
      <c r="M16" s="40"/>
      <c r="N16" s="47" t="str">
        <f>IF(入力シート!C16="","",SUM(入力シート!D16:F16))</f>
        <v/>
      </c>
      <c r="O16" s="47" t="str">
        <f>IF(入力シート!C16="","",入力シート!G16+入力シート!K16+入力シート!O16)</f>
        <v/>
      </c>
      <c r="P16" s="47" t="str">
        <f>IF(入力シート!C16="","",入力シート!H16+入力シート!L16+入力シート!P16)</f>
        <v/>
      </c>
      <c r="Q16" s="47" t="str">
        <f>IF(入力シート!C16="","",入力シート!I16+入力シート!M16+入力シート!Q16)</f>
        <v/>
      </c>
      <c r="R16" s="47" t="str">
        <f>IF(入力シート!C16="","",入力シート!R16+入力シート!N16+入力シート!R16)</f>
        <v/>
      </c>
      <c r="S16" s="46" t="str">
        <f>IF(入力シート!C16="","",IF(O16*5+P16*3+Q16*1&gt;=10,"金メダル",IF(O16*5+P16*3+Q16*1&gt;=5,"銀メダル","銅メダル")))</f>
        <v/>
      </c>
      <c r="T16" s="86" t="str">
        <f>IF(入力シート!AB16="異常値","-",IF(入力シート!C16="","",入力シート!AB16))</f>
        <v/>
      </c>
      <c r="U16" s="92" t="str">
        <f t="shared" si="0"/>
        <v/>
      </c>
      <c r="V16" s="88" t="str">
        <f t="shared" si="3"/>
        <v/>
      </c>
      <c r="X16" s="31" t="str">
        <f t="shared" si="2"/>
        <v/>
      </c>
    </row>
    <row r="17" spans="2:24" s="31" customFormat="1" x14ac:dyDescent="0.15">
      <c r="B17" s="42">
        <v>8</v>
      </c>
      <c r="C17" s="43" t="str">
        <f>IF(入力シート!C17="","",入力シート!C17)</f>
        <v/>
      </c>
      <c r="D17" s="44" t="str">
        <f>IF(入力シート!C17="","",入力シート!D17)</f>
        <v/>
      </c>
      <c r="E17" s="45" t="str">
        <f>IF(SUM(入力シート!G17:I17)&gt;1,"確認！",
IF(入力シート!G17=1,"○",
IF(入力シート!H17=1,"△",
IF(入力シート!I17=1,"×","")
)
)
)</f>
        <v/>
      </c>
      <c r="F17" s="46" t="str">
        <f>IF(入力シート!J17=3,"★★★",
IF(入力シート!J17=2,"★★",
IF(入力シート!J17=1,"★","")))</f>
        <v/>
      </c>
      <c r="G17" s="47" t="str">
        <f>IF(入力シート!C17="","",入力シート!E17)</f>
        <v/>
      </c>
      <c r="H17" s="45" t="str">
        <f>IF(SUM(入力シート!K17:M17)&gt;1,"確認！",
IF(入力シート!K17=1,"○",
IF(入力シート!L17=1,"△",
IF(入力シート!M17=1,"×","")
)
)
)</f>
        <v/>
      </c>
      <c r="I17" s="46" t="str">
        <f>IF(入力シート!N17=3,"★★★",
IF(入力シート!N17=2,"★★",
IF(入力シート!N17=1,"★","")))</f>
        <v/>
      </c>
      <c r="J17" s="47" t="str">
        <f>IF(入力シート!C17="","",入力シート!F17)</f>
        <v/>
      </c>
      <c r="K17" s="45" t="str">
        <f>IF(SUM(入力シート!O17:Q17)&gt;1,"確認！",
IF(入力シート!O17=1,"○",
IF(入力シート!P17=1,"△",
IF(入力シート!Q17=1,"×","")
)
)
)</f>
        <v/>
      </c>
      <c r="L17" s="46" t="str">
        <f>IF(入力シート!R17=3,"★★★",
IF(入力シート!R17=2,"★★",
IF(入力シート!R17=1,"★","")))</f>
        <v/>
      </c>
      <c r="M17" s="40"/>
      <c r="N17" s="47" t="str">
        <f>IF(入力シート!C17="","",SUM(入力シート!D17:F17))</f>
        <v/>
      </c>
      <c r="O17" s="47" t="str">
        <f>IF(入力シート!C17="","",入力シート!G17+入力シート!K17+入力シート!O17)</f>
        <v/>
      </c>
      <c r="P17" s="47" t="str">
        <f>IF(入力シート!C17="","",入力シート!H17+入力シート!L17+入力シート!P17)</f>
        <v/>
      </c>
      <c r="Q17" s="47" t="str">
        <f>IF(入力シート!C17="","",入力シート!I17+入力シート!M17+入力シート!Q17)</f>
        <v/>
      </c>
      <c r="R17" s="47" t="str">
        <f>IF(入力シート!C17="","",入力シート!R17+入力シート!N17+入力シート!R17)</f>
        <v/>
      </c>
      <c r="S17" s="46" t="str">
        <f>IF(入力シート!C17="","",IF(O17*5+P17*3+Q17*1&gt;=10,"金メダル",IF(O17*5+P17*3+Q17*1&gt;=5,"銀メダル","銅メダル")))</f>
        <v/>
      </c>
      <c r="T17" s="86" t="str">
        <f>IF(入力シート!AB17="異常値","-",IF(入力シート!C17="","",入力シート!AB17))</f>
        <v/>
      </c>
      <c r="U17" s="92" t="str">
        <f t="shared" si="0"/>
        <v/>
      </c>
      <c r="V17" s="88" t="str">
        <f t="shared" si="3"/>
        <v/>
      </c>
      <c r="X17" s="31" t="str">
        <f t="shared" si="2"/>
        <v/>
      </c>
    </row>
    <row r="18" spans="2:24" s="31" customFormat="1" x14ac:dyDescent="0.15">
      <c r="B18" s="42">
        <v>9</v>
      </c>
      <c r="C18" s="43" t="str">
        <f>IF(入力シート!C18="","",入力シート!C18)</f>
        <v/>
      </c>
      <c r="D18" s="44" t="str">
        <f>IF(入力シート!C18="","",入力シート!D18)</f>
        <v/>
      </c>
      <c r="E18" s="45" t="str">
        <f>IF(SUM(入力シート!G18:I18)&gt;1,"確認！",
IF(入力シート!G18=1,"○",
IF(入力シート!H18=1,"△",
IF(入力シート!I18=1,"×","")
)
)
)</f>
        <v/>
      </c>
      <c r="F18" s="46" t="str">
        <f>IF(入力シート!J18=3,"★★★",
IF(入力シート!J18=2,"★★",
IF(入力シート!J18=1,"★","")))</f>
        <v/>
      </c>
      <c r="G18" s="47" t="str">
        <f>IF(入力シート!C18="","",入力シート!E18)</f>
        <v/>
      </c>
      <c r="H18" s="45" t="str">
        <f>IF(SUM(入力シート!K18:M18)&gt;1,"確認！",
IF(入力シート!K18=1,"○",
IF(入力シート!L18=1,"△",
IF(入力シート!M18=1,"×","")
)
)
)</f>
        <v/>
      </c>
      <c r="I18" s="46" t="str">
        <f>IF(入力シート!N18=3,"★★★",
IF(入力シート!N18=2,"★★",
IF(入力シート!N18=1,"★","")))</f>
        <v/>
      </c>
      <c r="J18" s="47" t="str">
        <f>IF(入力シート!C18="","",入力シート!F18)</f>
        <v/>
      </c>
      <c r="K18" s="45" t="str">
        <f>IF(SUM(入力シート!O18:Q18)&gt;1,"確認！",
IF(入力シート!O18=1,"○",
IF(入力シート!P18=1,"△",
IF(入力シート!Q18=1,"×","")
)
)
)</f>
        <v/>
      </c>
      <c r="L18" s="46" t="str">
        <f>IF(入力シート!R18=3,"★★★",
IF(入力シート!R18=2,"★★",
IF(入力シート!R18=1,"★","")))</f>
        <v/>
      </c>
      <c r="M18" s="40"/>
      <c r="N18" s="47" t="str">
        <f>IF(入力シート!C18="","",SUM(入力シート!D18:F18))</f>
        <v/>
      </c>
      <c r="O18" s="47" t="str">
        <f>IF(入力シート!C18="","",入力シート!G18+入力シート!K18+入力シート!O18)</f>
        <v/>
      </c>
      <c r="P18" s="47" t="str">
        <f>IF(入力シート!C18="","",入力シート!H18+入力シート!L18+入力シート!P18)</f>
        <v/>
      </c>
      <c r="Q18" s="47" t="str">
        <f>IF(入力シート!C18="","",入力シート!I18+入力シート!M18+入力シート!Q18)</f>
        <v/>
      </c>
      <c r="R18" s="47" t="str">
        <f>IF(入力シート!C18="","",入力シート!R18+入力シート!N18+入力シート!R18)</f>
        <v/>
      </c>
      <c r="S18" s="46" t="str">
        <f>IF(入力シート!C18="","",IF(O18*5+P18*3+Q18*1&gt;=10,"金メダル",IF(O18*5+P18*3+Q18*1&gt;=5,"銀メダル","銅メダル")))</f>
        <v/>
      </c>
      <c r="T18" s="86" t="str">
        <f>IF(入力シート!AB18="異常値","-",IF(入力シート!C18="","",入力シート!AB18))</f>
        <v/>
      </c>
      <c r="U18" s="92" t="str">
        <f t="shared" si="0"/>
        <v/>
      </c>
      <c r="V18" s="88" t="str">
        <f t="shared" si="3"/>
        <v/>
      </c>
      <c r="X18" s="31" t="str">
        <f t="shared" si="2"/>
        <v/>
      </c>
    </row>
    <row r="19" spans="2:24" s="31" customFormat="1" x14ac:dyDescent="0.15">
      <c r="B19" s="42">
        <v>10</v>
      </c>
      <c r="C19" s="43" t="str">
        <f>IF(入力シート!C19="","",入力シート!C19)</f>
        <v/>
      </c>
      <c r="D19" s="44" t="str">
        <f>IF(入力シート!C19="","",入力シート!D19)</f>
        <v/>
      </c>
      <c r="E19" s="45" t="str">
        <f>IF(SUM(入力シート!G19:I19)&gt;1,"確認！",
IF(入力シート!G19=1,"○",
IF(入力シート!H19=1,"△",
IF(入力シート!I19=1,"×","")
)
)
)</f>
        <v/>
      </c>
      <c r="F19" s="46" t="str">
        <f>IF(入力シート!J19=3,"★★★",
IF(入力シート!J19=2,"★★",
IF(入力シート!J19=1,"★","")))</f>
        <v/>
      </c>
      <c r="G19" s="47" t="str">
        <f>IF(入力シート!C19="","",入力シート!E19)</f>
        <v/>
      </c>
      <c r="H19" s="45" t="str">
        <f>IF(SUM(入力シート!K19:M19)&gt;1,"確認！",
IF(入力シート!K19=1,"○",
IF(入力シート!L19=1,"△",
IF(入力シート!M19=1,"×","")
)
)
)</f>
        <v/>
      </c>
      <c r="I19" s="46" t="str">
        <f>IF(入力シート!N19=3,"★★★",
IF(入力シート!N19=2,"★★",
IF(入力シート!N19=1,"★","")))</f>
        <v/>
      </c>
      <c r="J19" s="47" t="str">
        <f>IF(入力シート!C19="","",入力シート!F19)</f>
        <v/>
      </c>
      <c r="K19" s="45" t="str">
        <f>IF(SUM(入力シート!O19:Q19)&gt;1,"確認！",
IF(入力シート!O19=1,"○",
IF(入力シート!P19=1,"△",
IF(入力シート!Q19=1,"×","")
)
)
)</f>
        <v/>
      </c>
      <c r="L19" s="46" t="str">
        <f>IF(入力シート!R19=3,"★★★",
IF(入力シート!R19=2,"★★",
IF(入力シート!R19=1,"★","")))</f>
        <v/>
      </c>
      <c r="M19" s="40"/>
      <c r="N19" s="47" t="str">
        <f>IF(入力シート!C19="","",SUM(入力シート!D19:F19))</f>
        <v/>
      </c>
      <c r="O19" s="47" t="str">
        <f>IF(入力シート!C19="","",入力シート!G19+入力シート!K19+入力シート!O19)</f>
        <v/>
      </c>
      <c r="P19" s="47" t="str">
        <f>IF(入力シート!C19="","",入力シート!H19+入力シート!L19+入力シート!P19)</f>
        <v/>
      </c>
      <c r="Q19" s="47" t="str">
        <f>IF(入力シート!C19="","",入力シート!I19+入力シート!M19+入力シート!Q19)</f>
        <v/>
      </c>
      <c r="R19" s="47" t="str">
        <f>IF(入力シート!C19="","",入力シート!R19+入力シート!N19+入力シート!R19)</f>
        <v/>
      </c>
      <c r="S19" s="46" t="str">
        <f>IF(入力シート!C19="","",IF(O19*5+P19*3+Q19*1&gt;=10,"金メダル",IF(O19*5+P19*3+Q19*1&gt;=5,"銀メダル","銅メダル")))</f>
        <v/>
      </c>
      <c r="T19" s="86" t="str">
        <f>IF(入力シート!AB19="異常値","-",IF(入力シート!C19="","",入力シート!AB19))</f>
        <v/>
      </c>
      <c r="U19" s="92" t="str">
        <f t="shared" si="0"/>
        <v/>
      </c>
      <c r="V19" s="88" t="str">
        <f t="shared" si="3"/>
        <v/>
      </c>
      <c r="X19" s="31" t="str">
        <f t="shared" si="2"/>
        <v/>
      </c>
    </row>
    <row r="20" spans="2:24" s="31" customFormat="1" x14ac:dyDescent="0.15">
      <c r="B20" s="42">
        <v>11</v>
      </c>
      <c r="C20" s="43" t="str">
        <f>IF(入力シート!C20="","",入力シート!C20)</f>
        <v/>
      </c>
      <c r="D20" s="44" t="str">
        <f>IF(入力シート!C20="","",入力シート!D20)</f>
        <v/>
      </c>
      <c r="E20" s="45" t="str">
        <f>IF(SUM(入力シート!G20:I20)&gt;1,"確認！",
IF(入力シート!G20=1,"○",
IF(入力シート!H20=1,"△",
IF(入力シート!I20=1,"×","")
)
)
)</f>
        <v/>
      </c>
      <c r="F20" s="46" t="str">
        <f>IF(入力シート!J20=3,"★★★",
IF(入力シート!J20=2,"★★",
IF(入力シート!J20=1,"★","")))</f>
        <v/>
      </c>
      <c r="G20" s="47" t="str">
        <f>IF(入力シート!C20="","",入力シート!E20)</f>
        <v/>
      </c>
      <c r="H20" s="45" t="str">
        <f>IF(SUM(入力シート!K20:M20)&gt;1,"確認！",
IF(入力シート!K20=1,"○",
IF(入力シート!L20=1,"△",
IF(入力シート!M20=1,"×","")
)
)
)</f>
        <v/>
      </c>
      <c r="I20" s="46" t="str">
        <f>IF(入力シート!N20=3,"★★★",
IF(入力シート!N20=2,"★★",
IF(入力シート!N20=1,"★","")))</f>
        <v/>
      </c>
      <c r="J20" s="47" t="str">
        <f>IF(入力シート!C20="","",入力シート!F20)</f>
        <v/>
      </c>
      <c r="K20" s="45" t="str">
        <f>IF(SUM(入力シート!O20:Q20)&gt;1,"確認！",
IF(入力シート!O20=1,"○",
IF(入力シート!P20=1,"△",
IF(入力シート!Q20=1,"×","")
)
)
)</f>
        <v/>
      </c>
      <c r="L20" s="46" t="str">
        <f>IF(入力シート!R20=3,"★★★",
IF(入力シート!R20=2,"★★",
IF(入力シート!R20=1,"★","")))</f>
        <v/>
      </c>
      <c r="M20" s="40"/>
      <c r="N20" s="47" t="str">
        <f>IF(入力シート!C20="","",SUM(入力シート!D20:F20))</f>
        <v/>
      </c>
      <c r="O20" s="47" t="str">
        <f>IF(入力シート!C20="","",入力シート!G20+入力シート!K20+入力シート!O20)</f>
        <v/>
      </c>
      <c r="P20" s="47" t="str">
        <f>IF(入力シート!C20="","",入力シート!H20+入力シート!L20+入力シート!P20)</f>
        <v/>
      </c>
      <c r="Q20" s="47" t="str">
        <f>IF(入力シート!C20="","",入力シート!I20+入力シート!M20+入力シート!Q20)</f>
        <v/>
      </c>
      <c r="R20" s="47" t="str">
        <f>IF(入力シート!C20="","",入力シート!R20+入力シート!N20+入力シート!R20)</f>
        <v/>
      </c>
      <c r="S20" s="46" t="str">
        <f>IF(入力シート!C20="","",IF(O20*5+P20*3+Q20*1&gt;=10,"金メダル",IF(O20*5+P20*3+Q20*1&gt;=5,"銀メダル","銅メダル")))</f>
        <v/>
      </c>
      <c r="T20" s="86" t="str">
        <f>IF(入力シート!AB20="異常値","-",IF(入力シート!C20="","",入力シート!AB20))</f>
        <v/>
      </c>
      <c r="U20" s="92" t="str">
        <f t="shared" si="0"/>
        <v/>
      </c>
      <c r="V20" s="88" t="str">
        <f t="shared" si="3"/>
        <v/>
      </c>
      <c r="X20" s="31" t="str">
        <f t="shared" si="2"/>
        <v/>
      </c>
    </row>
    <row r="21" spans="2:24" s="31" customFormat="1" x14ac:dyDescent="0.15">
      <c r="B21" s="42">
        <v>12</v>
      </c>
      <c r="C21" s="43" t="str">
        <f>IF(入力シート!C21="","",入力シート!C21)</f>
        <v/>
      </c>
      <c r="D21" s="44" t="str">
        <f>IF(入力シート!C21="","",入力シート!D21)</f>
        <v/>
      </c>
      <c r="E21" s="45" t="str">
        <f>IF(SUM(入力シート!G21:I21)&gt;1,"確認！",
IF(入力シート!G21=1,"○",
IF(入力シート!H21=1,"△",
IF(入力シート!I21=1,"×","")
)
)
)</f>
        <v/>
      </c>
      <c r="F21" s="46" t="str">
        <f>IF(入力シート!J21=3,"★★★",
IF(入力シート!J21=2,"★★",
IF(入力シート!J21=1,"★","")))</f>
        <v/>
      </c>
      <c r="G21" s="47" t="str">
        <f>IF(入力シート!C21="","",入力シート!E21)</f>
        <v/>
      </c>
      <c r="H21" s="45" t="str">
        <f>IF(SUM(入力シート!K21:M21)&gt;1,"確認！",
IF(入力シート!K21=1,"○",
IF(入力シート!L21=1,"△",
IF(入力シート!M21=1,"×","")
)
)
)</f>
        <v/>
      </c>
      <c r="I21" s="46" t="str">
        <f>IF(入力シート!N21=3,"★★★",
IF(入力シート!N21=2,"★★",
IF(入力シート!N21=1,"★","")))</f>
        <v/>
      </c>
      <c r="J21" s="47" t="str">
        <f>IF(入力シート!C21="","",入力シート!F21)</f>
        <v/>
      </c>
      <c r="K21" s="45" t="str">
        <f>IF(SUM(入力シート!O21:Q21)&gt;1,"確認！",
IF(入力シート!O21=1,"○",
IF(入力シート!P21=1,"△",
IF(入力シート!Q21=1,"×","")
)
)
)</f>
        <v/>
      </c>
      <c r="L21" s="46" t="str">
        <f>IF(入力シート!R21=3,"★★★",
IF(入力シート!R21=2,"★★",
IF(入力シート!R21=1,"★","")))</f>
        <v/>
      </c>
      <c r="M21" s="40"/>
      <c r="N21" s="47" t="str">
        <f>IF(入力シート!C21="","",SUM(入力シート!D21:F21))</f>
        <v/>
      </c>
      <c r="O21" s="47" t="str">
        <f>IF(入力シート!C21="","",入力シート!G21+入力シート!K21+入力シート!O21)</f>
        <v/>
      </c>
      <c r="P21" s="47" t="str">
        <f>IF(入力シート!C21="","",入力シート!H21+入力シート!L21+入力シート!P21)</f>
        <v/>
      </c>
      <c r="Q21" s="47" t="str">
        <f>IF(入力シート!C21="","",入力シート!I21+入力シート!M21+入力シート!Q21)</f>
        <v/>
      </c>
      <c r="R21" s="47" t="str">
        <f>IF(入力シート!C21="","",入力シート!R21+入力シート!N21+入力シート!R21)</f>
        <v/>
      </c>
      <c r="S21" s="46" t="str">
        <f>IF(入力シート!C21="","",IF(O21*5+P21*3+Q21*1&gt;=10,"金メダル",IF(O21*5+P21*3+Q21*1&gt;=5,"銀メダル","銅メダル")))</f>
        <v/>
      </c>
      <c r="T21" s="86" t="str">
        <f>IF(入力シート!AB21="異常値","-",IF(入力シート!C21="","",入力シート!AB21))</f>
        <v/>
      </c>
      <c r="U21" s="92" t="str">
        <f t="shared" si="0"/>
        <v/>
      </c>
      <c r="V21" s="88" t="str">
        <f t="shared" si="3"/>
        <v/>
      </c>
      <c r="X21" s="31" t="str">
        <f t="shared" si="2"/>
        <v/>
      </c>
    </row>
    <row r="22" spans="2:24" s="31" customFormat="1" x14ac:dyDescent="0.15">
      <c r="B22" s="42">
        <v>13</v>
      </c>
      <c r="C22" s="43" t="str">
        <f>IF(入力シート!C22="","",入力シート!C22)</f>
        <v/>
      </c>
      <c r="D22" s="44" t="str">
        <f>IF(入力シート!C22="","",入力シート!D22)</f>
        <v/>
      </c>
      <c r="E22" s="45" t="str">
        <f>IF(SUM(入力シート!G22:I22)&gt;1,"確認！",
IF(入力シート!G22=1,"○",
IF(入力シート!H22=1,"△",
IF(入力シート!I22=1,"×","")
)
)
)</f>
        <v/>
      </c>
      <c r="F22" s="46" t="str">
        <f>IF(入力シート!J22=3,"★★★",
IF(入力シート!J22=2,"★★",
IF(入力シート!J22=1,"★","")))</f>
        <v/>
      </c>
      <c r="G22" s="47" t="str">
        <f>IF(入力シート!C22="","",入力シート!E22)</f>
        <v/>
      </c>
      <c r="H22" s="45" t="str">
        <f>IF(SUM(入力シート!K22:M22)&gt;1,"確認！",
IF(入力シート!K22=1,"○",
IF(入力シート!L22=1,"△",
IF(入力シート!M22=1,"×","")
)
)
)</f>
        <v/>
      </c>
      <c r="I22" s="46" t="str">
        <f>IF(入力シート!N22=3,"★★★",
IF(入力シート!N22=2,"★★",
IF(入力シート!N22=1,"★","")))</f>
        <v/>
      </c>
      <c r="J22" s="47" t="str">
        <f>IF(入力シート!C22="","",入力シート!F22)</f>
        <v/>
      </c>
      <c r="K22" s="45" t="str">
        <f>IF(SUM(入力シート!O22:Q22)&gt;1,"確認！",
IF(入力シート!O22=1,"○",
IF(入力シート!P22=1,"△",
IF(入力シート!Q22=1,"×","")
)
)
)</f>
        <v/>
      </c>
      <c r="L22" s="46" t="str">
        <f>IF(入力シート!R22=3,"★★★",
IF(入力シート!R22=2,"★★",
IF(入力シート!R22=1,"★","")))</f>
        <v/>
      </c>
      <c r="M22" s="40"/>
      <c r="N22" s="47" t="str">
        <f>IF(入力シート!C22="","",SUM(入力シート!D22:F22))</f>
        <v/>
      </c>
      <c r="O22" s="47" t="str">
        <f>IF(入力シート!C22="","",入力シート!G22+入力シート!K22+入力シート!O22)</f>
        <v/>
      </c>
      <c r="P22" s="47" t="str">
        <f>IF(入力シート!C22="","",入力シート!H22+入力シート!L22+入力シート!P22)</f>
        <v/>
      </c>
      <c r="Q22" s="47" t="str">
        <f>IF(入力シート!C22="","",入力シート!I22+入力シート!M22+入力シート!Q22)</f>
        <v/>
      </c>
      <c r="R22" s="47" t="str">
        <f>IF(入力シート!C22="","",入力シート!R22+入力シート!N22+入力シート!R22)</f>
        <v/>
      </c>
      <c r="S22" s="46" t="str">
        <f>IF(入力シート!C22="","",IF(O22*5+P22*3+Q22*1&gt;=10,"金メダル",IF(O22*5+P22*3+Q22*1&gt;=5,"銀メダル","銅メダル")))</f>
        <v/>
      </c>
      <c r="T22" s="86" t="str">
        <f>IF(入力シート!AB22="異常値","-",IF(入力シート!C22="","",入力シート!AB22))</f>
        <v/>
      </c>
      <c r="U22" s="92" t="str">
        <f t="shared" si="0"/>
        <v/>
      </c>
      <c r="V22" s="88" t="str">
        <f t="shared" si="3"/>
        <v/>
      </c>
      <c r="X22" s="31" t="str">
        <f t="shared" si="2"/>
        <v/>
      </c>
    </row>
    <row r="23" spans="2:24" s="31" customFormat="1" x14ac:dyDescent="0.15">
      <c r="B23" s="42">
        <v>14</v>
      </c>
      <c r="C23" s="43" t="str">
        <f>IF(入力シート!C23="","",入力シート!C23)</f>
        <v/>
      </c>
      <c r="D23" s="44" t="str">
        <f>IF(入力シート!C23="","",入力シート!D23)</f>
        <v/>
      </c>
      <c r="E23" s="45" t="str">
        <f>IF(SUM(入力シート!G23:I23)&gt;1,"確認！",
IF(入力シート!G23=1,"○",
IF(入力シート!H23=1,"△",
IF(入力シート!I23=1,"×","")
)
)
)</f>
        <v/>
      </c>
      <c r="F23" s="46" t="str">
        <f>IF(入力シート!J23=3,"★★★",
IF(入力シート!J23=2,"★★",
IF(入力シート!J23=1,"★","")))</f>
        <v/>
      </c>
      <c r="G23" s="47" t="str">
        <f>IF(入力シート!C23="","",入力シート!E23)</f>
        <v/>
      </c>
      <c r="H23" s="45" t="str">
        <f>IF(SUM(入力シート!K23:M23)&gt;1,"確認！",
IF(入力シート!K23=1,"○",
IF(入力シート!L23=1,"△",
IF(入力シート!M23=1,"×","")
)
)
)</f>
        <v/>
      </c>
      <c r="I23" s="46" t="str">
        <f>IF(入力シート!N23=3,"★★★",
IF(入力シート!N23=2,"★★",
IF(入力シート!N23=1,"★","")))</f>
        <v/>
      </c>
      <c r="J23" s="47" t="str">
        <f>IF(入力シート!C23="","",入力シート!F23)</f>
        <v/>
      </c>
      <c r="K23" s="45" t="str">
        <f>IF(SUM(入力シート!O23:Q23)&gt;1,"確認！",
IF(入力シート!O23=1,"○",
IF(入力シート!P23=1,"△",
IF(入力シート!Q23=1,"×","")
)
)
)</f>
        <v/>
      </c>
      <c r="L23" s="46" t="str">
        <f>IF(入力シート!R23=3,"★★★",
IF(入力シート!R23=2,"★★",
IF(入力シート!R23=1,"★","")))</f>
        <v/>
      </c>
      <c r="M23" s="40"/>
      <c r="N23" s="47" t="str">
        <f>IF(入力シート!C23="","",SUM(入力シート!D23:F23))</f>
        <v/>
      </c>
      <c r="O23" s="47" t="str">
        <f>IF(入力シート!C23="","",入力シート!G23+入力シート!K23+入力シート!O23)</f>
        <v/>
      </c>
      <c r="P23" s="47" t="str">
        <f>IF(入力シート!C23="","",入力シート!H23+入力シート!L23+入力シート!P23)</f>
        <v/>
      </c>
      <c r="Q23" s="47" t="str">
        <f>IF(入力シート!C23="","",入力シート!I23+入力シート!M23+入力シート!Q23)</f>
        <v/>
      </c>
      <c r="R23" s="47" t="str">
        <f>IF(入力シート!C23="","",入力シート!R23+入力シート!N23+入力シート!R23)</f>
        <v/>
      </c>
      <c r="S23" s="46" t="str">
        <f>IF(入力シート!C23="","",IF(O23*5+P23*3+Q23*1&gt;=10,"金メダル",IF(O23*5+P23*3+Q23*1&gt;=5,"銀メダル","銅メダル")))</f>
        <v/>
      </c>
      <c r="T23" s="86" t="str">
        <f>IF(入力シート!AB23="異常値","-",IF(入力シート!C23="","",入力シート!AB23))</f>
        <v/>
      </c>
      <c r="U23" s="92" t="str">
        <f t="shared" si="0"/>
        <v/>
      </c>
      <c r="V23" s="88" t="str">
        <f t="shared" si="3"/>
        <v/>
      </c>
      <c r="X23" s="31" t="str">
        <f t="shared" si="2"/>
        <v/>
      </c>
    </row>
    <row r="24" spans="2:24" s="31" customFormat="1" x14ac:dyDescent="0.15">
      <c r="B24" s="42">
        <v>15</v>
      </c>
      <c r="C24" s="43" t="str">
        <f>IF(入力シート!C24="","",入力シート!C24)</f>
        <v/>
      </c>
      <c r="D24" s="44" t="str">
        <f>IF(入力シート!C24="","",入力シート!D24)</f>
        <v/>
      </c>
      <c r="E24" s="45" t="str">
        <f>IF(SUM(入力シート!G24:I24)&gt;1,"確認！",
IF(入力シート!G24=1,"○",
IF(入力シート!H24=1,"△",
IF(入力シート!I24=1,"×","")
)
)
)</f>
        <v/>
      </c>
      <c r="F24" s="46" t="str">
        <f>IF(入力シート!J24=3,"★★★",
IF(入力シート!J24=2,"★★",
IF(入力シート!J24=1,"★","")))</f>
        <v/>
      </c>
      <c r="G24" s="47" t="str">
        <f>IF(入力シート!C24="","",入力シート!E24)</f>
        <v/>
      </c>
      <c r="H24" s="45" t="str">
        <f>IF(SUM(入力シート!K24:M24)&gt;1,"確認！",
IF(入力シート!K24=1,"○",
IF(入力シート!L24=1,"△",
IF(入力シート!M24=1,"×","")
)
)
)</f>
        <v/>
      </c>
      <c r="I24" s="46" t="str">
        <f>IF(入力シート!N24=3,"★★★",
IF(入力シート!N24=2,"★★",
IF(入力シート!N24=1,"★","")))</f>
        <v/>
      </c>
      <c r="J24" s="47" t="str">
        <f>IF(入力シート!C24="","",入力シート!F24)</f>
        <v/>
      </c>
      <c r="K24" s="45" t="str">
        <f>IF(SUM(入力シート!O24:Q24)&gt;1,"確認！",
IF(入力シート!O24=1,"○",
IF(入力シート!P24=1,"△",
IF(入力シート!Q24=1,"×","")
)
)
)</f>
        <v/>
      </c>
      <c r="L24" s="46" t="str">
        <f>IF(入力シート!R24=3,"★★★",
IF(入力シート!R24=2,"★★",
IF(入力シート!R24=1,"★","")))</f>
        <v/>
      </c>
      <c r="M24" s="40"/>
      <c r="N24" s="47" t="str">
        <f>IF(入力シート!C24="","",SUM(入力シート!D24:F24))</f>
        <v/>
      </c>
      <c r="O24" s="47" t="str">
        <f>IF(入力シート!C24="","",入力シート!G24+入力シート!K24+入力シート!O24)</f>
        <v/>
      </c>
      <c r="P24" s="47" t="str">
        <f>IF(入力シート!C24="","",入力シート!H24+入力シート!L24+入力シート!P24)</f>
        <v/>
      </c>
      <c r="Q24" s="47" t="str">
        <f>IF(入力シート!C24="","",入力シート!I24+入力シート!M24+入力シート!Q24)</f>
        <v/>
      </c>
      <c r="R24" s="47" t="str">
        <f>IF(入力シート!C24="","",入力シート!R24+入力シート!N24+入力シート!R24)</f>
        <v/>
      </c>
      <c r="S24" s="46" t="str">
        <f>IF(入力シート!C24="","",IF(O24*5+P24*3+Q24*1&gt;=10,"金メダル",IF(O24*5+P24*3+Q24*1&gt;=5,"銀メダル","銅メダル")))</f>
        <v/>
      </c>
      <c r="T24" s="86" t="str">
        <f>IF(入力シート!AB24="異常値","-",IF(入力シート!C24="","",入力シート!AB24))</f>
        <v/>
      </c>
      <c r="U24" s="92" t="str">
        <f t="shared" si="0"/>
        <v/>
      </c>
      <c r="V24" s="88" t="str">
        <f t="shared" si="3"/>
        <v/>
      </c>
      <c r="X24" s="31" t="str">
        <f t="shared" si="2"/>
        <v/>
      </c>
    </row>
    <row r="25" spans="2:24" s="31" customFormat="1" x14ac:dyDescent="0.15">
      <c r="B25" s="42">
        <v>16</v>
      </c>
      <c r="C25" s="43" t="str">
        <f>IF(入力シート!C25="","",入力シート!C25)</f>
        <v/>
      </c>
      <c r="D25" s="44" t="str">
        <f>IF(入力シート!C25="","",入力シート!D25)</f>
        <v/>
      </c>
      <c r="E25" s="45" t="str">
        <f>IF(SUM(入力シート!G25:I25)&gt;1,"確認！",
IF(入力シート!G25=1,"○",
IF(入力シート!H25=1,"△",
IF(入力シート!I25=1,"×","")
)
)
)</f>
        <v/>
      </c>
      <c r="F25" s="46" t="str">
        <f>IF(入力シート!J25=3,"★★★",
IF(入力シート!J25=2,"★★",
IF(入力シート!J25=1,"★","")))</f>
        <v/>
      </c>
      <c r="G25" s="47" t="str">
        <f>IF(入力シート!C25="","",入力シート!E25)</f>
        <v/>
      </c>
      <c r="H25" s="45" t="str">
        <f>IF(SUM(入力シート!K25:M25)&gt;1,"確認！",
IF(入力シート!K25=1,"○",
IF(入力シート!L25=1,"△",
IF(入力シート!M25=1,"×","")
)
)
)</f>
        <v/>
      </c>
      <c r="I25" s="46" t="str">
        <f>IF(入力シート!N25=3,"★★★",
IF(入力シート!N25=2,"★★",
IF(入力シート!N25=1,"★","")))</f>
        <v/>
      </c>
      <c r="J25" s="47" t="str">
        <f>IF(入力シート!C25="","",入力シート!F25)</f>
        <v/>
      </c>
      <c r="K25" s="45" t="str">
        <f>IF(SUM(入力シート!O25:Q25)&gt;1,"確認！",
IF(入力シート!O25=1,"○",
IF(入力シート!P25=1,"△",
IF(入力シート!Q25=1,"×","")
)
)
)</f>
        <v/>
      </c>
      <c r="L25" s="46" t="str">
        <f>IF(入力シート!R25=3,"★★★",
IF(入力シート!R25=2,"★★",
IF(入力シート!R25=1,"★","")))</f>
        <v/>
      </c>
      <c r="M25" s="40"/>
      <c r="N25" s="47" t="str">
        <f>IF(入力シート!C25="","",SUM(入力シート!D25:F25))</f>
        <v/>
      </c>
      <c r="O25" s="47" t="str">
        <f>IF(入力シート!C25="","",入力シート!G25+入力シート!K25+入力シート!O25)</f>
        <v/>
      </c>
      <c r="P25" s="47" t="str">
        <f>IF(入力シート!C25="","",入力シート!H25+入力シート!L25+入力シート!P25)</f>
        <v/>
      </c>
      <c r="Q25" s="47" t="str">
        <f>IF(入力シート!C25="","",入力シート!I25+入力シート!M25+入力シート!Q25)</f>
        <v/>
      </c>
      <c r="R25" s="47" t="str">
        <f>IF(入力シート!C25="","",入力シート!R25+入力シート!N25+入力シート!R25)</f>
        <v/>
      </c>
      <c r="S25" s="46" t="str">
        <f>IF(入力シート!C25="","",IF(O25*5+P25*3+Q25*1&gt;=10,"金メダル",IF(O25*5+P25*3+Q25*1&gt;=5,"銀メダル","銅メダル")))</f>
        <v/>
      </c>
      <c r="T25" s="86" t="str">
        <f>IF(入力シート!AB25="異常値","-",IF(入力シート!C25="","",入力シート!AB25))</f>
        <v/>
      </c>
      <c r="U25" s="92" t="str">
        <f t="shared" si="0"/>
        <v/>
      </c>
      <c r="V25" s="88" t="str">
        <f t="shared" si="3"/>
        <v/>
      </c>
      <c r="X25" s="31" t="str">
        <f t="shared" si="2"/>
        <v/>
      </c>
    </row>
    <row r="26" spans="2:24" s="31" customFormat="1" x14ac:dyDescent="0.15">
      <c r="B26" s="42">
        <v>17</v>
      </c>
      <c r="C26" s="43" t="str">
        <f>IF(入力シート!C26="","",入力シート!C26)</f>
        <v/>
      </c>
      <c r="D26" s="44" t="str">
        <f>IF(入力シート!C26="","",入力シート!D26)</f>
        <v/>
      </c>
      <c r="E26" s="45" t="str">
        <f>IF(SUM(入力シート!G26:I26)&gt;1,"確認！",
IF(入力シート!G26=1,"○",
IF(入力シート!H26=1,"△",
IF(入力シート!I26=1,"×","")
)
)
)</f>
        <v/>
      </c>
      <c r="F26" s="46" t="str">
        <f>IF(入力シート!J26=3,"★★★",
IF(入力シート!J26=2,"★★",
IF(入力シート!J26=1,"★","")))</f>
        <v/>
      </c>
      <c r="G26" s="47" t="str">
        <f>IF(入力シート!C26="","",入力シート!E26)</f>
        <v/>
      </c>
      <c r="H26" s="45" t="str">
        <f>IF(SUM(入力シート!K26:M26)&gt;1,"確認！",
IF(入力シート!K26=1,"○",
IF(入力シート!L26=1,"△",
IF(入力シート!M26=1,"×","")
)
)
)</f>
        <v/>
      </c>
      <c r="I26" s="46" t="str">
        <f>IF(入力シート!N26=3,"★★★",
IF(入力シート!N26=2,"★★",
IF(入力シート!N26=1,"★","")))</f>
        <v/>
      </c>
      <c r="J26" s="47" t="str">
        <f>IF(入力シート!C26="","",入力シート!F26)</f>
        <v/>
      </c>
      <c r="K26" s="45" t="str">
        <f>IF(SUM(入力シート!O26:Q26)&gt;1,"確認！",
IF(入力シート!O26=1,"○",
IF(入力シート!P26=1,"△",
IF(入力シート!Q26=1,"×","")
)
)
)</f>
        <v/>
      </c>
      <c r="L26" s="46" t="str">
        <f>IF(入力シート!R26=3,"★★★",
IF(入力シート!R26=2,"★★",
IF(入力シート!R26=1,"★","")))</f>
        <v/>
      </c>
      <c r="M26" s="40"/>
      <c r="N26" s="47" t="str">
        <f>IF(入力シート!C26="","",SUM(入力シート!D26:F26))</f>
        <v/>
      </c>
      <c r="O26" s="47" t="str">
        <f>IF(入力シート!C26="","",入力シート!G26+入力シート!K26+入力シート!O26)</f>
        <v/>
      </c>
      <c r="P26" s="47" t="str">
        <f>IF(入力シート!C26="","",入力シート!H26+入力シート!L26+入力シート!P26)</f>
        <v/>
      </c>
      <c r="Q26" s="47" t="str">
        <f>IF(入力シート!C26="","",入力シート!I26+入力シート!M26+入力シート!Q26)</f>
        <v/>
      </c>
      <c r="R26" s="47" t="str">
        <f>IF(入力シート!C26="","",入力シート!R26+入力シート!N26+入力シート!R26)</f>
        <v/>
      </c>
      <c r="S26" s="46" t="str">
        <f>IF(入力シート!C26="","",IF(O26*5+P26*3+Q26*1&gt;=10,"金メダル",IF(O26*5+P26*3+Q26*1&gt;=5,"銀メダル","銅メダル")))</f>
        <v/>
      </c>
      <c r="T26" s="86" t="str">
        <f>IF(入力シート!AB26="異常値","-",IF(入力シート!C26="","",入力シート!AB26))</f>
        <v/>
      </c>
      <c r="U26" s="92" t="str">
        <f t="shared" si="0"/>
        <v/>
      </c>
      <c r="V26" s="88" t="str">
        <f t="shared" si="3"/>
        <v/>
      </c>
      <c r="X26" s="31" t="str">
        <f t="shared" si="2"/>
        <v/>
      </c>
    </row>
    <row r="27" spans="2:24" s="31" customFormat="1" x14ac:dyDescent="0.15">
      <c r="B27" s="42">
        <v>18</v>
      </c>
      <c r="C27" s="43" t="str">
        <f>IF(入力シート!C27="","",入力シート!C27)</f>
        <v/>
      </c>
      <c r="D27" s="44" t="str">
        <f>IF(入力シート!C27="","",入力シート!D27)</f>
        <v/>
      </c>
      <c r="E27" s="45" t="str">
        <f>IF(SUM(入力シート!G27:I27)&gt;1,"確認！",
IF(入力シート!G27=1,"○",
IF(入力シート!H27=1,"△",
IF(入力シート!I27=1,"×","")
)
)
)</f>
        <v/>
      </c>
      <c r="F27" s="46" t="str">
        <f>IF(入力シート!J27=3,"★★★",
IF(入力シート!J27=2,"★★",
IF(入力シート!J27=1,"★","")))</f>
        <v/>
      </c>
      <c r="G27" s="47" t="str">
        <f>IF(入力シート!C27="","",入力シート!E27)</f>
        <v/>
      </c>
      <c r="H27" s="45" t="str">
        <f>IF(SUM(入力シート!K27:M27)&gt;1,"確認！",
IF(入力シート!K27=1,"○",
IF(入力シート!L27=1,"△",
IF(入力シート!M27=1,"×","")
)
)
)</f>
        <v/>
      </c>
      <c r="I27" s="46" t="str">
        <f>IF(入力シート!N27=3,"★★★",
IF(入力シート!N27=2,"★★",
IF(入力シート!N27=1,"★","")))</f>
        <v/>
      </c>
      <c r="J27" s="47" t="str">
        <f>IF(入力シート!C27="","",入力シート!F27)</f>
        <v/>
      </c>
      <c r="K27" s="45" t="str">
        <f>IF(SUM(入力シート!O27:Q27)&gt;1,"確認！",
IF(入力シート!O27=1,"○",
IF(入力シート!P27=1,"△",
IF(入力シート!Q27=1,"×","")
)
)
)</f>
        <v/>
      </c>
      <c r="L27" s="46" t="str">
        <f>IF(入力シート!R27=3,"★★★",
IF(入力シート!R27=2,"★★",
IF(入力シート!R27=1,"★","")))</f>
        <v/>
      </c>
      <c r="M27" s="40"/>
      <c r="N27" s="47" t="str">
        <f>IF(入力シート!C27="","",SUM(入力シート!D27:F27))</f>
        <v/>
      </c>
      <c r="O27" s="47" t="str">
        <f>IF(入力シート!C27="","",入力シート!G27+入力シート!K27+入力シート!O27)</f>
        <v/>
      </c>
      <c r="P27" s="47" t="str">
        <f>IF(入力シート!C27="","",入力シート!H27+入力シート!L27+入力シート!P27)</f>
        <v/>
      </c>
      <c r="Q27" s="47" t="str">
        <f>IF(入力シート!C27="","",入力シート!I27+入力シート!M27+入力シート!Q27)</f>
        <v/>
      </c>
      <c r="R27" s="47" t="str">
        <f>IF(入力シート!C27="","",入力シート!R27+入力シート!N27+入力シート!R27)</f>
        <v/>
      </c>
      <c r="S27" s="46" t="str">
        <f>IF(入力シート!C27="","",IF(O27*5+P27*3+Q27*1&gt;=10,"金メダル",IF(O27*5+P27*3+Q27*1&gt;=5,"銀メダル","銅メダル")))</f>
        <v/>
      </c>
      <c r="T27" s="86" t="str">
        <f>IF(入力シート!AB27="異常値","-",IF(入力シート!C27="","",入力シート!AB27))</f>
        <v/>
      </c>
      <c r="U27" s="92" t="str">
        <f t="shared" si="0"/>
        <v/>
      </c>
      <c r="V27" s="88" t="str">
        <f t="shared" si="3"/>
        <v/>
      </c>
      <c r="X27" s="31" t="str">
        <f t="shared" si="2"/>
        <v/>
      </c>
    </row>
    <row r="28" spans="2:24" s="31" customFormat="1" x14ac:dyDescent="0.15">
      <c r="B28" s="42">
        <v>19</v>
      </c>
      <c r="C28" s="43" t="str">
        <f>IF(入力シート!C28="","",入力シート!C28)</f>
        <v/>
      </c>
      <c r="D28" s="44" t="str">
        <f>IF(入力シート!C28="","",入力シート!D28)</f>
        <v/>
      </c>
      <c r="E28" s="45" t="str">
        <f>IF(SUM(入力シート!G28:I28)&gt;1,"確認！",
IF(入力シート!G28=1,"○",
IF(入力シート!H28=1,"△",
IF(入力シート!I28=1,"×","")
)
)
)</f>
        <v/>
      </c>
      <c r="F28" s="46" t="str">
        <f>IF(入力シート!J28=3,"★★★",
IF(入力シート!J28=2,"★★",
IF(入力シート!J28=1,"★","")))</f>
        <v/>
      </c>
      <c r="G28" s="47" t="str">
        <f>IF(入力シート!C28="","",入力シート!E28)</f>
        <v/>
      </c>
      <c r="H28" s="45" t="str">
        <f>IF(SUM(入力シート!K28:M28)&gt;1,"確認！",
IF(入力シート!K28=1,"○",
IF(入力シート!L28=1,"△",
IF(入力シート!M28=1,"×","")
)
)
)</f>
        <v/>
      </c>
      <c r="I28" s="46" t="str">
        <f>IF(入力シート!N28=3,"★★★",
IF(入力シート!N28=2,"★★",
IF(入力シート!N28=1,"★","")))</f>
        <v/>
      </c>
      <c r="J28" s="47" t="str">
        <f>IF(入力シート!C28="","",入力シート!F28)</f>
        <v/>
      </c>
      <c r="K28" s="45" t="str">
        <f>IF(SUM(入力シート!O28:Q28)&gt;1,"確認！",
IF(入力シート!O28=1,"○",
IF(入力シート!P28=1,"△",
IF(入力シート!Q28=1,"×","")
)
)
)</f>
        <v/>
      </c>
      <c r="L28" s="46" t="str">
        <f>IF(入力シート!R28=3,"★★★",
IF(入力シート!R28=2,"★★",
IF(入力シート!R28=1,"★","")))</f>
        <v/>
      </c>
      <c r="M28" s="40"/>
      <c r="N28" s="47" t="str">
        <f>IF(入力シート!C28="","",SUM(入力シート!D28:F28))</f>
        <v/>
      </c>
      <c r="O28" s="47" t="str">
        <f>IF(入力シート!C28="","",入力シート!G28+入力シート!K28+入力シート!O28)</f>
        <v/>
      </c>
      <c r="P28" s="47" t="str">
        <f>IF(入力シート!C28="","",入力シート!H28+入力シート!L28+入力シート!P28)</f>
        <v/>
      </c>
      <c r="Q28" s="47" t="str">
        <f>IF(入力シート!C28="","",入力シート!I28+入力シート!M28+入力シート!Q28)</f>
        <v/>
      </c>
      <c r="R28" s="47" t="str">
        <f>IF(入力シート!C28="","",入力シート!R28+入力シート!N28+入力シート!R28)</f>
        <v/>
      </c>
      <c r="S28" s="46" t="str">
        <f>IF(入力シート!C28="","",IF(O28*5+P28*3+Q28*1&gt;=10,"金メダル",IF(O28*5+P28*3+Q28*1&gt;=5,"銀メダル","銅メダル")))</f>
        <v/>
      </c>
      <c r="T28" s="86" t="str">
        <f>IF(入力シート!AB28="異常値","-",IF(入力シート!C28="","",入力シート!AB28))</f>
        <v/>
      </c>
      <c r="U28" s="92" t="str">
        <f t="shared" si="0"/>
        <v/>
      </c>
      <c r="V28" s="88" t="str">
        <f t="shared" si="3"/>
        <v/>
      </c>
      <c r="X28" s="31" t="str">
        <f t="shared" si="2"/>
        <v/>
      </c>
    </row>
    <row r="29" spans="2:24" s="31" customFormat="1" x14ac:dyDescent="0.15">
      <c r="B29" s="42">
        <v>20</v>
      </c>
      <c r="C29" s="43" t="str">
        <f>IF(入力シート!C29="","",入力シート!C29)</f>
        <v/>
      </c>
      <c r="D29" s="44" t="str">
        <f>IF(入力シート!C29="","",入力シート!D29)</f>
        <v/>
      </c>
      <c r="E29" s="45" t="str">
        <f>IF(SUM(入力シート!G29:I29)&gt;1,"確認！",
IF(入力シート!G29=1,"○",
IF(入力シート!H29=1,"△",
IF(入力シート!I29=1,"×","")
)
)
)</f>
        <v/>
      </c>
      <c r="F29" s="46" t="str">
        <f>IF(入力シート!J29=3,"★★★",
IF(入力シート!J29=2,"★★",
IF(入力シート!J29=1,"★","")))</f>
        <v/>
      </c>
      <c r="G29" s="47" t="str">
        <f>IF(入力シート!C29="","",入力シート!E29)</f>
        <v/>
      </c>
      <c r="H29" s="45" t="str">
        <f>IF(SUM(入力シート!K29:M29)&gt;1,"確認！",
IF(入力シート!K29=1,"○",
IF(入力シート!L29=1,"△",
IF(入力シート!M29=1,"×","")
)
)
)</f>
        <v/>
      </c>
      <c r="I29" s="46" t="str">
        <f>IF(入力シート!N29=3,"★★★",
IF(入力シート!N29=2,"★★",
IF(入力シート!N29=1,"★","")))</f>
        <v/>
      </c>
      <c r="J29" s="47" t="str">
        <f>IF(入力シート!C29="","",入力シート!F29)</f>
        <v/>
      </c>
      <c r="K29" s="45" t="str">
        <f>IF(SUM(入力シート!O29:Q29)&gt;1,"確認！",
IF(入力シート!O29=1,"○",
IF(入力シート!P29=1,"△",
IF(入力シート!Q29=1,"×","")
)
)
)</f>
        <v/>
      </c>
      <c r="L29" s="46" t="str">
        <f>IF(入力シート!R29=3,"★★★",
IF(入力シート!R29=2,"★★",
IF(入力シート!R29=1,"★","")))</f>
        <v/>
      </c>
      <c r="M29" s="40"/>
      <c r="N29" s="47" t="str">
        <f>IF(入力シート!C29="","",SUM(入力シート!D29:F29))</f>
        <v/>
      </c>
      <c r="O29" s="47" t="str">
        <f>IF(入力シート!C29="","",入力シート!G29+入力シート!K29+入力シート!O29)</f>
        <v/>
      </c>
      <c r="P29" s="47" t="str">
        <f>IF(入力シート!C29="","",入力シート!H29+入力シート!L29+入力シート!P29)</f>
        <v/>
      </c>
      <c r="Q29" s="47" t="str">
        <f>IF(入力シート!C29="","",入力シート!I29+入力シート!M29+入力シート!Q29)</f>
        <v/>
      </c>
      <c r="R29" s="47" t="str">
        <f>IF(入力シート!C29="","",入力シート!R29+入力シート!N29+入力シート!R29)</f>
        <v/>
      </c>
      <c r="S29" s="46" t="str">
        <f>IF(入力シート!C29="","",IF(O29*5+P29*3+Q29*1&gt;=10,"金メダル",IF(O29*5+P29*3+Q29*1&gt;=5,"銀メダル","銅メダル")))</f>
        <v/>
      </c>
      <c r="T29" s="86" t="str">
        <f>IF(入力シート!AB29="異常値","-",IF(入力シート!C29="","",入力シート!AB29))</f>
        <v/>
      </c>
      <c r="U29" s="92" t="str">
        <f t="shared" si="0"/>
        <v/>
      </c>
      <c r="V29" s="88" t="str">
        <f t="shared" si="3"/>
        <v/>
      </c>
      <c r="X29" s="31" t="str">
        <f t="shared" si="2"/>
        <v/>
      </c>
    </row>
    <row r="30" spans="2:24" s="31" customFormat="1" x14ac:dyDescent="0.15">
      <c r="B30" s="42">
        <v>21</v>
      </c>
      <c r="C30" s="43" t="str">
        <f>IF(入力シート!C30="","",入力シート!C30)</f>
        <v/>
      </c>
      <c r="D30" s="44" t="str">
        <f>IF(入力シート!C30="","",入力シート!D30)</f>
        <v/>
      </c>
      <c r="E30" s="45" t="str">
        <f>IF(SUM(入力シート!G30:I30)&gt;1,"確認！",
IF(入力シート!G30=1,"○",
IF(入力シート!H30=1,"△",
IF(入力シート!I30=1,"×","")
)
)
)</f>
        <v/>
      </c>
      <c r="F30" s="46" t="str">
        <f>IF(入力シート!J30=3,"★★★",
IF(入力シート!J30=2,"★★",
IF(入力シート!J30=1,"★","")))</f>
        <v/>
      </c>
      <c r="G30" s="47" t="str">
        <f>IF(入力シート!C30="","",入力シート!E30)</f>
        <v/>
      </c>
      <c r="H30" s="45" t="str">
        <f>IF(SUM(入力シート!K30:M30)&gt;1,"確認！",
IF(入力シート!K30=1,"○",
IF(入力シート!L30=1,"△",
IF(入力シート!M30=1,"×","")
)
)
)</f>
        <v/>
      </c>
      <c r="I30" s="46" t="str">
        <f>IF(入力シート!N30=3,"★★★",
IF(入力シート!N30=2,"★★",
IF(入力シート!N30=1,"★","")))</f>
        <v/>
      </c>
      <c r="J30" s="47" t="str">
        <f>IF(入力シート!C30="","",入力シート!F30)</f>
        <v/>
      </c>
      <c r="K30" s="45" t="str">
        <f>IF(SUM(入力シート!O30:Q30)&gt;1,"確認！",
IF(入力シート!O30=1,"○",
IF(入力シート!P30=1,"△",
IF(入力シート!Q30=1,"×","")
)
)
)</f>
        <v/>
      </c>
      <c r="L30" s="46" t="str">
        <f>IF(入力シート!R30=3,"★★★",
IF(入力シート!R30=2,"★★",
IF(入力シート!R30=1,"★","")))</f>
        <v/>
      </c>
      <c r="M30" s="40"/>
      <c r="N30" s="47" t="str">
        <f>IF(入力シート!C30="","",SUM(入力シート!D30:F30))</f>
        <v/>
      </c>
      <c r="O30" s="47" t="str">
        <f>IF(入力シート!C30="","",入力シート!G30+入力シート!K30+入力シート!O30)</f>
        <v/>
      </c>
      <c r="P30" s="47" t="str">
        <f>IF(入力シート!C30="","",入力シート!H30+入力シート!L30+入力シート!P30)</f>
        <v/>
      </c>
      <c r="Q30" s="47" t="str">
        <f>IF(入力シート!C30="","",入力シート!I30+入力シート!M30+入力シート!Q30)</f>
        <v/>
      </c>
      <c r="R30" s="47" t="str">
        <f>IF(入力シート!C30="","",入力シート!R30+入力シート!N30+入力シート!R30)</f>
        <v/>
      </c>
      <c r="S30" s="46" t="str">
        <f>IF(入力シート!C30="","",IF(O30*5+P30*3+Q30*1&gt;=10,"金メダル",IF(O30*5+P30*3+Q30*1&gt;=5,"銀メダル","銅メダル")))</f>
        <v/>
      </c>
      <c r="T30" s="86" t="str">
        <f>IF(入力シート!AB30="異常値","-",IF(入力シート!C30="","",入力シート!AB30))</f>
        <v/>
      </c>
      <c r="U30" s="92" t="str">
        <f t="shared" si="0"/>
        <v/>
      </c>
      <c r="V30" s="88" t="str">
        <f t="shared" si="3"/>
        <v/>
      </c>
      <c r="X30" s="31" t="str">
        <f t="shared" si="2"/>
        <v/>
      </c>
    </row>
    <row r="31" spans="2:24" s="31" customFormat="1" x14ac:dyDescent="0.15">
      <c r="B31" s="42">
        <v>22</v>
      </c>
      <c r="C31" s="43" t="str">
        <f>IF(入力シート!C31="","",入力シート!C31)</f>
        <v/>
      </c>
      <c r="D31" s="44" t="str">
        <f>IF(入力シート!C31="","",入力シート!D31)</f>
        <v/>
      </c>
      <c r="E31" s="45" t="str">
        <f>IF(SUM(入力シート!G31:I31)&gt;1,"確認！",
IF(入力シート!G31=1,"○",
IF(入力シート!H31=1,"△",
IF(入力シート!I31=1,"×","")
)
)
)</f>
        <v/>
      </c>
      <c r="F31" s="46" t="str">
        <f>IF(入力シート!J31=3,"★★★",
IF(入力シート!J31=2,"★★",
IF(入力シート!J31=1,"★","")))</f>
        <v/>
      </c>
      <c r="G31" s="47" t="str">
        <f>IF(入力シート!C31="","",入力シート!E31)</f>
        <v/>
      </c>
      <c r="H31" s="45" t="str">
        <f>IF(SUM(入力シート!K31:M31)&gt;1,"確認！",
IF(入力シート!K31=1,"○",
IF(入力シート!L31=1,"△",
IF(入力シート!M31=1,"×","")
)
)
)</f>
        <v/>
      </c>
      <c r="I31" s="46" t="str">
        <f>IF(入力シート!N31=3,"★★★",
IF(入力シート!N31=2,"★★",
IF(入力シート!N31=1,"★","")))</f>
        <v/>
      </c>
      <c r="J31" s="47" t="str">
        <f>IF(入力シート!C31="","",入力シート!F31)</f>
        <v/>
      </c>
      <c r="K31" s="45" t="str">
        <f>IF(SUM(入力シート!O31:Q31)&gt;1,"確認！",
IF(入力シート!O31=1,"○",
IF(入力シート!P31=1,"△",
IF(入力シート!Q31=1,"×","")
)
)
)</f>
        <v/>
      </c>
      <c r="L31" s="46" t="str">
        <f>IF(入力シート!R31=3,"★★★",
IF(入力シート!R31=2,"★★",
IF(入力シート!R31=1,"★","")))</f>
        <v/>
      </c>
      <c r="M31" s="40"/>
      <c r="N31" s="47" t="str">
        <f>IF(入力シート!C31="","",SUM(入力シート!D31:F31))</f>
        <v/>
      </c>
      <c r="O31" s="47" t="str">
        <f>IF(入力シート!C31="","",入力シート!G31+入力シート!K31+入力シート!O31)</f>
        <v/>
      </c>
      <c r="P31" s="47" t="str">
        <f>IF(入力シート!C31="","",入力シート!H31+入力シート!L31+入力シート!P31)</f>
        <v/>
      </c>
      <c r="Q31" s="47" t="str">
        <f>IF(入力シート!C31="","",入力シート!I31+入力シート!M31+入力シート!Q31)</f>
        <v/>
      </c>
      <c r="R31" s="47" t="str">
        <f>IF(入力シート!C31="","",入力シート!R31+入力シート!N31+入力シート!R31)</f>
        <v/>
      </c>
      <c r="S31" s="46" t="str">
        <f>IF(入力シート!C31="","",IF(O31*5+P31*3+Q31*1&gt;=10,"金メダル",IF(O31*5+P31*3+Q31*1&gt;=5,"銀メダル","銅メダル")))</f>
        <v/>
      </c>
      <c r="T31" s="86" t="str">
        <f>IF(入力シート!AB31="異常値","-",IF(入力シート!C31="","",入力シート!AB31))</f>
        <v/>
      </c>
      <c r="U31" s="92" t="str">
        <f t="shared" si="0"/>
        <v/>
      </c>
      <c r="V31" s="88" t="str">
        <f t="shared" si="3"/>
        <v/>
      </c>
      <c r="X31" s="31" t="str">
        <f t="shared" si="2"/>
        <v/>
      </c>
    </row>
    <row r="32" spans="2:24" s="31" customFormat="1" x14ac:dyDescent="0.15">
      <c r="B32" s="42">
        <v>23</v>
      </c>
      <c r="C32" s="43" t="str">
        <f>IF(入力シート!C32="","",入力シート!C32)</f>
        <v/>
      </c>
      <c r="D32" s="44" t="str">
        <f>IF(入力シート!C32="","",入力シート!D32)</f>
        <v/>
      </c>
      <c r="E32" s="45" t="str">
        <f>IF(SUM(入力シート!G32:I32)&gt;1,"確認！",
IF(入力シート!G32=1,"○",
IF(入力シート!H32=1,"△",
IF(入力シート!I32=1,"×","")
)
)
)</f>
        <v/>
      </c>
      <c r="F32" s="46" t="str">
        <f>IF(入力シート!J32=3,"★★★",
IF(入力シート!J32=2,"★★",
IF(入力シート!J32=1,"★","")))</f>
        <v/>
      </c>
      <c r="G32" s="47" t="str">
        <f>IF(入力シート!C32="","",入力シート!E32)</f>
        <v/>
      </c>
      <c r="H32" s="45" t="str">
        <f>IF(SUM(入力シート!K32:M32)&gt;1,"確認！",
IF(入力シート!K32=1,"○",
IF(入力シート!L32=1,"△",
IF(入力シート!M32=1,"×","")
)
)
)</f>
        <v/>
      </c>
      <c r="I32" s="46" t="str">
        <f>IF(入力シート!N32=3,"★★★",
IF(入力シート!N32=2,"★★",
IF(入力シート!N32=1,"★","")))</f>
        <v/>
      </c>
      <c r="J32" s="47" t="str">
        <f>IF(入力シート!C32="","",入力シート!F32)</f>
        <v/>
      </c>
      <c r="K32" s="45" t="str">
        <f>IF(SUM(入力シート!O32:Q32)&gt;1,"確認！",
IF(入力シート!O32=1,"○",
IF(入力シート!P32=1,"△",
IF(入力シート!Q32=1,"×","")
)
)
)</f>
        <v/>
      </c>
      <c r="L32" s="46" t="str">
        <f>IF(入力シート!R32=3,"★★★",
IF(入力シート!R32=2,"★★",
IF(入力シート!R32=1,"★","")))</f>
        <v/>
      </c>
      <c r="M32" s="40"/>
      <c r="N32" s="47" t="str">
        <f>IF(入力シート!C32="","",SUM(入力シート!D32:F32))</f>
        <v/>
      </c>
      <c r="O32" s="47" t="str">
        <f>IF(入力シート!C32="","",入力シート!G32+入力シート!K32+入力シート!O32)</f>
        <v/>
      </c>
      <c r="P32" s="47" t="str">
        <f>IF(入力シート!C32="","",入力シート!H32+入力シート!L32+入力シート!P32)</f>
        <v/>
      </c>
      <c r="Q32" s="47" t="str">
        <f>IF(入力シート!C32="","",入力シート!I32+入力シート!M32+入力シート!Q32)</f>
        <v/>
      </c>
      <c r="R32" s="47" t="str">
        <f>IF(入力シート!C32="","",入力シート!R32+入力シート!N32+入力シート!R32)</f>
        <v/>
      </c>
      <c r="S32" s="46" t="str">
        <f>IF(入力シート!C32="","",IF(O32*5+P32*3+Q32*1&gt;=10,"金メダル",IF(O32*5+P32*3+Q32*1&gt;=5,"銀メダル","銅メダル")))</f>
        <v/>
      </c>
      <c r="T32" s="86" t="str">
        <f>IF(入力シート!AB32="異常値","-",IF(入力シート!C32="","",入力シート!AB32))</f>
        <v/>
      </c>
      <c r="U32" s="92" t="str">
        <f t="shared" si="0"/>
        <v/>
      </c>
      <c r="V32" s="88" t="str">
        <f t="shared" si="3"/>
        <v/>
      </c>
      <c r="X32" s="31" t="str">
        <f t="shared" si="2"/>
        <v/>
      </c>
    </row>
    <row r="33" spans="2:24" s="31" customFormat="1" x14ac:dyDescent="0.15">
      <c r="B33" s="42">
        <v>24</v>
      </c>
      <c r="C33" s="43" t="str">
        <f>IF(入力シート!C33="","",入力シート!C33)</f>
        <v/>
      </c>
      <c r="D33" s="44" t="str">
        <f>IF(入力シート!C33="","",入力シート!D33)</f>
        <v/>
      </c>
      <c r="E33" s="45" t="str">
        <f>IF(SUM(入力シート!G33:I33)&gt;1,"確認！",
IF(入力シート!G33=1,"○",
IF(入力シート!H33=1,"△",
IF(入力シート!I33=1,"×","")
)
)
)</f>
        <v/>
      </c>
      <c r="F33" s="46" t="str">
        <f>IF(入力シート!J33=3,"★★★",
IF(入力シート!J33=2,"★★",
IF(入力シート!J33=1,"★","")))</f>
        <v/>
      </c>
      <c r="G33" s="47" t="str">
        <f>IF(入力シート!C33="","",入力シート!E33)</f>
        <v/>
      </c>
      <c r="H33" s="45" t="str">
        <f>IF(SUM(入力シート!K33:M33)&gt;1,"確認！",
IF(入力シート!K33=1,"○",
IF(入力シート!L33=1,"△",
IF(入力シート!M33=1,"×","")
)
)
)</f>
        <v/>
      </c>
      <c r="I33" s="46" t="str">
        <f>IF(入力シート!N33=3,"★★★",
IF(入力シート!N33=2,"★★",
IF(入力シート!N33=1,"★","")))</f>
        <v/>
      </c>
      <c r="J33" s="47" t="str">
        <f>IF(入力シート!C33="","",入力シート!F33)</f>
        <v/>
      </c>
      <c r="K33" s="45" t="str">
        <f>IF(SUM(入力シート!O33:Q33)&gt;1,"確認！",
IF(入力シート!O33=1,"○",
IF(入力シート!P33=1,"△",
IF(入力シート!Q33=1,"×","")
)
)
)</f>
        <v/>
      </c>
      <c r="L33" s="46" t="str">
        <f>IF(入力シート!R33=3,"★★★",
IF(入力シート!R33=2,"★★",
IF(入力シート!R33=1,"★","")))</f>
        <v/>
      </c>
      <c r="M33" s="40"/>
      <c r="N33" s="47" t="str">
        <f>IF(入力シート!C33="","",SUM(入力シート!D33:F33))</f>
        <v/>
      </c>
      <c r="O33" s="47" t="str">
        <f>IF(入力シート!C33="","",入力シート!G33+入力シート!K33+入力シート!O33)</f>
        <v/>
      </c>
      <c r="P33" s="47" t="str">
        <f>IF(入力シート!C33="","",入力シート!H33+入力シート!L33+入力シート!P33)</f>
        <v/>
      </c>
      <c r="Q33" s="47" t="str">
        <f>IF(入力シート!C33="","",入力シート!I33+入力シート!M33+入力シート!Q33)</f>
        <v/>
      </c>
      <c r="R33" s="47" t="str">
        <f>IF(入力シート!C33="","",入力シート!R33+入力シート!N33+入力シート!R33)</f>
        <v/>
      </c>
      <c r="S33" s="46" t="str">
        <f>IF(入力シート!C33="","",IF(O33*5+P33*3+Q33*1&gt;=10,"金メダル",IF(O33*5+P33*3+Q33*1&gt;=5,"銀メダル","銅メダル")))</f>
        <v/>
      </c>
      <c r="T33" s="86" t="str">
        <f>IF(入力シート!AB33="異常値","-",IF(入力シート!C33="","",入力シート!AB33))</f>
        <v/>
      </c>
      <c r="U33" s="92" t="str">
        <f t="shared" si="0"/>
        <v/>
      </c>
      <c r="V33" s="88" t="str">
        <f t="shared" si="3"/>
        <v/>
      </c>
      <c r="X33" s="31" t="str">
        <f t="shared" si="2"/>
        <v/>
      </c>
    </row>
    <row r="34" spans="2:24" s="31" customFormat="1" x14ac:dyDescent="0.15">
      <c r="B34" s="42">
        <v>25</v>
      </c>
      <c r="C34" s="43" t="str">
        <f>IF(入力シート!C34="","",入力シート!C34)</f>
        <v/>
      </c>
      <c r="D34" s="44" t="str">
        <f>IF(入力シート!C34="","",入力シート!D34)</f>
        <v/>
      </c>
      <c r="E34" s="45" t="str">
        <f>IF(SUM(入力シート!G34:I34)&gt;1,"確認！",
IF(入力シート!G34=1,"○",
IF(入力シート!H34=1,"△",
IF(入力シート!I34=1,"×","")
)
)
)</f>
        <v/>
      </c>
      <c r="F34" s="46" t="str">
        <f>IF(入力シート!J34=3,"★★★",
IF(入力シート!J34=2,"★★",
IF(入力シート!J34=1,"★","")))</f>
        <v/>
      </c>
      <c r="G34" s="47" t="str">
        <f>IF(入力シート!C34="","",入力シート!E34)</f>
        <v/>
      </c>
      <c r="H34" s="45" t="str">
        <f>IF(SUM(入力シート!K34:M34)&gt;1,"確認！",
IF(入力シート!K34=1,"○",
IF(入力シート!L34=1,"△",
IF(入力シート!M34=1,"×","")
)
)
)</f>
        <v/>
      </c>
      <c r="I34" s="46" t="str">
        <f>IF(入力シート!N34=3,"★★★",
IF(入力シート!N34=2,"★★",
IF(入力シート!N34=1,"★","")))</f>
        <v/>
      </c>
      <c r="J34" s="47" t="str">
        <f>IF(入力シート!C34="","",入力シート!F34)</f>
        <v/>
      </c>
      <c r="K34" s="45" t="str">
        <f>IF(SUM(入力シート!O34:Q34)&gt;1,"確認！",
IF(入力シート!O34=1,"○",
IF(入力シート!P34=1,"△",
IF(入力シート!Q34=1,"×","")
)
)
)</f>
        <v/>
      </c>
      <c r="L34" s="46" t="str">
        <f>IF(入力シート!R34=3,"★★★",
IF(入力シート!R34=2,"★★",
IF(入力シート!R34=1,"★","")))</f>
        <v/>
      </c>
      <c r="M34" s="40"/>
      <c r="N34" s="47" t="str">
        <f>IF(入力シート!C34="","",SUM(入力シート!D34:F34))</f>
        <v/>
      </c>
      <c r="O34" s="47" t="str">
        <f>IF(入力シート!C34="","",入力シート!G34+入力シート!K34+入力シート!O34)</f>
        <v/>
      </c>
      <c r="P34" s="47" t="str">
        <f>IF(入力シート!C34="","",入力シート!H34+入力シート!L34+入力シート!P34)</f>
        <v/>
      </c>
      <c r="Q34" s="47" t="str">
        <f>IF(入力シート!C34="","",入力シート!I34+入力シート!M34+入力シート!Q34)</f>
        <v/>
      </c>
      <c r="R34" s="47" t="str">
        <f>IF(入力シート!C34="","",入力シート!R34+入力シート!N34+入力シート!R34)</f>
        <v/>
      </c>
      <c r="S34" s="46" t="str">
        <f>IF(入力シート!C34="","",IF(O34*5+P34*3+Q34*1&gt;=10,"金メダル",IF(O34*5+P34*3+Q34*1&gt;=5,"銀メダル","銅メダル")))</f>
        <v/>
      </c>
      <c r="T34" s="86" t="str">
        <f>IF(入力シート!AB34="異常値","-",IF(入力シート!C34="","",入力シート!AB34))</f>
        <v/>
      </c>
      <c r="U34" s="92" t="str">
        <f t="shared" si="0"/>
        <v/>
      </c>
      <c r="V34" s="88" t="str">
        <f t="shared" si="3"/>
        <v/>
      </c>
      <c r="X34" s="31" t="str">
        <f t="shared" si="2"/>
        <v/>
      </c>
    </row>
    <row r="35" spans="2:24" s="31" customFormat="1" x14ac:dyDescent="0.15">
      <c r="B35" s="42">
        <v>26</v>
      </c>
      <c r="C35" s="43" t="str">
        <f>IF(入力シート!C35="","",入力シート!C35)</f>
        <v/>
      </c>
      <c r="D35" s="44" t="str">
        <f>IF(入力シート!C35="","",入力シート!D35)</f>
        <v/>
      </c>
      <c r="E35" s="45" t="str">
        <f>IF(SUM(入力シート!G35:I35)&gt;1,"確認！",
IF(入力シート!G35=1,"○",
IF(入力シート!H35=1,"△",
IF(入力シート!I35=1,"×","")
)
)
)</f>
        <v/>
      </c>
      <c r="F35" s="46" t="str">
        <f>IF(入力シート!J35=3,"★★★",
IF(入力シート!J35=2,"★★",
IF(入力シート!J35=1,"★","")))</f>
        <v/>
      </c>
      <c r="G35" s="47" t="str">
        <f>IF(入力シート!C35="","",入力シート!E35)</f>
        <v/>
      </c>
      <c r="H35" s="45" t="str">
        <f>IF(SUM(入力シート!K35:M35)&gt;1,"確認！",
IF(入力シート!K35=1,"○",
IF(入力シート!L35=1,"△",
IF(入力シート!M35=1,"×","")
)
)
)</f>
        <v/>
      </c>
      <c r="I35" s="46" t="str">
        <f>IF(入力シート!N35=3,"★★★",
IF(入力シート!N35=2,"★★",
IF(入力シート!N35=1,"★","")))</f>
        <v/>
      </c>
      <c r="J35" s="47" t="str">
        <f>IF(入力シート!C35="","",入力シート!F35)</f>
        <v/>
      </c>
      <c r="K35" s="45" t="str">
        <f>IF(SUM(入力シート!O35:Q35)&gt;1,"確認！",
IF(入力シート!O35=1,"○",
IF(入力シート!P35=1,"△",
IF(入力シート!Q35=1,"×","")
)
)
)</f>
        <v/>
      </c>
      <c r="L35" s="46" t="str">
        <f>IF(入力シート!R35=3,"★★★",
IF(入力シート!R35=2,"★★",
IF(入力シート!R35=1,"★","")))</f>
        <v/>
      </c>
      <c r="M35" s="40"/>
      <c r="N35" s="47" t="str">
        <f>IF(入力シート!C35="","",SUM(入力シート!D35:F35))</f>
        <v/>
      </c>
      <c r="O35" s="47" t="str">
        <f>IF(入力シート!C35="","",入力シート!G35+入力シート!K35+入力シート!O35)</f>
        <v/>
      </c>
      <c r="P35" s="47" t="str">
        <f>IF(入力シート!C35="","",入力シート!H35+入力シート!L35+入力シート!P35)</f>
        <v/>
      </c>
      <c r="Q35" s="47" t="str">
        <f>IF(入力シート!C35="","",入力シート!I35+入力シート!M35+入力シート!Q35)</f>
        <v/>
      </c>
      <c r="R35" s="47" t="str">
        <f>IF(入力シート!C35="","",入力シート!R35+入力シート!N35+入力シート!R35)</f>
        <v/>
      </c>
      <c r="S35" s="46" t="str">
        <f>IF(入力シート!C35="","",IF(O35*5+P35*3+Q35*1&gt;=10,"金メダル",IF(O35*5+P35*3+Q35*1&gt;=5,"銀メダル","銅メダル")))</f>
        <v/>
      </c>
      <c r="T35" s="86" t="str">
        <f>IF(入力シート!AB35="異常値","-",IF(入力シート!C35="","",入力シート!AB35))</f>
        <v/>
      </c>
      <c r="U35" s="92" t="str">
        <f t="shared" si="0"/>
        <v/>
      </c>
      <c r="V35" s="88" t="str">
        <f t="shared" si="3"/>
        <v/>
      </c>
      <c r="X35" s="31" t="str">
        <f t="shared" si="2"/>
        <v/>
      </c>
    </row>
    <row r="36" spans="2:24" s="31" customFormat="1" x14ac:dyDescent="0.15">
      <c r="B36" s="42">
        <v>27</v>
      </c>
      <c r="C36" s="43" t="str">
        <f>IF(入力シート!C36="","",入力シート!C36)</f>
        <v/>
      </c>
      <c r="D36" s="44" t="str">
        <f>IF(入力シート!C36="","",入力シート!D36)</f>
        <v/>
      </c>
      <c r="E36" s="45" t="str">
        <f>IF(SUM(入力シート!G36:I36)&gt;1,"確認！",
IF(入力シート!G36=1,"○",
IF(入力シート!H36=1,"△",
IF(入力シート!I36=1,"×","")
)
)
)</f>
        <v/>
      </c>
      <c r="F36" s="46" t="str">
        <f>IF(入力シート!J36=3,"★★★",
IF(入力シート!J36=2,"★★",
IF(入力シート!J36=1,"★","")))</f>
        <v/>
      </c>
      <c r="G36" s="47" t="str">
        <f>IF(入力シート!C36="","",入力シート!E36)</f>
        <v/>
      </c>
      <c r="H36" s="45" t="str">
        <f>IF(SUM(入力シート!K36:M36)&gt;1,"確認！",
IF(入力シート!K36=1,"○",
IF(入力シート!L36=1,"△",
IF(入力シート!M36=1,"×","")
)
)
)</f>
        <v/>
      </c>
      <c r="I36" s="46" t="str">
        <f>IF(入力シート!N36=3,"★★★",
IF(入力シート!N36=2,"★★",
IF(入力シート!N36=1,"★","")))</f>
        <v/>
      </c>
      <c r="J36" s="47" t="str">
        <f>IF(入力シート!C36="","",入力シート!F36)</f>
        <v/>
      </c>
      <c r="K36" s="45" t="str">
        <f>IF(SUM(入力シート!O36:Q36)&gt;1,"確認！",
IF(入力シート!O36=1,"○",
IF(入力シート!P36=1,"△",
IF(入力シート!Q36=1,"×","")
)
)
)</f>
        <v/>
      </c>
      <c r="L36" s="46" t="str">
        <f>IF(入力シート!R36=3,"★★★",
IF(入力シート!R36=2,"★★",
IF(入力シート!R36=1,"★","")))</f>
        <v/>
      </c>
      <c r="M36" s="40"/>
      <c r="N36" s="47" t="str">
        <f>IF(入力シート!C36="","",SUM(入力シート!D36:F36))</f>
        <v/>
      </c>
      <c r="O36" s="47" t="str">
        <f>IF(入力シート!C36="","",入力シート!G36+入力シート!K36+入力シート!O36)</f>
        <v/>
      </c>
      <c r="P36" s="47" t="str">
        <f>IF(入力シート!C36="","",入力シート!H36+入力シート!L36+入力シート!P36)</f>
        <v/>
      </c>
      <c r="Q36" s="47" t="str">
        <f>IF(入力シート!C36="","",入力シート!I36+入力シート!M36+入力シート!Q36)</f>
        <v/>
      </c>
      <c r="R36" s="47" t="str">
        <f>IF(入力シート!C36="","",入力シート!R36+入力シート!N36+入力シート!R36)</f>
        <v/>
      </c>
      <c r="S36" s="46" t="str">
        <f>IF(入力シート!C36="","",IF(O36*5+P36*3+Q36*1&gt;=10,"金メダル",IF(O36*5+P36*3+Q36*1&gt;=5,"銀メダル","銅メダル")))</f>
        <v/>
      </c>
      <c r="T36" s="86" t="str">
        <f>IF(入力シート!AB36="異常値","-",IF(入力シート!C36="","",入力シート!AB36))</f>
        <v/>
      </c>
      <c r="U36" s="92" t="str">
        <f t="shared" si="0"/>
        <v/>
      </c>
      <c r="V36" s="88" t="str">
        <f t="shared" si="3"/>
        <v/>
      </c>
      <c r="X36" s="31" t="str">
        <f t="shared" si="2"/>
        <v/>
      </c>
    </row>
    <row r="37" spans="2:24" s="31" customFormat="1" x14ac:dyDescent="0.15">
      <c r="B37" s="42">
        <v>28</v>
      </c>
      <c r="C37" s="43" t="str">
        <f>IF(入力シート!C37="","",入力シート!C37)</f>
        <v/>
      </c>
      <c r="D37" s="44" t="str">
        <f>IF(入力シート!C37="","",入力シート!D37)</f>
        <v/>
      </c>
      <c r="E37" s="45" t="str">
        <f>IF(SUM(入力シート!G37:I37)&gt;1,"確認！",
IF(入力シート!G37=1,"○",
IF(入力シート!H37=1,"△",
IF(入力シート!I37=1,"×","")
)
)
)</f>
        <v/>
      </c>
      <c r="F37" s="46" t="str">
        <f>IF(入力シート!J37=3,"★★★",
IF(入力シート!J37=2,"★★",
IF(入力シート!J37=1,"★","")))</f>
        <v/>
      </c>
      <c r="G37" s="47" t="str">
        <f>IF(入力シート!C37="","",入力シート!E37)</f>
        <v/>
      </c>
      <c r="H37" s="45" t="str">
        <f>IF(SUM(入力シート!K37:M37)&gt;1,"確認！",
IF(入力シート!K37=1,"○",
IF(入力シート!L37=1,"△",
IF(入力シート!M37=1,"×","")
)
)
)</f>
        <v/>
      </c>
      <c r="I37" s="46" t="str">
        <f>IF(入力シート!N37=3,"★★★",
IF(入力シート!N37=2,"★★",
IF(入力シート!N37=1,"★","")))</f>
        <v/>
      </c>
      <c r="J37" s="47" t="str">
        <f>IF(入力シート!C37="","",入力シート!F37)</f>
        <v/>
      </c>
      <c r="K37" s="45" t="str">
        <f>IF(SUM(入力シート!O37:Q37)&gt;1,"確認！",
IF(入力シート!O37=1,"○",
IF(入力シート!P37=1,"△",
IF(入力シート!Q37=1,"×","")
)
)
)</f>
        <v/>
      </c>
      <c r="L37" s="46" t="str">
        <f>IF(入力シート!R37=3,"★★★",
IF(入力シート!R37=2,"★★",
IF(入力シート!R37=1,"★","")))</f>
        <v/>
      </c>
      <c r="M37" s="40"/>
      <c r="N37" s="47" t="str">
        <f>IF(入力シート!C37="","",SUM(入力シート!D37:F37))</f>
        <v/>
      </c>
      <c r="O37" s="47" t="str">
        <f>IF(入力シート!C37="","",入力シート!G37+入力シート!K37+入力シート!O37)</f>
        <v/>
      </c>
      <c r="P37" s="47" t="str">
        <f>IF(入力シート!C37="","",入力シート!H37+入力シート!L37+入力シート!P37)</f>
        <v/>
      </c>
      <c r="Q37" s="47" t="str">
        <f>IF(入力シート!C37="","",入力シート!I37+入力シート!M37+入力シート!Q37)</f>
        <v/>
      </c>
      <c r="R37" s="47" t="str">
        <f>IF(入力シート!C37="","",入力シート!R37+入力シート!N37+入力シート!R37)</f>
        <v/>
      </c>
      <c r="S37" s="46" t="str">
        <f>IF(入力シート!C37="","",IF(O37*5+P37*3+Q37*1&gt;=10,"金メダル",IF(O37*5+P37*3+Q37*1&gt;=5,"銀メダル","銅メダル")))</f>
        <v/>
      </c>
      <c r="T37" s="86" t="str">
        <f>IF(入力シート!AB37="異常値","-",IF(入力シート!C37="","",入力シート!AB37))</f>
        <v/>
      </c>
      <c r="U37" s="92" t="str">
        <f t="shared" si="0"/>
        <v/>
      </c>
      <c r="V37" s="88" t="str">
        <f t="shared" si="3"/>
        <v/>
      </c>
      <c r="X37" s="31" t="str">
        <f t="shared" si="2"/>
        <v/>
      </c>
    </row>
    <row r="38" spans="2:24" s="31" customFormat="1" x14ac:dyDescent="0.15">
      <c r="B38" s="42">
        <v>29</v>
      </c>
      <c r="C38" s="43" t="str">
        <f>IF(入力シート!C38="","",入力シート!C38)</f>
        <v/>
      </c>
      <c r="D38" s="44" t="str">
        <f>IF(入力シート!C38="","",入力シート!D38)</f>
        <v/>
      </c>
      <c r="E38" s="45" t="str">
        <f>IF(SUM(入力シート!G38:I38)&gt;1,"確認！",
IF(入力シート!G38=1,"○",
IF(入力シート!H38=1,"△",
IF(入力シート!I38=1,"×","")
)
)
)</f>
        <v/>
      </c>
      <c r="F38" s="46" t="str">
        <f>IF(入力シート!J38=3,"★★★",
IF(入力シート!J38=2,"★★",
IF(入力シート!J38=1,"★","")))</f>
        <v/>
      </c>
      <c r="G38" s="47" t="str">
        <f>IF(入力シート!C38="","",入力シート!E38)</f>
        <v/>
      </c>
      <c r="H38" s="45" t="str">
        <f>IF(SUM(入力シート!K38:M38)&gt;1,"確認！",
IF(入力シート!K38=1,"○",
IF(入力シート!L38=1,"△",
IF(入力シート!M38=1,"×","")
)
)
)</f>
        <v/>
      </c>
      <c r="I38" s="46" t="str">
        <f>IF(入力シート!N38=3,"★★★",
IF(入力シート!N38=2,"★★",
IF(入力シート!N38=1,"★","")))</f>
        <v/>
      </c>
      <c r="J38" s="47" t="str">
        <f>IF(入力シート!C38="","",入力シート!F38)</f>
        <v/>
      </c>
      <c r="K38" s="45" t="str">
        <f>IF(SUM(入力シート!O38:Q38)&gt;1,"確認！",
IF(入力シート!O38=1,"○",
IF(入力シート!P38=1,"△",
IF(入力シート!Q38=1,"×","")
)
)
)</f>
        <v/>
      </c>
      <c r="L38" s="46" t="str">
        <f>IF(入力シート!R38=3,"★★★",
IF(入力シート!R38=2,"★★",
IF(入力シート!R38=1,"★","")))</f>
        <v/>
      </c>
      <c r="M38" s="40"/>
      <c r="N38" s="47" t="str">
        <f>IF(入力シート!C38="","",SUM(入力シート!D38:F38))</f>
        <v/>
      </c>
      <c r="O38" s="47" t="str">
        <f>IF(入力シート!C38="","",入力シート!G38+入力シート!K38+入力シート!O38)</f>
        <v/>
      </c>
      <c r="P38" s="47" t="str">
        <f>IF(入力シート!C38="","",入力シート!H38+入力シート!L38+入力シート!P38)</f>
        <v/>
      </c>
      <c r="Q38" s="47" t="str">
        <f>IF(入力シート!C38="","",入力シート!I38+入力シート!M38+入力シート!Q38)</f>
        <v/>
      </c>
      <c r="R38" s="47" t="str">
        <f>IF(入力シート!C38="","",入力シート!R38+入力シート!N38+入力シート!R38)</f>
        <v/>
      </c>
      <c r="S38" s="46" t="str">
        <f>IF(入力シート!C38="","",IF(O38*5+P38*3+Q38*1&gt;=10,"金メダル",IF(O38*5+P38*3+Q38*1&gt;=5,"銀メダル","銅メダル")))</f>
        <v/>
      </c>
      <c r="T38" s="86" t="str">
        <f>IF(入力シート!AB38="異常値","-",IF(入力シート!C38="","",入力シート!AB38))</f>
        <v/>
      </c>
      <c r="U38" s="92" t="str">
        <f t="shared" si="0"/>
        <v/>
      </c>
      <c r="V38" s="88" t="str">
        <f t="shared" si="3"/>
        <v/>
      </c>
      <c r="X38" s="31" t="str">
        <f t="shared" si="2"/>
        <v/>
      </c>
    </row>
    <row r="39" spans="2:24" s="31" customFormat="1" x14ac:dyDescent="0.15">
      <c r="B39" s="42">
        <v>30</v>
      </c>
      <c r="C39" s="43" t="str">
        <f>IF(入力シート!C39="","",入力シート!C39)</f>
        <v/>
      </c>
      <c r="D39" s="44" t="str">
        <f>IF(入力シート!C39="","",入力シート!D39)</f>
        <v/>
      </c>
      <c r="E39" s="45" t="str">
        <f>IF(SUM(入力シート!G39:I39)&gt;1,"確認！",
IF(入力シート!G39=1,"○",
IF(入力シート!H39=1,"△",
IF(入力シート!I39=1,"×","")
)
)
)</f>
        <v/>
      </c>
      <c r="F39" s="46" t="str">
        <f>IF(入力シート!J39=3,"★★★",
IF(入力シート!J39=2,"★★",
IF(入力シート!J39=1,"★","")))</f>
        <v/>
      </c>
      <c r="G39" s="47" t="str">
        <f>IF(入力シート!C39="","",入力シート!E39)</f>
        <v/>
      </c>
      <c r="H39" s="45" t="str">
        <f>IF(SUM(入力シート!K39:M39)&gt;1,"確認！",
IF(入力シート!K39=1,"○",
IF(入力シート!L39=1,"△",
IF(入力シート!M39=1,"×","")
)
)
)</f>
        <v/>
      </c>
      <c r="I39" s="46" t="str">
        <f>IF(入力シート!N39=3,"★★★",
IF(入力シート!N39=2,"★★",
IF(入力シート!N39=1,"★","")))</f>
        <v/>
      </c>
      <c r="J39" s="47" t="str">
        <f>IF(入力シート!C39="","",入力シート!F39)</f>
        <v/>
      </c>
      <c r="K39" s="45" t="str">
        <f>IF(SUM(入力シート!O39:Q39)&gt;1,"確認！",
IF(入力シート!O39=1,"○",
IF(入力シート!P39=1,"△",
IF(入力シート!Q39=1,"×","")
)
)
)</f>
        <v/>
      </c>
      <c r="L39" s="46" t="str">
        <f>IF(入力シート!R39=3,"★★★",
IF(入力シート!R39=2,"★★",
IF(入力シート!R39=1,"★","")))</f>
        <v/>
      </c>
      <c r="M39" s="40"/>
      <c r="N39" s="47" t="str">
        <f>IF(入力シート!C39="","",SUM(入力シート!D39:F39))</f>
        <v/>
      </c>
      <c r="O39" s="47" t="str">
        <f>IF(入力シート!C39="","",入力シート!G39+入力シート!K39+入力シート!O39)</f>
        <v/>
      </c>
      <c r="P39" s="47" t="str">
        <f>IF(入力シート!C39="","",入力シート!H39+入力シート!L39+入力シート!P39)</f>
        <v/>
      </c>
      <c r="Q39" s="47" t="str">
        <f>IF(入力シート!C39="","",入力シート!I39+入力シート!M39+入力シート!Q39)</f>
        <v/>
      </c>
      <c r="R39" s="47" t="str">
        <f>IF(入力シート!C39="","",入力シート!R39+入力シート!N39+入力シート!R39)</f>
        <v/>
      </c>
      <c r="S39" s="46" t="str">
        <f>IF(入力シート!C39="","",IF(O39*5+P39*3+Q39*1&gt;=10,"金メダル",IF(O39*5+P39*3+Q39*1&gt;=5,"銀メダル","銅メダル")))</f>
        <v/>
      </c>
      <c r="T39" s="86" t="str">
        <f>IF(入力シート!AB39="異常値","-",IF(入力シート!C39="","",入力シート!AB39))</f>
        <v/>
      </c>
      <c r="U39" s="92" t="str">
        <f t="shared" si="0"/>
        <v/>
      </c>
      <c r="V39" s="88" t="str">
        <f t="shared" si="3"/>
        <v/>
      </c>
      <c r="X39" s="31" t="str">
        <f t="shared" si="2"/>
        <v/>
      </c>
    </row>
    <row r="40" spans="2:24" s="31" customFormat="1" x14ac:dyDescent="0.15">
      <c r="B40" s="42">
        <v>31</v>
      </c>
      <c r="C40" s="43" t="str">
        <f>IF(入力シート!C40="","",入力シート!C40)</f>
        <v/>
      </c>
      <c r="D40" s="44" t="str">
        <f>IF(入力シート!C40="","",入力シート!D40)</f>
        <v/>
      </c>
      <c r="E40" s="45" t="str">
        <f>IF(SUM(入力シート!G40:I40)&gt;1,"確認！",
IF(入力シート!G40=1,"○",
IF(入力シート!H40=1,"△",
IF(入力シート!I40=1,"×","")
)
)
)</f>
        <v/>
      </c>
      <c r="F40" s="46" t="str">
        <f>IF(入力シート!J40=3,"★★★",
IF(入力シート!J40=2,"★★",
IF(入力シート!J40=1,"★","")))</f>
        <v/>
      </c>
      <c r="G40" s="47" t="str">
        <f>IF(入力シート!C40="","",入力シート!E40)</f>
        <v/>
      </c>
      <c r="H40" s="45" t="str">
        <f>IF(SUM(入力シート!K40:M40)&gt;1,"確認！",
IF(入力シート!K40=1,"○",
IF(入力シート!L40=1,"△",
IF(入力シート!M40=1,"×","")
)
)
)</f>
        <v/>
      </c>
      <c r="I40" s="46" t="str">
        <f>IF(入力シート!N40=3,"★★★",
IF(入力シート!N40=2,"★★",
IF(入力シート!N40=1,"★","")))</f>
        <v/>
      </c>
      <c r="J40" s="47" t="str">
        <f>IF(入力シート!C40="","",入力シート!F40)</f>
        <v/>
      </c>
      <c r="K40" s="45" t="str">
        <f>IF(SUM(入力シート!O40:Q40)&gt;1,"確認！",
IF(入力シート!O40=1,"○",
IF(入力シート!P40=1,"△",
IF(入力シート!Q40=1,"×","")
)
)
)</f>
        <v/>
      </c>
      <c r="L40" s="46" t="str">
        <f>IF(入力シート!R40=3,"★★★",
IF(入力シート!R40=2,"★★",
IF(入力シート!R40=1,"★","")))</f>
        <v/>
      </c>
      <c r="M40" s="40"/>
      <c r="N40" s="47" t="str">
        <f>IF(入力シート!C40="","",SUM(入力シート!D40:F40))</f>
        <v/>
      </c>
      <c r="O40" s="47" t="str">
        <f>IF(入力シート!C40="","",入力シート!G40+入力シート!K40+入力シート!O40)</f>
        <v/>
      </c>
      <c r="P40" s="47" t="str">
        <f>IF(入力シート!C40="","",入力シート!H40+入力シート!L40+入力シート!P40)</f>
        <v/>
      </c>
      <c r="Q40" s="47" t="str">
        <f>IF(入力シート!C40="","",入力シート!I40+入力シート!M40+入力シート!Q40)</f>
        <v/>
      </c>
      <c r="R40" s="47" t="str">
        <f>IF(入力シート!C40="","",入力シート!R40+入力シート!N40+入力シート!R40)</f>
        <v/>
      </c>
      <c r="S40" s="46" t="str">
        <f>IF(入力シート!C40="","",IF(O40*5+P40*3+Q40*1&gt;=10,"金メダル",IF(O40*5+P40*3+Q40*1&gt;=5,"銀メダル","銅メダル")))</f>
        <v/>
      </c>
      <c r="T40" s="86" t="str">
        <f>IF(入力シート!AB40="異常値","-",IF(入力シート!C40="","",入力シート!AB40))</f>
        <v/>
      </c>
      <c r="U40" s="92" t="str">
        <f t="shared" si="0"/>
        <v/>
      </c>
      <c r="V40" s="88" t="str">
        <f t="shared" si="3"/>
        <v/>
      </c>
      <c r="X40" s="31" t="str">
        <f t="shared" si="2"/>
        <v/>
      </c>
    </row>
    <row r="41" spans="2:24" s="31" customFormat="1" x14ac:dyDescent="0.15">
      <c r="B41" s="42">
        <v>32</v>
      </c>
      <c r="C41" s="43" t="str">
        <f>IF(入力シート!C41="","",入力シート!C41)</f>
        <v/>
      </c>
      <c r="D41" s="44" t="str">
        <f>IF(入力シート!C41="","",入力シート!D41)</f>
        <v/>
      </c>
      <c r="E41" s="45" t="str">
        <f>IF(SUM(入力シート!G41:I41)&gt;1,"確認！",
IF(入力シート!G41=1,"○",
IF(入力シート!H41=1,"△",
IF(入力シート!I41=1,"×","")
)
)
)</f>
        <v/>
      </c>
      <c r="F41" s="46" t="str">
        <f>IF(入力シート!J41=3,"★★★",
IF(入力シート!J41=2,"★★",
IF(入力シート!J41=1,"★","")))</f>
        <v/>
      </c>
      <c r="G41" s="47" t="str">
        <f>IF(入力シート!C41="","",入力シート!E41)</f>
        <v/>
      </c>
      <c r="H41" s="45" t="str">
        <f>IF(SUM(入力シート!K41:M41)&gt;1,"確認！",
IF(入力シート!K41=1,"○",
IF(入力シート!L41=1,"△",
IF(入力シート!M41=1,"×","")
)
)
)</f>
        <v/>
      </c>
      <c r="I41" s="46" t="str">
        <f>IF(入力シート!N41=3,"★★★",
IF(入力シート!N41=2,"★★",
IF(入力シート!N41=1,"★","")))</f>
        <v/>
      </c>
      <c r="J41" s="47" t="str">
        <f>IF(入力シート!C41="","",入力シート!F41)</f>
        <v/>
      </c>
      <c r="K41" s="45" t="str">
        <f>IF(SUM(入力シート!O41:Q41)&gt;1,"確認！",
IF(入力シート!O41=1,"○",
IF(入力シート!P41=1,"△",
IF(入力シート!Q41=1,"×","")
)
)
)</f>
        <v/>
      </c>
      <c r="L41" s="46" t="str">
        <f>IF(入力シート!R41=3,"★★★",
IF(入力シート!R41=2,"★★",
IF(入力シート!R41=1,"★","")))</f>
        <v/>
      </c>
      <c r="M41" s="40"/>
      <c r="N41" s="47" t="str">
        <f>IF(入力シート!C41="","",SUM(入力シート!D41:F41))</f>
        <v/>
      </c>
      <c r="O41" s="47" t="str">
        <f>IF(入力シート!C41="","",入力シート!G41+入力シート!K41+入力シート!O41)</f>
        <v/>
      </c>
      <c r="P41" s="47" t="str">
        <f>IF(入力シート!C41="","",入力シート!H41+入力シート!L41+入力シート!P41)</f>
        <v/>
      </c>
      <c r="Q41" s="47" t="str">
        <f>IF(入力シート!C41="","",入力シート!I41+入力シート!M41+入力シート!Q41)</f>
        <v/>
      </c>
      <c r="R41" s="47" t="str">
        <f>IF(入力シート!C41="","",入力シート!R41+入力シート!N41+入力シート!R41)</f>
        <v/>
      </c>
      <c r="S41" s="46" t="str">
        <f>IF(入力シート!C41="","",IF(O41*5+P41*3+Q41*1&gt;=10,"金メダル",IF(O41*5+P41*3+Q41*1&gt;=5,"銀メダル","銅メダル")))</f>
        <v/>
      </c>
      <c r="T41" s="86" t="str">
        <f>IF(入力シート!AB41="異常値","-",IF(入力シート!C41="","",入力シート!AB41))</f>
        <v/>
      </c>
      <c r="U41" s="92" t="str">
        <f t="shared" si="0"/>
        <v/>
      </c>
      <c r="V41" s="88" t="str">
        <f t="shared" si="3"/>
        <v/>
      </c>
      <c r="X41" s="31" t="str">
        <f t="shared" si="2"/>
        <v/>
      </c>
    </row>
    <row r="42" spans="2:24" s="31" customFormat="1" x14ac:dyDescent="0.15">
      <c r="B42" s="42">
        <v>33</v>
      </c>
      <c r="C42" s="43" t="str">
        <f>IF(入力シート!C42="","",入力シート!C42)</f>
        <v/>
      </c>
      <c r="D42" s="44" t="str">
        <f>IF(入力シート!C42="","",入力シート!D42)</f>
        <v/>
      </c>
      <c r="E42" s="45" t="str">
        <f>IF(SUM(入力シート!G42:I42)&gt;1,"確認！",
IF(入力シート!G42=1,"○",
IF(入力シート!H42=1,"△",
IF(入力シート!I42=1,"×","")
)
)
)</f>
        <v/>
      </c>
      <c r="F42" s="46" t="str">
        <f>IF(入力シート!J42=3,"★★★",
IF(入力シート!J42=2,"★★",
IF(入力シート!J42=1,"★","")))</f>
        <v/>
      </c>
      <c r="G42" s="47" t="str">
        <f>IF(入力シート!C42="","",入力シート!E42)</f>
        <v/>
      </c>
      <c r="H42" s="45" t="str">
        <f>IF(SUM(入力シート!K42:M42)&gt;1,"確認！",
IF(入力シート!K42=1,"○",
IF(入力シート!L42=1,"△",
IF(入力シート!M42=1,"×","")
)
)
)</f>
        <v/>
      </c>
      <c r="I42" s="46" t="str">
        <f>IF(入力シート!N42=3,"★★★",
IF(入力シート!N42=2,"★★",
IF(入力シート!N42=1,"★","")))</f>
        <v/>
      </c>
      <c r="J42" s="47" t="str">
        <f>IF(入力シート!C42="","",入力シート!F42)</f>
        <v/>
      </c>
      <c r="K42" s="45" t="str">
        <f>IF(SUM(入力シート!O42:Q42)&gt;1,"確認！",
IF(入力シート!O42=1,"○",
IF(入力シート!P42=1,"△",
IF(入力シート!Q42=1,"×","")
)
)
)</f>
        <v/>
      </c>
      <c r="L42" s="46" t="str">
        <f>IF(入力シート!R42=3,"★★★",
IF(入力シート!R42=2,"★★",
IF(入力シート!R42=1,"★","")))</f>
        <v/>
      </c>
      <c r="M42" s="40"/>
      <c r="N42" s="47" t="str">
        <f>IF(入力シート!C42="","",SUM(入力シート!D42:F42))</f>
        <v/>
      </c>
      <c r="O42" s="47" t="str">
        <f>IF(入力シート!C42="","",入力シート!G42+入力シート!K42+入力シート!O42)</f>
        <v/>
      </c>
      <c r="P42" s="47" t="str">
        <f>IF(入力シート!C42="","",入力シート!H42+入力シート!L42+入力シート!P42)</f>
        <v/>
      </c>
      <c r="Q42" s="47" t="str">
        <f>IF(入力シート!C42="","",入力シート!I42+入力シート!M42+入力シート!Q42)</f>
        <v/>
      </c>
      <c r="R42" s="47" t="str">
        <f>IF(入力シート!C42="","",入力シート!R42+入力シート!N42+入力シート!R42)</f>
        <v/>
      </c>
      <c r="S42" s="46" t="str">
        <f>IF(入力シート!C42="","",IF(O42*5+P42*3+Q42*1&gt;=10,"金メダル",IF(O42*5+P42*3+Q42*1&gt;=5,"銀メダル","銅メダル")))</f>
        <v/>
      </c>
      <c r="T42" s="86" t="str">
        <f>IF(入力シート!AB42="異常値","-",IF(入力シート!C42="","",入力シート!AB42))</f>
        <v/>
      </c>
      <c r="U42" s="92" t="str">
        <f t="shared" si="0"/>
        <v/>
      </c>
      <c r="V42" s="88" t="str">
        <f t="shared" si="3"/>
        <v/>
      </c>
      <c r="X42" s="31" t="str">
        <f t="shared" si="2"/>
        <v/>
      </c>
    </row>
    <row r="43" spans="2:24" s="31" customFormat="1" x14ac:dyDescent="0.15">
      <c r="B43" s="42">
        <v>34</v>
      </c>
      <c r="C43" s="43" t="str">
        <f>IF(入力シート!C43="","",入力シート!C43)</f>
        <v/>
      </c>
      <c r="D43" s="44" t="str">
        <f>IF(入力シート!C43="","",入力シート!D43)</f>
        <v/>
      </c>
      <c r="E43" s="45" t="str">
        <f>IF(SUM(入力シート!G43:I43)&gt;1,"確認！",
IF(入力シート!G43=1,"○",
IF(入力シート!H43=1,"△",
IF(入力シート!I43=1,"×","")
)
)
)</f>
        <v/>
      </c>
      <c r="F43" s="46" t="str">
        <f>IF(入力シート!J43=3,"★★★",
IF(入力シート!J43=2,"★★",
IF(入力シート!J43=1,"★","")))</f>
        <v/>
      </c>
      <c r="G43" s="47" t="str">
        <f>IF(入力シート!C43="","",入力シート!E43)</f>
        <v/>
      </c>
      <c r="H43" s="45" t="str">
        <f>IF(SUM(入力シート!K43:M43)&gt;1,"確認！",
IF(入力シート!K43=1,"○",
IF(入力シート!L43=1,"△",
IF(入力シート!M43=1,"×","")
)
)
)</f>
        <v/>
      </c>
      <c r="I43" s="46" t="str">
        <f>IF(入力シート!N43=3,"★★★",
IF(入力シート!N43=2,"★★",
IF(入力シート!N43=1,"★","")))</f>
        <v/>
      </c>
      <c r="J43" s="47" t="str">
        <f>IF(入力シート!C43="","",入力シート!F43)</f>
        <v/>
      </c>
      <c r="K43" s="45" t="str">
        <f>IF(SUM(入力シート!O43:Q43)&gt;1,"確認！",
IF(入力シート!O43=1,"○",
IF(入力シート!P43=1,"△",
IF(入力シート!Q43=1,"×","")
)
)
)</f>
        <v/>
      </c>
      <c r="L43" s="46" t="str">
        <f>IF(入力シート!R43=3,"★★★",
IF(入力シート!R43=2,"★★",
IF(入力シート!R43=1,"★","")))</f>
        <v/>
      </c>
      <c r="M43" s="40"/>
      <c r="N43" s="47" t="str">
        <f>IF(入力シート!C43="","",SUM(入力シート!D43:F43))</f>
        <v/>
      </c>
      <c r="O43" s="47" t="str">
        <f>IF(入力シート!C43="","",入力シート!G43+入力シート!K43+入力シート!O43)</f>
        <v/>
      </c>
      <c r="P43" s="47" t="str">
        <f>IF(入力シート!C43="","",入力シート!H43+入力シート!L43+入力シート!P43)</f>
        <v/>
      </c>
      <c r="Q43" s="47" t="str">
        <f>IF(入力シート!C43="","",入力シート!I43+入力シート!M43+入力シート!Q43)</f>
        <v/>
      </c>
      <c r="R43" s="47" t="str">
        <f>IF(入力シート!C43="","",入力シート!R43+入力シート!N43+入力シート!R43)</f>
        <v/>
      </c>
      <c r="S43" s="46" t="str">
        <f>IF(入力シート!C43="","",IF(O43*5+P43*3+Q43*1&gt;=10,"金メダル",IF(O43*5+P43*3+Q43*1&gt;=5,"銀メダル","銅メダル")))</f>
        <v/>
      </c>
      <c r="T43" s="86" t="str">
        <f>IF(入力シート!AB43="異常値","-",IF(入力シート!C43="","",入力シート!AB43))</f>
        <v/>
      </c>
      <c r="U43" s="92" t="str">
        <f t="shared" si="0"/>
        <v/>
      </c>
      <c r="V43" s="88" t="str">
        <f t="shared" si="3"/>
        <v/>
      </c>
      <c r="X43" s="31" t="str">
        <f t="shared" si="2"/>
        <v/>
      </c>
    </row>
    <row r="44" spans="2:24" s="31" customFormat="1" x14ac:dyDescent="0.15">
      <c r="B44" s="42">
        <v>35</v>
      </c>
      <c r="C44" s="43" t="str">
        <f>IF(入力シート!C44="","",入力シート!C44)</f>
        <v/>
      </c>
      <c r="D44" s="44" t="str">
        <f>IF(入力シート!C44="","",入力シート!D44)</f>
        <v/>
      </c>
      <c r="E44" s="45" t="str">
        <f>IF(SUM(入力シート!G44:I44)&gt;1,"確認！",
IF(入力シート!G44=1,"○",
IF(入力シート!H44=1,"△",
IF(入力シート!I44=1,"×","")
)
)
)</f>
        <v/>
      </c>
      <c r="F44" s="46" t="str">
        <f>IF(入力シート!J44=3,"★★★",
IF(入力シート!J44=2,"★★",
IF(入力シート!J44=1,"★","")))</f>
        <v/>
      </c>
      <c r="G44" s="47" t="str">
        <f>IF(入力シート!C44="","",入力シート!E44)</f>
        <v/>
      </c>
      <c r="H44" s="45" t="str">
        <f>IF(SUM(入力シート!K44:M44)&gt;1,"確認！",
IF(入力シート!K44=1,"○",
IF(入力シート!L44=1,"△",
IF(入力シート!M44=1,"×","")
)
)
)</f>
        <v/>
      </c>
      <c r="I44" s="46" t="str">
        <f>IF(入力シート!N44=3,"★★★",
IF(入力シート!N44=2,"★★",
IF(入力シート!N44=1,"★","")))</f>
        <v/>
      </c>
      <c r="J44" s="47" t="str">
        <f>IF(入力シート!C44="","",入力シート!F44)</f>
        <v/>
      </c>
      <c r="K44" s="45" t="str">
        <f>IF(SUM(入力シート!O44:Q44)&gt;1,"確認！",
IF(入力シート!O44=1,"○",
IF(入力シート!P44=1,"△",
IF(入力シート!Q44=1,"×","")
)
)
)</f>
        <v/>
      </c>
      <c r="L44" s="46" t="str">
        <f>IF(入力シート!R44=3,"★★★",
IF(入力シート!R44=2,"★★",
IF(入力シート!R44=1,"★","")))</f>
        <v/>
      </c>
      <c r="M44" s="40"/>
      <c r="N44" s="47" t="str">
        <f>IF(入力シート!C44="","",SUM(入力シート!D44:F44))</f>
        <v/>
      </c>
      <c r="O44" s="47" t="str">
        <f>IF(入力シート!C44="","",入力シート!G44+入力シート!K44+入力シート!O44)</f>
        <v/>
      </c>
      <c r="P44" s="47" t="str">
        <f>IF(入力シート!C44="","",入力シート!H44+入力シート!L44+入力シート!P44)</f>
        <v/>
      </c>
      <c r="Q44" s="47" t="str">
        <f>IF(入力シート!C44="","",入力シート!I44+入力シート!M44+入力シート!Q44)</f>
        <v/>
      </c>
      <c r="R44" s="47" t="str">
        <f>IF(入力シート!C44="","",入力シート!R44+入力シート!N44+入力シート!R44)</f>
        <v/>
      </c>
      <c r="S44" s="46" t="str">
        <f>IF(入力シート!C44="","",IF(O44*5+P44*3+Q44*1&gt;=10,"金メダル",IF(O44*5+P44*3+Q44*1&gt;=5,"銀メダル","銅メダル")))</f>
        <v/>
      </c>
      <c r="T44" s="86" t="str">
        <f>IF(入力シート!AB44="異常値","-",IF(入力シート!C44="","",入力シート!AB44))</f>
        <v/>
      </c>
      <c r="U44" s="92" t="str">
        <f t="shared" si="0"/>
        <v/>
      </c>
      <c r="V44" s="88" t="str">
        <f t="shared" si="3"/>
        <v/>
      </c>
      <c r="X44" s="31" t="str">
        <f t="shared" si="2"/>
        <v/>
      </c>
    </row>
    <row r="45" spans="2:24" s="31" customFormat="1" x14ac:dyDescent="0.15">
      <c r="B45" s="42">
        <v>36</v>
      </c>
      <c r="C45" s="43" t="str">
        <f>IF(入力シート!C45="","",入力シート!C45)</f>
        <v/>
      </c>
      <c r="D45" s="44" t="str">
        <f>IF(入力シート!C45="","",入力シート!D45)</f>
        <v/>
      </c>
      <c r="E45" s="45" t="str">
        <f>IF(SUM(入力シート!G45:I45)&gt;1,"確認！",
IF(入力シート!G45=1,"○",
IF(入力シート!H45=1,"△",
IF(入力シート!I45=1,"×","")
)
)
)</f>
        <v/>
      </c>
      <c r="F45" s="46" t="str">
        <f>IF(入力シート!J45=3,"★★★",
IF(入力シート!J45=2,"★★",
IF(入力シート!J45=1,"★","")))</f>
        <v/>
      </c>
      <c r="G45" s="47" t="str">
        <f>IF(入力シート!C45="","",入力シート!E45)</f>
        <v/>
      </c>
      <c r="H45" s="45" t="str">
        <f>IF(SUM(入力シート!K45:M45)&gt;1,"確認！",
IF(入力シート!K45=1,"○",
IF(入力シート!L45=1,"△",
IF(入力シート!M45=1,"×","")
)
)
)</f>
        <v/>
      </c>
      <c r="I45" s="46" t="str">
        <f>IF(入力シート!N45=3,"★★★",
IF(入力シート!N45=2,"★★",
IF(入力シート!N45=1,"★","")))</f>
        <v/>
      </c>
      <c r="J45" s="47" t="str">
        <f>IF(入力シート!C45="","",入力シート!F45)</f>
        <v/>
      </c>
      <c r="K45" s="45" t="str">
        <f>IF(SUM(入力シート!O45:Q45)&gt;1,"確認！",
IF(入力シート!O45=1,"○",
IF(入力シート!P45=1,"△",
IF(入力シート!Q45=1,"×","")
)
)
)</f>
        <v/>
      </c>
      <c r="L45" s="46" t="str">
        <f>IF(入力シート!R45=3,"★★★",
IF(入力シート!R45=2,"★★",
IF(入力シート!R45=1,"★","")))</f>
        <v/>
      </c>
      <c r="M45" s="40"/>
      <c r="N45" s="47" t="str">
        <f>IF(入力シート!C45="","",SUM(入力シート!D45:F45))</f>
        <v/>
      </c>
      <c r="O45" s="47" t="str">
        <f>IF(入力シート!C45="","",入力シート!G45+入力シート!K45+入力シート!O45)</f>
        <v/>
      </c>
      <c r="P45" s="47" t="str">
        <f>IF(入力シート!C45="","",入力シート!H45+入力シート!L45+入力シート!P45)</f>
        <v/>
      </c>
      <c r="Q45" s="47" t="str">
        <f>IF(入力シート!C45="","",入力シート!I45+入力シート!M45+入力シート!Q45)</f>
        <v/>
      </c>
      <c r="R45" s="47" t="str">
        <f>IF(入力シート!C45="","",入力シート!R45+入力シート!N45+入力シート!R45)</f>
        <v/>
      </c>
      <c r="S45" s="46" t="str">
        <f>IF(入力シート!C45="","",IF(O45*5+P45*3+Q45*1&gt;=10,"金メダル",IF(O45*5+P45*3+Q45*1&gt;=5,"銀メダル","銅メダル")))</f>
        <v/>
      </c>
      <c r="T45" s="86" t="str">
        <f>IF(入力シート!AB45="異常値","-",IF(入力シート!C45="","",入力シート!AB45))</f>
        <v/>
      </c>
      <c r="U45" s="92" t="str">
        <f t="shared" si="0"/>
        <v/>
      </c>
      <c r="V45" s="88" t="str">
        <f t="shared" si="3"/>
        <v/>
      </c>
      <c r="X45" s="31" t="str">
        <f t="shared" si="2"/>
        <v/>
      </c>
    </row>
    <row r="46" spans="2:24" s="31" customFormat="1" x14ac:dyDescent="0.15">
      <c r="B46" s="42">
        <v>37</v>
      </c>
      <c r="C46" s="43" t="str">
        <f>IF(入力シート!C46="","",入力シート!C46)</f>
        <v/>
      </c>
      <c r="D46" s="44" t="str">
        <f>IF(入力シート!C46="","",入力シート!D46)</f>
        <v/>
      </c>
      <c r="E46" s="45" t="str">
        <f>IF(SUM(入力シート!G46:I46)&gt;1,"確認！",
IF(入力シート!G46=1,"○",
IF(入力シート!H46=1,"△",
IF(入力シート!I46=1,"×","")
)
)
)</f>
        <v/>
      </c>
      <c r="F46" s="46" t="str">
        <f>IF(入力シート!J46=3,"★★★",
IF(入力シート!J46=2,"★★",
IF(入力シート!J46=1,"★","")))</f>
        <v/>
      </c>
      <c r="G46" s="47" t="str">
        <f>IF(入力シート!C46="","",入力シート!E46)</f>
        <v/>
      </c>
      <c r="H46" s="45" t="str">
        <f>IF(SUM(入力シート!K46:M46)&gt;1,"確認！",
IF(入力シート!K46=1,"○",
IF(入力シート!L46=1,"△",
IF(入力シート!M46=1,"×","")
)
)
)</f>
        <v/>
      </c>
      <c r="I46" s="46" t="str">
        <f>IF(入力シート!N46=3,"★★★",
IF(入力シート!N46=2,"★★",
IF(入力シート!N46=1,"★","")))</f>
        <v/>
      </c>
      <c r="J46" s="47" t="str">
        <f>IF(入力シート!C46="","",入力シート!F46)</f>
        <v/>
      </c>
      <c r="K46" s="45" t="str">
        <f>IF(SUM(入力シート!O46:Q46)&gt;1,"確認！",
IF(入力シート!O46=1,"○",
IF(入力シート!P46=1,"△",
IF(入力シート!Q46=1,"×","")
)
)
)</f>
        <v/>
      </c>
      <c r="L46" s="46" t="str">
        <f>IF(入力シート!R46=3,"★★★",
IF(入力シート!R46=2,"★★",
IF(入力シート!R46=1,"★","")))</f>
        <v/>
      </c>
      <c r="M46" s="40"/>
      <c r="N46" s="47" t="str">
        <f>IF(入力シート!C46="","",SUM(入力シート!D46:F46))</f>
        <v/>
      </c>
      <c r="O46" s="47" t="str">
        <f>IF(入力シート!C46="","",入力シート!G46+入力シート!K46+入力シート!O46)</f>
        <v/>
      </c>
      <c r="P46" s="47" t="str">
        <f>IF(入力シート!C46="","",入力シート!H46+入力シート!L46+入力シート!P46)</f>
        <v/>
      </c>
      <c r="Q46" s="47" t="str">
        <f>IF(入力シート!C46="","",入力シート!I46+入力シート!M46+入力シート!Q46)</f>
        <v/>
      </c>
      <c r="R46" s="47" t="str">
        <f>IF(入力シート!C46="","",入力シート!R46+入力シート!N46+入力シート!R46)</f>
        <v/>
      </c>
      <c r="S46" s="46" t="str">
        <f>IF(入力シート!C46="","",IF(O46*5+P46*3+Q46*1&gt;=10,"金メダル",IF(O46*5+P46*3+Q46*1&gt;=5,"銀メダル","銅メダル")))</f>
        <v/>
      </c>
      <c r="T46" s="86" t="str">
        <f>IF(入力シート!AB46="異常値","-",IF(入力シート!C46="","",入力シート!AB46))</f>
        <v/>
      </c>
      <c r="U46" s="92" t="str">
        <f t="shared" si="0"/>
        <v/>
      </c>
      <c r="V46" s="88" t="str">
        <f t="shared" si="3"/>
        <v/>
      </c>
      <c r="X46" s="31" t="str">
        <f t="shared" si="2"/>
        <v/>
      </c>
    </row>
    <row r="47" spans="2:24" s="31" customFormat="1" x14ac:dyDescent="0.15">
      <c r="B47" s="42">
        <v>38</v>
      </c>
      <c r="C47" s="43" t="str">
        <f>IF(入力シート!C47="","",入力シート!C47)</f>
        <v/>
      </c>
      <c r="D47" s="44" t="str">
        <f>IF(入力シート!C47="","",入力シート!D47)</f>
        <v/>
      </c>
      <c r="E47" s="45" t="str">
        <f>IF(SUM(入力シート!G47:I47)&gt;1,"確認！",
IF(入力シート!G47=1,"○",
IF(入力シート!H47=1,"△",
IF(入力シート!I47=1,"×","")
)
)
)</f>
        <v/>
      </c>
      <c r="F47" s="46" t="str">
        <f>IF(入力シート!J47=3,"★★★",
IF(入力シート!J47=2,"★★",
IF(入力シート!J47=1,"★","")))</f>
        <v/>
      </c>
      <c r="G47" s="47" t="str">
        <f>IF(入力シート!C47="","",入力シート!E47)</f>
        <v/>
      </c>
      <c r="H47" s="45" t="str">
        <f>IF(SUM(入力シート!K47:M47)&gt;1,"確認！",
IF(入力シート!K47=1,"○",
IF(入力シート!L47=1,"△",
IF(入力シート!M47=1,"×","")
)
)
)</f>
        <v/>
      </c>
      <c r="I47" s="46" t="str">
        <f>IF(入力シート!N47=3,"★★★",
IF(入力シート!N47=2,"★★",
IF(入力シート!N47=1,"★","")))</f>
        <v/>
      </c>
      <c r="J47" s="47" t="str">
        <f>IF(入力シート!C47="","",入力シート!F47)</f>
        <v/>
      </c>
      <c r="K47" s="45" t="str">
        <f>IF(SUM(入力シート!O47:Q47)&gt;1,"確認！",
IF(入力シート!O47=1,"○",
IF(入力シート!P47=1,"△",
IF(入力シート!Q47=1,"×","")
)
)
)</f>
        <v/>
      </c>
      <c r="L47" s="46" t="str">
        <f>IF(入力シート!R47=3,"★★★",
IF(入力シート!R47=2,"★★",
IF(入力シート!R47=1,"★","")))</f>
        <v/>
      </c>
      <c r="M47" s="40"/>
      <c r="N47" s="47" t="str">
        <f>IF(入力シート!C47="","",SUM(入力シート!D47:F47))</f>
        <v/>
      </c>
      <c r="O47" s="47" t="str">
        <f>IF(入力シート!C47="","",入力シート!G47+入力シート!K47+入力シート!O47)</f>
        <v/>
      </c>
      <c r="P47" s="47" t="str">
        <f>IF(入力シート!C47="","",入力シート!H47+入力シート!L47+入力シート!P47)</f>
        <v/>
      </c>
      <c r="Q47" s="47" t="str">
        <f>IF(入力シート!C47="","",入力シート!I47+入力シート!M47+入力シート!Q47)</f>
        <v/>
      </c>
      <c r="R47" s="47" t="str">
        <f>IF(入力シート!C47="","",入力シート!R47+入力シート!N47+入力シート!R47)</f>
        <v/>
      </c>
      <c r="S47" s="46" t="str">
        <f>IF(入力シート!C47="","",IF(O47*5+P47*3+Q47*1&gt;=10,"金メダル",IF(O47*5+P47*3+Q47*1&gt;=5,"銀メダル","銅メダル")))</f>
        <v/>
      </c>
      <c r="T47" s="86" t="str">
        <f>IF(入力シート!AB47="異常値","-",IF(入力シート!C47="","",入力シート!AB47))</f>
        <v/>
      </c>
      <c r="U47" s="92" t="str">
        <f t="shared" si="0"/>
        <v/>
      </c>
      <c r="V47" s="88" t="str">
        <f t="shared" si="3"/>
        <v/>
      </c>
      <c r="X47" s="31" t="str">
        <f t="shared" si="2"/>
        <v/>
      </c>
    </row>
    <row r="48" spans="2:24" s="31" customFormat="1" x14ac:dyDescent="0.15">
      <c r="B48" s="42">
        <v>39</v>
      </c>
      <c r="C48" s="43" t="str">
        <f>IF(入力シート!C48="","",入力シート!C48)</f>
        <v/>
      </c>
      <c r="D48" s="44" t="str">
        <f>IF(入力シート!C48="","",入力シート!D48)</f>
        <v/>
      </c>
      <c r="E48" s="45" t="str">
        <f>IF(SUM(入力シート!G48:I48)&gt;1,"確認！",
IF(入力シート!G48=1,"○",
IF(入力シート!H48=1,"△",
IF(入力シート!I48=1,"×","")
)
)
)</f>
        <v/>
      </c>
      <c r="F48" s="46" t="str">
        <f>IF(入力シート!J48=3,"★★★",
IF(入力シート!J48=2,"★★",
IF(入力シート!J48=1,"★","")))</f>
        <v/>
      </c>
      <c r="G48" s="47" t="str">
        <f>IF(入力シート!C48="","",入力シート!E48)</f>
        <v/>
      </c>
      <c r="H48" s="45" t="str">
        <f>IF(SUM(入力シート!K48:M48)&gt;1,"確認！",
IF(入力シート!K48=1,"○",
IF(入力シート!L48=1,"△",
IF(入力シート!M48=1,"×","")
)
)
)</f>
        <v/>
      </c>
      <c r="I48" s="46" t="str">
        <f>IF(入力シート!N48=3,"★★★",
IF(入力シート!N48=2,"★★",
IF(入力シート!N48=1,"★","")))</f>
        <v/>
      </c>
      <c r="J48" s="47" t="str">
        <f>IF(入力シート!C48="","",入力シート!F48)</f>
        <v/>
      </c>
      <c r="K48" s="45" t="str">
        <f>IF(SUM(入力シート!O48:Q48)&gt;1,"確認！",
IF(入力シート!O48=1,"○",
IF(入力シート!P48=1,"△",
IF(入力シート!Q48=1,"×","")
)
)
)</f>
        <v/>
      </c>
      <c r="L48" s="46" t="str">
        <f>IF(入力シート!R48=3,"★★★",
IF(入力シート!R48=2,"★★",
IF(入力シート!R48=1,"★","")))</f>
        <v/>
      </c>
      <c r="M48" s="40"/>
      <c r="N48" s="47" t="str">
        <f>IF(入力シート!C48="","",SUM(入力シート!D48:F48))</f>
        <v/>
      </c>
      <c r="O48" s="47" t="str">
        <f>IF(入力シート!C48="","",入力シート!G48+入力シート!K48+入力シート!O48)</f>
        <v/>
      </c>
      <c r="P48" s="47" t="str">
        <f>IF(入力シート!C48="","",入力シート!H48+入力シート!L48+入力シート!P48)</f>
        <v/>
      </c>
      <c r="Q48" s="47" t="str">
        <f>IF(入力シート!C48="","",入力シート!I48+入力シート!M48+入力シート!Q48)</f>
        <v/>
      </c>
      <c r="R48" s="47" t="str">
        <f>IF(入力シート!C48="","",入力シート!R48+入力シート!N48+入力シート!R48)</f>
        <v/>
      </c>
      <c r="S48" s="46" t="str">
        <f>IF(入力シート!C48="","",IF(O48*5+P48*3+Q48*1&gt;=10,"金メダル",IF(O48*5+P48*3+Q48*1&gt;=5,"銀メダル","銅メダル")))</f>
        <v/>
      </c>
      <c r="T48" s="86" t="str">
        <f>IF(入力シート!AB48="異常値","-",IF(入力シート!C48="","",入力シート!AB48))</f>
        <v/>
      </c>
      <c r="U48" s="92" t="str">
        <f t="shared" si="0"/>
        <v/>
      </c>
      <c r="V48" s="88" t="str">
        <f t="shared" si="3"/>
        <v/>
      </c>
      <c r="X48" s="31" t="str">
        <f t="shared" si="2"/>
        <v/>
      </c>
    </row>
    <row r="49" spans="2:24" s="31" customFormat="1" ht="14.25" thickBot="1" x14ac:dyDescent="0.2">
      <c r="B49" s="42">
        <v>40</v>
      </c>
      <c r="C49" s="43" t="str">
        <f>IF(入力シート!C49="","",入力シート!C49)</f>
        <v/>
      </c>
      <c r="D49" s="44" t="str">
        <f>IF(入力シート!C49="","",入力シート!D49)</f>
        <v/>
      </c>
      <c r="E49" s="45" t="str">
        <f>IF(SUM(入力シート!G49:I49)&gt;1,"確認！",
IF(入力シート!G49=1,"○",
IF(入力シート!H49=1,"△",
IF(入力シート!I49=1,"×","")
)
)
)</f>
        <v/>
      </c>
      <c r="F49" s="46" t="str">
        <f>IF(入力シート!J49=3,"★★★",
IF(入力シート!J49=2,"★★",
IF(入力シート!J49=1,"★","")))</f>
        <v/>
      </c>
      <c r="G49" s="47" t="str">
        <f>IF(入力シート!C49="","",入力シート!E49)</f>
        <v/>
      </c>
      <c r="H49" s="45" t="str">
        <f>IF(SUM(入力シート!K49:M49)&gt;1,"確認！",
IF(入力シート!K49=1,"○",
IF(入力シート!L49=1,"△",
IF(入力シート!M49=1,"×","")
)
)
)</f>
        <v/>
      </c>
      <c r="I49" s="46" t="str">
        <f>IF(入力シート!N49=3,"★★★",
IF(入力シート!N49=2,"★★",
IF(入力シート!N49=1,"★","")))</f>
        <v/>
      </c>
      <c r="J49" s="47" t="str">
        <f>IF(入力シート!C49="","",入力シート!F49)</f>
        <v/>
      </c>
      <c r="K49" s="45" t="str">
        <f>IF(SUM(入力シート!O49:Q49)&gt;1,"確認！",
IF(入力シート!O49=1,"○",
IF(入力シート!P49=1,"△",
IF(入力シート!Q49=1,"×","")
)
)
)</f>
        <v/>
      </c>
      <c r="L49" s="46" t="str">
        <f>IF(入力シート!R49=3,"★★★",
IF(入力シート!R49=2,"★★",
IF(入力シート!R49=1,"★","")))</f>
        <v/>
      </c>
      <c r="M49" s="40"/>
      <c r="N49" s="47" t="str">
        <f>IF(入力シート!C49="","",SUM(入力シート!D49:F49))</f>
        <v/>
      </c>
      <c r="O49" s="47" t="str">
        <f>IF(入力シート!C49="","",入力シート!G49+入力シート!K49+入力シート!O49)</f>
        <v/>
      </c>
      <c r="P49" s="47" t="str">
        <f>IF(入力シート!C49="","",入力シート!H49+入力シート!L49+入力シート!P49)</f>
        <v/>
      </c>
      <c r="Q49" s="47" t="str">
        <f>IF(入力シート!C49="","",入力シート!I49+入力シート!M49+入力シート!Q49)</f>
        <v/>
      </c>
      <c r="R49" s="47" t="str">
        <f>IF(入力シート!C49="","",入力シート!R49+入力シート!N49+入力シート!R49)</f>
        <v/>
      </c>
      <c r="S49" s="46" t="str">
        <f>IF(入力シート!C49="","",IF(O49*5+P49*3+Q49*1&gt;=10,"金メダル",IF(O49*5+P49*3+Q49*1&gt;=5,"銀メダル","銅メダル")))</f>
        <v/>
      </c>
      <c r="T49" s="86" t="str">
        <f>IF(入力シート!AB49="異常値","-",IF(入力シート!C49="","",入力シート!AB49))</f>
        <v/>
      </c>
      <c r="U49" s="92" t="str">
        <f t="shared" si="0"/>
        <v/>
      </c>
      <c r="V49" s="88" t="str">
        <f t="shared" si="3"/>
        <v/>
      </c>
      <c r="X49" s="31" t="str">
        <f t="shared" si="2"/>
        <v/>
      </c>
    </row>
    <row r="50" spans="2:24" ht="24.95" customHeight="1" thickBot="1" x14ac:dyDescent="0.2">
      <c r="B50" s="49"/>
      <c r="C50" s="50" t="s">
        <v>47</v>
      </c>
      <c r="D50" s="51">
        <f>SUM(D10:D49)</f>
        <v>0</v>
      </c>
      <c r="E50" s="52" t="s">
        <v>60</v>
      </c>
      <c r="F50" s="53">
        <f>SUM(入力シート!J10:J49)</f>
        <v>0</v>
      </c>
      <c r="G50" s="53">
        <f>SUM(G10:G49)</f>
        <v>0</v>
      </c>
      <c r="H50" s="52" t="s">
        <v>60</v>
      </c>
      <c r="I50" s="53">
        <f>SUM(入力シート!N10:N49)</f>
        <v>0</v>
      </c>
      <c r="J50" s="53">
        <f>SUM(J10:J49)</f>
        <v>0</v>
      </c>
      <c r="K50" s="52" t="s">
        <v>60</v>
      </c>
      <c r="L50" s="53">
        <f>SUM(入力シート!R10:R49)</f>
        <v>0</v>
      </c>
      <c r="M50" s="54"/>
      <c r="N50" s="53">
        <f>SUM(N10:N49)</f>
        <v>0</v>
      </c>
      <c r="O50" s="52">
        <f>SUM(O10:O49)</f>
        <v>0</v>
      </c>
      <c r="P50" s="53">
        <f>SUM(P10:P49)</f>
        <v>0</v>
      </c>
      <c r="Q50" s="78">
        <f>SUM(Q10:Q49)</f>
        <v>0</v>
      </c>
      <c r="R50" s="53">
        <f>F50+I50+L50</f>
        <v>0</v>
      </c>
      <c r="S50" s="53" t="s">
        <v>60</v>
      </c>
      <c r="T50" s="76">
        <f>SUM(T10:T49)</f>
        <v>0</v>
      </c>
      <c r="U50" s="51" t="s">
        <v>48</v>
      </c>
    </row>
    <row r="51" spans="2:24" ht="48" customHeight="1" thickBot="1" x14ac:dyDescent="0.2">
      <c r="B51" s="55" t="s">
        <v>30</v>
      </c>
      <c r="C51" s="56" t="s">
        <v>49</v>
      </c>
      <c r="D51" s="57" t="s">
        <v>36</v>
      </c>
      <c r="E51" s="33" t="s">
        <v>59</v>
      </c>
      <c r="F51" s="58" t="s">
        <v>50</v>
      </c>
      <c r="G51" s="58" t="s">
        <v>36</v>
      </c>
      <c r="H51" s="33" t="s">
        <v>59</v>
      </c>
      <c r="I51" s="58" t="s">
        <v>50</v>
      </c>
      <c r="J51" s="58" t="s">
        <v>36</v>
      </c>
      <c r="K51" s="33" t="s">
        <v>59</v>
      </c>
      <c r="L51" s="58" t="s">
        <v>50</v>
      </c>
      <c r="M51" s="32"/>
      <c r="N51" s="58" t="s">
        <v>51</v>
      </c>
      <c r="O51" s="33" t="s">
        <v>44</v>
      </c>
      <c r="P51" s="58" t="s">
        <v>45</v>
      </c>
      <c r="Q51" s="62" t="s">
        <v>46</v>
      </c>
      <c r="R51" s="58" t="s">
        <v>52</v>
      </c>
      <c r="S51" s="58" t="s">
        <v>53</v>
      </c>
      <c r="T51" s="77" t="s">
        <v>54</v>
      </c>
      <c r="U51" s="59" t="s">
        <v>55</v>
      </c>
    </row>
    <row r="52" spans="2:24" ht="24.95" customHeight="1" x14ac:dyDescent="0.15">
      <c r="B52" s="60"/>
      <c r="C52" s="60"/>
      <c r="E52" s="21"/>
      <c r="F52" s="21"/>
      <c r="H52" s="21"/>
      <c r="I52" s="21"/>
      <c r="K52" s="21"/>
      <c r="L52" s="21"/>
      <c r="M52" s="31"/>
      <c r="O52" s="21"/>
      <c r="P52" s="21"/>
      <c r="Q52" s="21"/>
      <c r="R52" s="21"/>
      <c r="T52" s="27"/>
      <c r="U52" s="61" t="s">
        <v>56</v>
      </c>
    </row>
    <row r="53" spans="2:24" ht="24.95" customHeight="1" x14ac:dyDescent="0.15">
      <c r="B53" s="60"/>
      <c r="C53" s="60"/>
      <c r="E53" s="21"/>
      <c r="F53" s="21"/>
      <c r="H53" s="21"/>
      <c r="I53" s="21"/>
      <c r="K53" s="21"/>
      <c r="L53" s="21"/>
      <c r="M53" s="31"/>
      <c r="O53" s="21"/>
      <c r="P53" s="21"/>
      <c r="Q53" s="21"/>
      <c r="R53" s="21"/>
      <c r="T53" s="27"/>
      <c r="U53" s="60"/>
    </row>
    <row r="54" spans="2:24" ht="24.95" customHeight="1" x14ac:dyDescent="0.15">
      <c r="E54" s="21"/>
      <c r="F54" s="21"/>
      <c r="H54" s="21"/>
      <c r="I54" s="21"/>
      <c r="K54" s="21"/>
      <c r="L54" s="21"/>
      <c r="M54" s="31"/>
      <c r="O54" s="21"/>
      <c r="P54" s="21"/>
      <c r="Q54" s="21"/>
      <c r="R54" s="21"/>
    </row>
    <row r="55" spans="2:24" ht="24.95" customHeight="1" x14ac:dyDescent="0.15">
      <c r="E55" s="21"/>
      <c r="F55" s="21"/>
      <c r="H55" s="21"/>
      <c r="I55" s="21"/>
      <c r="K55" s="21"/>
      <c r="L55" s="21"/>
      <c r="M55" s="31"/>
      <c r="O55" s="21"/>
      <c r="P55" s="21"/>
      <c r="Q55" s="21"/>
      <c r="R55" s="21"/>
    </row>
  </sheetData>
  <mergeCells count="22">
    <mergeCell ref="N4:N5"/>
    <mergeCell ref="B3:B5"/>
    <mergeCell ref="C3:C5"/>
    <mergeCell ref="D3:F3"/>
    <mergeCell ref="G3:I3"/>
    <mergeCell ref="J3:L3"/>
    <mergeCell ref="N3:U3"/>
    <mergeCell ref="D4:D5"/>
    <mergeCell ref="E4:E5"/>
    <mergeCell ref="F4:F5"/>
    <mergeCell ref="G4:G5"/>
    <mergeCell ref="H4:H5"/>
    <mergeCell ref="I4:I5"/>
    <mergeCell ref="J4:J5"/>
    <mergeCell ref="K4:K5"/>
    <mergeCell ref="L4:L5"/>
    <mergeCell ref="V4:V5"/>
    <mergeCell ref="O4:Q4"/>
    <mergeCell ref="R4:R5"/>
    <mergeCell ref="S4:S5"/>
    <mergeCell ref="T4:T5"/>
    <mergeCell ref="U4:U5"/>
  </mergeCells>
  <phoneticPr fontId="5"/>
  <printOptions horizontalCentered="1" verticalCentered="1"/>
  <pageMargins left="0.78740157480314965" right="0.78740157480314965" top="0.98425196850393704" bottom="0.98425196850393704" header="0.51181102362204722" footer="0.51181102362204722"/>
  <pageSetup paperSize="8" orientation="landscape" r:id="rId1"/>
  <headerFooter alignWithMargins="0"/>
  <ignoredErrors>
    <ignoredError sqref="E10:E49 H10:H49 K10:K14 N10:N51 L50 K15:K51" formulaRang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124"/>
  <sheetViews>
    <sheetView zoomScale="80" zoomScaleNormal="80" workbookViewId="0"/>
  </sheetViews>
  <sheetFormatPr defaultRowHeight="13.5" x14ac:dyDescent="0.15"/>
  <cols>
    <col min="1" max="1" width="23.125" customWidth="1"/>
    <col min="2" max="2" width="7.25" bestFit="1" customWidth="1"/>
    <col min="3" max="3" width="4.125" bestFit="1" customWidth="1"/>
    <col min="4" max="4" width="12.375" bestFit="1" customWidth="1"/>
    <col min="5" max="5" width="8.375" bestFit="1" customWidth="1"/>
    <col min="6" max="6" width="7.375" bestFit="1" customWidth="1"/>
    <col min="7" max="7" width="11" bestFit="1" customWidth="1"/>
    <col min="8" max="8" width="46" bestFit="1" customWidth="1"/>
    <col min="9" max="9" width="47.75" bestFit="1" customWidth="1"/>
    <col min="10" max="10" width="14" bestFit="1" customWidth="1"/>
    <col min="11" max="11" width="14" customWidth="1"/>
    <col min="12" max="12" width="37.125" bestFit="1" customWidth="1"/>
    <col min="13" max="13" width="52.75" bestFit="1" customWidth="1"/>
    <col min="14" max="14" width="18.875" bestFit="1" customWidth="1"/>
    <col min="15" max="17" width="7.125" bestFit="1" customWidth="1"/>
    <col min="22" max="22" width="27.875" bestFit="1" customWidth="1"/>
    <col min="23" max="23" width="46" bestFit="1" customWidth="1"/>
    <col min="24" max="24" width="12.625" bestFit="1" customWidth="1"/>
    <col min="25" max="25" width="51.375" bestFit="1" customWidth="1"/>
    <col min="26" max="26" width="91.625" bestFit="1" customWidth="1"/>
  </cols>
  <sheetData>
    <row r="1" spans="1:48" ht="14.25" thickBot="1" x14ac:dyDescent="0.2">
      <c r="A1" s="93" t="s">
        <v>77</v>
      </c>
      <c r="B1" s="94" t="s">
        <v>78</v>
      </c>
      <c r="C1" s="94" t="s">
        <v>85</v>
      </c>
      <c r="D1" s="94" t="s">
        <v>79</v>
      </c>
      <c r="E1" s="94" t="s">
        <v>110</v>
      </c>
      <c r="F1" s="94" t="s">
        <v>111</v>
      </c>
      <c r="G1" s="94" t="s">
        <v>90</v>
      </c>
      <c r="H1" s="94" t="s">
        <v>98</v>
      </c>
      <c r="I1" s="94" t="s">
        <v>99</v>
      </c>
      <c r="J1" s="94" t="s">
        <v>91</v>
      </c>
      <c r="K1" s="94" t="s">
        <v>108</v>
      </c>
      <c r="L1" s="94" t="s">
        <v>107</v>
      </c>
      <c r="M1" s="94" t="s">
        <v>92</v>
      </c>
      <c r="N1" s="94" t="s">
        <v>93</v>
      </c>
      <c r="O1" s="112" t="s">
        <v>97</v>
      </c>
      <c r="P1" s="112" t="s">
        <v>95</v>
      </c>
      <c r="Q1" s="113" t="s">
        <v>96</v>
      </c>
      <c r="AE1" s="83"/>
      <c r="AV1" s="83"/>
    </row>
    <row r="2" spans="1:48" ht="14.25" thickTop="1" x14ac:dyDescent="0.15">
      <c r="A2" s="95" t="str">
        <f>IF(入力シート!C10="","",入力シート!$C$1)</f>
        <v/>
      </c>
      <c r="B2" s="96" t="str">
        <f>IF(入力シート!C10="","",入力シート!$C$2)</f>
        <v/>
      </c>
      <c r="C2" s="96" t="str">
        <f>IF(入力シート!C10="","",入力シート!B10)</f>
        <v/>
      </c>
      <c r="D2" s="96" t="str">
        <f>IF(入力シート!C10="","",入力シート!C10)</f>
        <v/>
      </c>
      <c r="E2" s="100" t="str">
        <f>IF(入力シート!C10="","",'集計シート (報告書用)'!S10&amp;".png")</f>
        <v/>
      </c>
      <c r="F2" s="108" t="str">
        <f>'集計シート (報告書用)'!S10</f>
        <v/>
      </c>
      <c r="G2" s="108" t="str">
        <f>'集計シート (報告書用)'!N10</f>
        <v/>
      </c>
      <c r="H2" s="96" t="str">
        <f>IF(AND(10&lt;='集計シート (報告書用)'!X10,'集計シート (報告書用)'!X10&lt;=15,7&lt;='集計シート (報告書用)'!R10,'集計シート (報告書用)'!R10&lt;=9),表彰状印刷用シート!$W$111,IF(AND(10&lt;='集計シート (報告書用)'!X10,'集計シート (報告書用)'!X10&lt;=15,4&lt;='集計シート (報告書用)'!R10,'集計シート (報告書用)'!R10&lt;=6),表彰状印刷用シート!$W$112,IF(AND(10&lt;='集計シート (報告書用)'!X10,'集計シート (報告書用)'!X10&lt;=15,0&lt;='集計シート (報告書用)'!R10,'集計シート (報告書用)'!R10&lt;=3),表彰状印刷用シート!$W$113,IF(AND(6&lt;='集計シート (報告書用)'!X10,'集計シート (報告書用)'!X10&lt;=9,7&lt;='集計シート (報告書用)'!R10,'集計シート (報告書用)'!R10&lt;=9),表彰状印刷用シート!$W$114,IF(AND(6&lt;='集計シート (報告書用)'!X10,'集計シート (報告書用)'!X10&lt;=9,4&lt;='集計シート (報告書用)'!R10,'集計シート (報告書用)'!R10&lt;=6),表彰状印刷用シート!$W$115,IF(AND(6&lt;='集計シート (報告書用)'!X10,'集計シート (報告書用)'!X10&lt;=9,0&lt;='集計シート (報告書用)'!R10,'集計シート (報告書用)'!R10&lt;=3),表彰状印刷用シート!$W$116,IF(AND(3&lt;='集計シート (報告書用)'!X10,'集計シート (報告書用)'!X10&lt;=5,7&lt;='集計シート (報告書用)'!R10,'集計シート (報告書用)'!R10&lt;=9),表彰状印刷用シート!$W$117,IF(AND(3&lt;='集計シート (報告書用)'!X10,'集計シート (報告書用)'!X10&lt;=5,4&lt;='集計シート (報告書用)'!R10,'集計シート (報告書用)'!R10&lt;=6),表彰状印刷用シート!$W$118,IF(AND(3&lt;='集計シート (報告書用)'!X10,'集計シート (報告書用)'!X10&lt;=5,0&lt;='集計シート (報告書用)'!R10,'集計シート (報告書用)'!R10&lt;=3),表彰状印刷用シート!$W$119,IF(AND(0&lt;='集計シート (報告書用)'!X10,'集計シート (報告書用)'!X10&lt;=2,7&lt;='集計シート (報告書用)'!R10,'集計シート (報告書用)'!R10&lt;=9),表彰状印刷用シート!$W$120,IF(AND(0&lt;='集計シート (報告書用)'!X10,'集計シート (報告書用)'!X10&lt;=2,4&lt;='集計シート (報告書用)'!R10,'集計シート (報告書用)'!R10&lt;=6),表彰状印刷用シート!$W$121,IF(AND(0&lt;='集計シート (報告書用)'!X10,'集計シート (報告書用)'!X10&lt;=2,0&lt;='集計シート (報告書用)'!R10,'集計シート (報告書用)'!R10&lt;=3),表彰状印刷用シート!$W$122,""))))))))))))</f>
        <v/>
      </c>
      <c r="I2" s="96" t="str">
        <f>IF(AND(10&lt;='集計シート (報告書用)'!N10,'集計シート (報告書用)'!N10&lt;=15,7&lt;='集計シート (報告書用)'!R10,'集計シート (報告書用)'!R10&lt;=9),表彰状印刷用シート!$Y$111,IF(AND(10&lt;='集計シート (報告書用)'!N10,'集計シート (報告書用)'!N10&lt;=15,4&lt;='集計シート (報告書用)'!R10,'集計シート (報告書用)'!R10&lt;=6),表彰状印刷用シート!$Y$112,IF(AND(10&lt;='集計シート (報告書用)'!N10,'集計シート (報告書用)'!N10&lt;=15,0&lt;='集計シート (報告書用)'!R10,'集計シート (報告書用)'!R10&lt;=3),表彰状印刷用シート!$Y$113,IF(AND(6&lt;='集計シート (報告書用)'!N10,'集計シート (報告書用)'!N10&lt;=9,7&lt;='集計シート (報告書用)'!R10,'集計シート (報告書用)'!R10&lt;=9),表彰状印刷用シート!$Y$114,IF(AND(6&lt;='集計シート (報告書用)'!N10,'集計シート (報告書用)'!N10&lt;=9,4&lt;='集計シート (報告書用)'!R10,'集計シート (報告書用)'!R10&lt;=6),表彰状印刷用シート!$Y$115,IF(AND(6&lt;='集計シート (報告書用)'!N10,'集計シート (報告書用)'!N10&lt;=9,0&lt;='集計シート (報告書用)'!R10,'集計シート (報告書用)'!R10&lt;=3),表彰状印刷用シート!$Y$116,IF(AND(3&lt;='集計シート (報告書用)'!N10,'集計シート (報告書用)'!N10&lt;=5,7&lt;='集計シート (報告書用)'!R10,'集計シート (報告書用)'!R10&lt;=9),表彰状印刷用シート!$Y$117,IF(AND(3&lt;='集計シート (報告書用)'!N10,'集計シート (報告書用)'!N10&lt;=5,4&lt;='集計シート (報告書用)'!R10,'集計シート (報告書用)'!R10&lt;=6),表彰状印刷用シート!$Y$118,IF(AND(3&lt;='集計シート (報告書用)'!N10,'集計シート (報告書用)'!N10&lt;=5,0&lt;='集計シート (報告書用)'!R10,'集計シート (報告書用)'!R10&lt;=3),表彰状印刷用シート!$Y$119,IF(AND(0&lt;='集計シート (報告書用)'!N10,'集計シート (報告書用)'!N10&lt;=2,7&lt;='集計シート (報告書用)'!R10,'集計シート (報告書用)'!R10&lt;=9),表彰状印刷用シート!$Y$120,IF(AND(0&lt;='集計シート (報告書用)'!N10,'集計シート (報告書用)'!N10&lt;=2,4&lt;='集計シート (報告書用)'!R10,'集計シート (報告書用)'!R10&lt;=6),表彰状印刷用シート!$Y$121,IF(AND(0&lt;='集計シート (報告書用)'!N10,'集計シート (報告書用)'!N10&lt;=2,0&lt;='集計シート (報告書用)'!R10,'集計シート (報告書用)'!R10&lt;=3),表彰状印刷用シート!$Y$122,""))))))))))))</f>
        <v/>
      </c>
      <c r="J2" s="96" t="str">
        <f>IF(入力シート!C10="","",'集計シート (報告書用)'!$N$50)</f>
        <v/>
      </c>
      <c r="K2" s="96" t="str">
        <f>IF('集計シート (報告書用)'!T10&lt;0,"★☆プラスチャレンジの結果☆★","　")</f>
        <v>　</v>
      </c>
      <c r="L2" s="97" t="str">
        <f>IF('集計シート (報告書用)'!T10&lt;0,"　 あなたがへらしたもえるごみの量　約"&amp;ABS(ROUND('集計シート (報告書用)'!T10,1))&amp;"kg","　")</f>
        <v>　</v>
      </c>
      <c r="M2" s="96" t="str">
        <f>IF('集計シート (報告書用)'!T10&lt;0,"　 もし、静岡市民全員が同じくらいへらせたときの量："&amp;ABS(ROUND('集計シート (報告書用)'!U10,1))&amp;"ｔ！","　")</f>
        <v>　</v>
      </c>
      <c r="N2" s="110" t="str">
        <f>IF('集計シート (報告書用)'!T10&lt;0,"　 （バス"&amp;ABS(ROUND('集計シート (報告書用)'!V10,1))&amp;"台分！）","　")</f>
        <v>　</v>
      </c>
      <c r="O2" s="110" t="str">
        <f>IF(入力シート!C10="","",YEAR(入力シート!$C$4))</f>
        <v/>
      </c>
      <c r="P2" s="110" t="str">
        <f>IF(入力シート!C10="","",MONTH(入力シート!$C$4))</f>
        <v/>
      </c>
      <c r="Q2" s="111" t="str">
        <f>IF(入力シート!C10="","",DAY(入力シート!$C$4))</f>
        <v/>
      </c>
      <c r="AE2" s="83"/>
      <c r="AV2" s="83"/>
    </row>
    <row r="3" spans="1:48" x14ac:dyDescent="0.15">
      <c r="A3" s="98" t="str">
        <f>IF(入力シート!C11="","",入力シート!$C$1)</f>
        <v/>
      </c>
      <c r="B3" s="99" t="str">
        <f>IF(入力シート!C11="","",入力シート!$C$2)</f>
        <v/>
      </c>
      <c r="C3" s="99" t="str">
        <f>IF(入力シート!C11="","",入力シート!B11)</f>
        <v/>
      </c>
      <c r="D3" s="99" t="str">
        <f>IF(入力シート!C11="","",入力シート!C11)</f>
        <v/>
      </c>
      <c r="E3" s="100" t="str">
        <f>IF(入力シート!C11="","",'集計シート (報告書用)'!S11&amp;".png")</f>
        <v/>
      </c>
      <c r="F3" s="100" t="str">
        <f>'集計シート (報告書用)'!S11</f>
        <v/>
      </c>
      <c r="G3" s="100" t="str">
        <f>'集計シート (報告書用)'!N11</f>
        <v/>
      </c>
      <c r="H3" s="99" t="str">
        <f>IF(AND(10&lt;='集計シート (報告書用)'!X11,'集計シート (報告書用)'!X11&lt;=15,7&lt;='集計シート (報告書用)'!R11,'集計シート (報告書用)'!R11&lt;=9),表彰状印刷用シート!$W$111,IF(AND(10&lt;='集計シート (報告書用)'!X11,'集計シート (報告書用)'!X11&lt;=15,4&lt;='集計シート (報告書用)'!R11,'集計シート (報告書用)'!R11&lt;=6),表彰状印刷用シート!$W$112,IF(AND(10&lt;='集計シート (報告書用)'!X11,'集計シート (報告書用)'!X11&lt;=15,0&lt;='集計シート (報告書用)'!R11,'集計シート (報告書用)'!R11&lt;=3),表彰状印刷用シート!$W$113,IF(AND(6&lt;='集計シート (報告書用)'!X11,'集計シート (報告書用)'!X11&lt;=9,7&lt;='集計シート (報告書用)'!R11,'集計シート (報告書用)'!R11&lt;=9),表彰状印刷用シート!$W$114,IF(AND(6&lt;='集計シート (報告書用)'!X11,'集計シート (報告書用)'!X11&lt;=9,4&lt;='集計シート (報告書用)'!R11,'集計シート (報告書用)'!R11&lt;=6),表彰状印刷用シート!$W$115,IF(AND(6&lt;='集計シート (報告書用)'!X11,'集計シート (報告書用)'!X11&lt;=9,0&lt;='集計シート (報告書用)'!R11,'集計シート (報告書用)'!R11&lt;=3),表彰状印刷用シート!$W$116,IF(AND(3&lt;='集計シート (報告書用)'!X11,'集計シート (報告書用)'!X11&lt;=5,7&lt;='集計シート (報告書用)'!R11,'集計シート (報告書用)'!R11&lt;=9),表彰状印刷用シート!$W$117,IF(AND(3&lt;='集計シート (報告書用)'!X11,'集計シート (報告書用)'!X11&lt;=5,4&lt;='集計シート (報告書用)'!R11,'集計シート (報告書用)'!R11&lt;=6),表彰状印刷用シート!$W$118,IF(AND(3&lt;='集計シート (報告書用)'!X11,'集計シート (報告書用)'!X11&lt;=5,0&lt;='集計シート (報告書用)'!R11,'集計シート (報告書用)'!R11&lt;=3),表彰状印刷用シート!$W$119,IF(AND(0&lt;='集計シート (報告書用)'!X11,'集計シート (報告書用)'!X11&lt;=2,7&lt;='集計シート (報告書用)'!R11,'集計シート (報告書用)'!R11&lt;=9),表彰状印刷用シート!$W$120,IF(AND(0&lt;='集計シート (報告書用)'!X11,'集計シート (報告書用)'!X11&lt;=2,4&lt;='集計シート (報告書用)'!R11,'集計シート (報告書用)'!R11&lt;=6),表彰状印刷用シート!$W$121,IF(AND(0&lt;='集計シート (報告書用)'!X11,'集計シート (報告書用)'!X11&lt;=2,0&lt;='集計シート (報告書用)'!R11,'集計シート (報告書用)'!R11&lt;=3),表彰状印刷用シート!$W$122,""))))))))))))</f>
        <v/>
      </c>
      <c r="I3" s="99" t="str">
        <f>IF(AND(10&lt;='集計シート (報告書用)'!N11,'集計シート (報告書用)'!N11&lt;=15,7&lt;='集計シート (報告書用)'!R11,'集計シート (報告書用)'!R11&lt;=9),表彰状印刷用シート!$Y$111,IF(AND(10&lt;='集計シート (報告書用)'!N11,'集計シート (報告書用)'!N11&lt;=15,4&lt;='集計シート (報告書用)'!R11,'集計シート (報告書用)'!R11&lt;=6),表彰状印刷用シート!$Y$112,IF(AND(10&lt;='集計シート (報告書用)'!N11,'集計シート (報告書用)'!N11&lt;=15,0&lt;='集計シート (報告書用)'!R11,'集計シート (報告書用)'!R11&lt;=3),表彰状印刷用シート!$Y$113,IF(AND(6&lt;='集計シート (報告書用)'!N11,'集計シート (報告書用)'!N11&lt;=9,7&lt;='集計シート (報告書用)'!R11,'集計シート (報告書用)'!R11&lt;=9),表彰状印刷用シート!$Y$114,IF(AND(6&lt;='集計シート (報告書用)'!N11,'集計シート (報告書用)'!N11&lt;=9,4&lt;='集計シート (報告書用)'!R11,'集計シート (報告書用)'!R11&lt;=6),表彰状印刷用シート!$Y$115,IF(AND(6&lt;='集計シート (報告書用)'!N11,'集計シート (報告書用)'!N11&lt;=9,0&lt;='集計シート (報告書用)'!R11,'集計シート (報告書用)'!R11&lt;=3),表彰状印刷用シート!$Y$116,IF(AND(3&lt;='集計シート (報告書用)'!N11,'集計シート (報告書用)'!N11&lt;=5,7&lt;='集計シート (報告書用)'!R11,'集計シート (報告書用)'!R11&lt;=9),表彰状印刷用シート!$Y$117,IF(AND(3&lt;='集計シート (報告書用)'!N11,'集計シート (報告書用)'!N11&lt;=5,4&lt;='集計シート (報告書用)'!R11,'集計シート (報告書用)'!R11&lt;=6),表彰状印刷用シート!$Y$118,IF(AND(3&lt;='集計シート (報告書用)'!N11,'集計シート (報告書用)'!N11&lt;=5,0&lt;='集計シート (報告書用)'!R11,'集計シート (報告書用)'!R11&lt;=3),表彰状印刷用シート!$Y$119,IF(AND(0&lt;='集計シート (報告書用)'!N11,'集計シート (報告書用)'!N11&lt;=2,7&lt;='集計シート (報告書用)'!R11,'集計シート (報告書用)'!R11&lt;=9),表彰状印刷用シート!$Y$120,IF(AND(0&lt;='集計シート (報告書用)'!N11,'集計シート (報告書用)'!N11&lt;=2,4&lt;='集計シート (報告書用)'!R11,'集計シート (報告書用)'!R11&lt;=6),表彰状印刷用シート!$Y$121,IF(AND(0&lt;='集計シート (報告書用)'!N11,'集計シート (報告書用)'!N11&lt;=2,0&lt;='集計シート (報告書用)'!R11,'集計シート (報告書用)'!R11&lt;=3),表彰状印刷用シート!$Y$122,""))))))))))))</f>
        <v/>
      </c>
      <c r="J3" s="99" t="str">
        <f>IF(入力シート!C11="","",'集計シート (報告書用)'!$N$50)</f>
        <v/>
      </c>
      <c r="K3" s="99" t="str">
        <f>IF('集計シート (報告書用)'!T11&lt;0,"★　☆　プラスチャレンジの結果　☆　★","　")</f>
        <v>　</v>
      </c>
      <c r="L3" s="101" t="str">
        <f>IF('集計シート (報告書用)'!T11&lt;0,"　 あなたがへらしたもえるごみの量　約"&amp;ABS(ROUND('集計シート (報告書用)'!T11,1))&amp;"kg","　")</f>
        <v>　</v>
      </c>
      <c r="M3" s="99" t="str">
        <f>IF('集計シート (報告書用)'!T11&lt;0,"　 もし、静岡市民全員が同じくらいへらせたときの量："&amp;ABS(ROUND('集計シート (報告書用)'!U11,1))&amp;"ｔ！","　")</f>
        <v>　</v>
      </c>
      <c r="N3" s="99" t="str">
        <f>IF('集計シート (報告書用)'!T11&lt;0,"　 （バス"&amp;ABS(ROUND('集計シート (報告書用)'!V11,1))&amp;"台分！）","　")</f>
        <v>　</v>
      </c>
      <c r="O3" s="99" t="str">
        <f>IF(入力シート!C11="","",YEAR(入力シート!$C$4))</f>
        <v/>
      </c>
      <c r="P3" s="99" t="str">
        <f>IF(入力シート!C11="","",MONTH(入力シート!$C$4))</f>
        <v/>
      </c>
      <c r="Q3" s="102" t="str">
        <f>IF(入力シート!C11="","",DAY(入力シート!$C$4))</f>
        <v/>
      </c>
      <c r="AE3" s="83"/>
      <c r="AV3" s="83"/>
    </row>
    <row r="4" spans="1:48" x14ac:dyDescent="0.15">
      <c r="A4" s="98" t="str">
        <f>IF(入力シート!C12="","",入力シート!$C$1)</f>
        <v/>
      </c>
      <c r="B4" s="99" t="str">
        <f>IF(入力シート!C12="","",入力シート!$C$2)</f>
        <v/>
      </c>
      <c r="C4" s="99" t="str">
        <f>IF(入力シート!C12="","",入力シート!B12)</f>
        <v/>
      </c>
      <c r="D4" s="99" t="str">
        <f>IF(入力シート!C12="","",入力シート!C12)</f>
        <v/>
      </c>
      <c r="E4" s="100" t="str">
        <f>IF(入力シート!C12="","",'集計シート (報告書用)'!S12&amp;".png")</f>
        <v/>
      </c>
      <c r="F4" s="100" t="str">
        <f>'集計シート (報告書用)'!S12</f>
        <v/>
      </c>
      <c r="G4" s="100" t="str">
        <f>'集計シート (報告書用)'!N12</f>
        <v/>
      </c>
      <c r="H4" s="99" t="str">
        <f>IF(AND(10&lt;='集計シート (報告書用)'!X12,'集計シート (報告書用)'!X12&lt;=15,7&lt;='集計シート (報告書用)'!R12,'集計シート (報告書用)'!R12&lt;=9),表彰状印刷用シート!$W$111,IF(AND(10&lt;='集計シート (報告書用)'!X12,'集計シート (報告書用)'!X12&lt;=15,4&lt;='集計シート (報告書用)'!R12,'集計シート (報告書用)'!R12&lt;=6),表彰状印刷用シート!$W$112,IF(AND(10&lt;='集計シート (報告書用)'!X12,'集計シート (報告書用)'!X12&lt;=15,0&lt;='集計シート (報告書用)'!R12,'集計シート (報告書用)'!R12&lt;=3),表彰状印刷用シート!$W$113,IF(AND(6&lt;='集計シート (報告書用)'!X12,'集計シート (報告書用)'!X12&lt;=9,7&lt;='集計シート (報告書用)'!R12,'集計シート (報告書用)'!R12&lt;=9),表彰状印刷用シート!$W$114,IF(AND(6&lt;='集計シート (報告書用)'!X12,'集計シート (報告書用)'!X12&lt;=9,4&lt;='集計シート (報告書用)'!R12,'集計シート (報告書用)'!R12&lt;=6),表彰状印刷用シート!$W$115,IF(AND(6&lt;='集計シート (報告書用)'!X12,'集計シート (報告書用)'!X12&lt;=9,0&lt;='集計シート (報告書用)'!R12,'集計シート (報告書用)'!R12&lt;=3),表彰状印刷用シート!$W$116,IF(AND(3&lt;='集計シート (報告書用)'!X12,'集計シート (報告書用)'!X12&lt;=5,7&lt;='集計シート (報告書用)'!R12,'集計シート (報告書用)'!R12&lt;=9),表彰状印刷用シート!$W$117,IF(AND(3&lt;='集計シート (報告書用)'!X12,'集計シート (報告書用)'!X12&lt;=5,4&lt;='集計シート (報告書用)'!R12,'集計シート (報告書用)'!R12&lt;=6),表彰状印刷用シート!$W$118,IF(AND(3&lt;='集計シート (報告書用)'!X12,'集計シート (報告書用)'!X12&lt;=5,0&lt;='集計シート (報告書用)'!R12,'集計シート (報告書用)'!R12&lt;=3),表彰状印刷用シート!$W$119,IF(AND(0&lt;='集計シート (報告書用)'!X12,'集計シート (報告書用)'!X12&lt;=2,7&lt;='集計シート (報告書用)'!R12,'集計シート (報告書用)'!R12&lt;=9),表彰状印刷用シート!$W$120,IF(AND(0&lt;='集計シート (報告書用)'!X12,'集計シート (報告書用)'!X12&lt;=2,4&lt;='集計シート (報告書用)'!R12,'集計シート (報告書用)'!R12&lt;=6),表彰状印刷用シート!$W$121,IF(AND(0&lt;='集計シート (報告書用)'!X12,'集計シート (報告書用)'!X12&lt;=2,0&lt;='集計シート (報告書用)'!R12,'集計シート (報告書用)'!R12&lt;=3),表彰状印刷用シート!$W$122,""))))))))))))</f>
        <v/>
      </c>
      <c r="I4" s="99" t="str">
        <f>IF(AND(10&lt;='集計シート (報告書用)'!N12,'集計シート (報告書用)'!N12&lt;=15,7&lt;='集計シート (報告書用)'!R12,'集計シート (報告書用)'!R12&lt;=9),表彰状印刷用シート!$Y$111,IF(AND(10&lt;='集計シート (報告書用)'!N12,'集計シート (報告書用)'!N12&lt;=15,4&lt;='集計シート (報告書用)'!R12,'集計シート (報告書用)'!R12&lt;=6),表彰状印刷用シート!$Y$112,IF(AND(10&lt;='集計シート (報告書用)'!N12,'集計シート (報告書用)'!N12&lt;=15,0&lt;='集計シート (報告書用)'!R12,'集計シート (報告書用)'!R12&lt;=3),表彰状印刷用シート!$Y$113,IF(AND(6&lt;='集計シート (報告書用)'!N12,'集計シート (報告書用)'!N12&lt;=9,7&lt;='集計シート (報告書用)'!R12,'集計シート (報告書用)'!R12&lt;=9),表彰状印刷用シート!$Y$114,IF(AND(6&lt;='集計シート (報告書用)'!N12,'集計シート (報告書用)'!N12&lt;=9,4&lt;='集計シート (報告書用)'!R12,'集計シート (報告書用)'!R12&lt;=6),表彰状印刷用シート!$Y$115,IF(AND(6&lt;='集計シート (報告書用)'!N12,'集計シート (報告書用)'!N12&lt;=9,0&lt;='集計シート (報告書用)'!R12,'集計シート (報告書用)'!R12&lt;=3),表彰状印刷用シート!$Y$116,IF(AND(3&lt;='集計シート (報告書用)'!N12,'集計シート (報告書用)'!N12&lt;=5,7&lt;='集計シート (報告書用)'!R12,'集計シート (報告書用)'!R12&lt;=9),表彰状印刷用シート!$Y$117,IF(AND(3&lt;='集計シート (報告書用)'!N12,'集計シート (報告書用)'!N12&lt;=5,4&lt;='集計シート (報告書用)'!R12,'集計シート (報告書用)'!R12&lt;=6),表彰状印刷用シート!$Y$118,IF(AND(3&lt;='集計シート (報告書用)'!N12,'集計シート (報告書用)'!N12&lt;=5,0&lt;='集計シート (報告書用)'!R12,'集計シート (報告書用)'!R12&lt;=3),表彰状印刷用シート!$Y$119,IF(AND(0&lt;='集計シート (報告書用)'!N12,'集計シート (報告書用)'!N12&lt;=2,7&lt;='集計シート (報告書用)'!R12,'集計シート (報告書用)'!R12&lt;=9),表彰状印刷用シート!$Y$120,IF(AND(0&lt;='集計シート (報告書用)'!N12,'集計シート (報告書用)'!N12&lt;=2,4&lt;='集計シート (報告書用)'!R12,'集計シート (報告書用)'!R12&lt;=6),表彰状印刷用シート!$Y$121,IF(AND(0&lt;='集計シート (報告書用)'!N12,'集計シート (報告書用)'!N12&lt;=2,0&lt;='集計シート (報告書用)'!R12,'集計シート (報告書用)'!R12&lt;=3),表彰状印刷用シート!$Y$122,""))))))))))))</f>
        <v/>
      </c>
      <c r="J4" s="99" t="str">
        <f>IF(入力シート!C12="","",'集計シート (報告書用)'!$N$50)</f>
        <v/>
      </c>
      <c r="K4" s="99" t="str">
        <f>IF('集計シート (報告書用)'!T12&lt;0,"★　☆　プラスチャレンジの結果　☆　★","　")</f>
        <v>　</v>
      </c>
      <c r="L4" s="101" t="str">
        <f>IF('集計シート (報告書用)'!T12&lt;0,"　 あなたがへらしたもえるごみの量　約"&amp;ABS(ROUND('集計シート (報告書用)'!T12,1))&amp;"kg","　")</f>
        <v>　</v>
      </c>
      <c r="M4" s="99" t="str">
        <f>IF('集計シート (報告書用)'!T12&lt;0,"　 もし、静岡市民全員が同じくらいへらせたときの量："&amp;ABS(ROUND('集計シート (報告書用)'!U12,1))&amp;"ｔ！","　")</f>
        <v>　</v>
      </c>
      <c r="N4" s="99" t="str">
        <f>IF('集計シート (報告書用)'!T12&lt;0,"　 （バス"&amp;ABS(ROUND('集計シート (報告書用)'!V12,1))&amp;"台分！）","　")</f>
        <v>　</v>
      </c>
      <c r="O4" s="99" t="str">
        <f>IF(入力シート!C12="","",YEAR(入力シート!$C$4))</f>
        <v/>
      </c>
      <c r="P4" s="99" t="str">
        <f>IF(入力シート!C12="","",MONTH(入力シート!$C$4))</f>
        <v/>
      </c>
      <c r="Q4" s="102" t="str">
        <f>IF(入力シート!C12="","",DAY(入力シート!$C$4))</f>
        <v/>
      </c>
      <c r="AE4" s="83"/>
      <c r="AV4" s="83"/>
    </row>
    <row r="5" spans="1:48" x14ac:dyDescent="0.15">
      <c r="A5" s="98" t="str">
        <f>IF(入力シート!C13="","",入力シート!$C$1)</f>
        <v/>
      </c>
      <c r="B5" s="99" t="str">
        <f>IF(入力シート!C13="","",入力シート!$C$2)</f>
        <v/>
      </c>
      <c r="C5" s="99" t="str">
        <f>IF(入力シート!C13="","",入力シート!B13)</f>
        <v/>
      </c>
      <c r="D5" s="99" t="str">
        <f>IF(入力シート!C13="","",入力シート!C13)</f>
        <v/>
      </c>
      <c r="E5" s="100" t="str">
        <f>IF(入力シート!C13="","",'集計シート (報告書用)'!S13&amp;".png")</f>
        <v/>
      </c>
      <c r="F5" s="100" t="str">
        <f>'集計シート (報告書用)'!S13</f>
        <v/>
      </c>
      <c r="G5" s="100" t="str">
        <f>'集計シート (報告書用)'!N13</f>
        <v/>
      </c>
      <c r="H5" s="99" t="str">
        <f>IF(AND(10&lt;='集計シート (報告書用)'!X13,'集計シート (報告書用)'!X13&lt;=15,7&lt;='集計シート (報告書用)'!R13,'集計シート (報告書用)'!R13&lt;=9),表彰状印刷用シート!$W$111,IF(AND(10&lt;='集計シート (報告書用)'!X13,'集計シート (報告書用)'!X13&lt;=15,4&lt;='集計シート (報告書用)'!R13,'集計シート (報告書用)'!R13&lt;=6),表彰状印刷用シート!$W$112,IF(AND(10&lt;='集計シート (報告書用)'!X13,'集計シート (報告書用)'!X13&lt;=15,0&lt;='集計シート (報告書用)'!R13,'集計シート (報告書用)'!R13&lt;=3),表彰状印刷用シート!$W$113,IF(AND(6&lt;='集計シート (報告書用)'!X13,'集計シート (報告書用)'!X13&lt;=9,7&lt;='集計シート (報告書用)'!R13,'集計シート (報告書用)'!R13&lt;=9),表彰状印刷用シート!$W$114,IF(AND(6&lt;='集計シート (報告書用)'!X13,'集計シート (報告書用)'!X13&lt;=9,4&lt;='集計シート (報告書用)'!R13,'集計シート (報告書用)'!R13&lt;=6),表彰状印刷用シート!$W$115,IF(AND(6&lt;='集計シート (報告書用)'!X13,'集計シート (報告書用)'!X13&lt;=9,0&lt;='集計シート (報告書用)'!R13,'集計シート (報告書用)'!R13&lt;=3),表彰状印刷用シート!$W$116,IF(AND(3&lt;='集計シート (報告書用)'!X13,'集計シート (報告書用)'!X13&lt;=5,7&lt;='集計シート (報告書用)'!R13,'集計シート (報告書用)'!R13&lt;=9),表彰状印刷用シート!$W$117,IF(AND(3&lt;='集計シート (報告書用)'!X13,'集計シート (報告書用)'!X13&lt;=5,4&lt;='集計シート (報告書用)'!R13,'集計シート (報告書用)'!R13&lt;=6),表彰状印刷用シート!$W$118,IF(AND(3&lt;='集計シート (報告書用)'!X13,'集計シート (報告書用)'!X13&lt;=5,0&lt;='集計シート (報告書用)'!R13,'集計シート (報告書用)'!R13&lt;=3),表彰状印刷用シート!$W$119,IF(AND(0&lt;='集計シート (報告書用)'!X13,'集計シート (報告書用)'!X13&lt;=2,7&lt;='集計シート (報告書用)'!R13,'集計シート (報告書用)'!R13&lt;=9),表彰状印刷用シート!$W$120,IF(AND(0&lt;='集計シート (報告書用)'!X13,'集計シート (報告書用)'!X13&lt;=2,4&lt;='集計シート (報告書用)'!R13,'集計シート (報告書用)'!R13&lt;=6),表彰状印刷用シート!$W$121,IF(AND(0&lt;='集計シート (報告書用)'!X13,'集計シート (報告書用)'!X13&lt;=2,0&lt;='集計シート (報告書用)'!R13,'集計シート (報告書用)'!R13&lt;=3),表彰状印刷用シート!$W$122,""))))))))))))</f>
        <v/>
      </c>
      <c r="I5" s="99" t="str">
        <f>IF(AND(10&lt;='集計シート (報告書用)'!N13,'集計シート (報告書用)'!N13&lt;=15,7&lt;='集計シート (報告書用)'!R13,'集計シート (報告書用)'!R13&lt;=9),表彰状印刷用シート!$Y$111,IF(AND(10&lt;='集計シート (報告書用)'!N13,'集計シート (報告書用)'!N13&lt;=15,4&lt;='集計シート (報告書用)'!R13,'集計シート (報告書用)'!R13&lt;=6),表彰状印刷用シート!$Y$112,IF(AND(10&lt;='集計シート (報告書用)'!N13,'集計シート (報告書用)'!N13&lt;=15,0&lt;='集計シート (報告書用)'!R13,'集計シート (報告書用)'!R13&lt;=3),表彰状印刷用シート!$Y$113,IF(AND(6&lt;='集計シート (報告書用)'!N13,'集計シート (報告書用)'!N13&lt;=9,7&lt;='集計シート (報告書用)'!R13,'集計シート (報告書用)'!R13&lt;=9),表彰状印刷用シート!$Y$114,IF(AND(6&lt;='集計シート (報告書用)'!N13,'集計シート (報告書用)'!N13&lt;=9,4&lt;='集計シート (報告書用)'!R13,'集計シート (報告書用)'!R13&lt;=6),表彰状印刷用シート!$Y$115,IF(AND(6&lt;='集計シート (報告書用)'!N13,'集計シート (報告書用)'!N13&lt;=9,0&lt;='集計シート (報告書用)'!R13,'集計シート (報告書用)'!R13&lt;=3),表彰状印刷用シート!$Y$116,IF(AND(3&lt;='集計シート (報告書用)'!N13,'集計シート (報告書用)'!N13&lt;=5,7&lt;='集計シート (報告書用)'!R13,'集計シート (報告書用)'!R13&lt;=9),表彰状印刷用シート!$Y$117,IF(AND(3&lt;='集計シート (報告書用)'!N13,'集計シート (報告書用)'!N13&lt;=5,4&lt;='集計シート (報告書用)'!R13,'集計シート (報告書用)'!R13&lt;=6),表彰状印刷用シート!$Y$118,IF(AND(3&lt;='集計シート (報告書用)'!N13,'集計シート (報告書用)'!N13&lt;=5,0&lt;='集計シート (報告書用)'!R13,'集計シート (報告書用)'!R13&lt;=3),表彰状印刷用シート!$Y$119,IF(AND(0&lt;='集計シート (報告書用)'!N13,'集計シート (報告書用)'!N13&lt;=2,7&lt;='集計シート (報告書用)'!R13,'集計シート (報告書用)'!R13&lt;=9),表彰状印刷用シート!$Y$120,IF(AND(0&lt;='集計シート (報告書用)'!N13,'集計シート (報告書用)'!N13&lt;=2,4&lt;='集計シート (報告書用)'!R13,'集計シート (報告書用)'!R13&lt;=6),表彰状印刷用シート!$Y$121,IF(AND(0&lt;='集計シート (報告書用)'!N13,'集計シート (報告書用)'!N13&lt;=2,0&lt;='集計シート (報告書用)'!R13,'集計シート (報告書用)'!R13&lt;=3),表彰状印刷用シート!$Y$122,""))))))))))))</f>
        <v/>
      </c>
      <c r="J5" s="99" t="str">
        <f>IF(入力シート!C13="","",'集計シート (報告書用)'!$N$50)</f>
        <v/>
      </c>
      <c r="K5" s="99" t="str">
        <f>IF('集計シート (報告書用)'!T13&lt;0,"★　☆　プラスチャレンジの結果　☆　★","　")</f>
        <v>　</v>
      </c>
      <c r="L5" s="101" t="str">
        <f>IF('集計シート (報告書用)'!T13&lt;0,"　 あなたがへらしたもえるごみの量　約"&amp;ABS(ROUND('集計シート (報告書用)'!T13,1))&amp;"kg","　")</f>
        <v>　</v>
      </c>
      <c r="M5" s="99" t="str">
        <f>IF('集計シート (報告書用)'!T13&lt;0,"　 もし、静岡市民全員が同じくらいへらせたときの量："&amp;ABS(ROUND('集計シート (報告書用)'!U13,1))&amp;"ｔ！","　")</f>
        <v>　</v>
      </c>
      <c r="N5" s="99" t="str">
        <f>IF('集計シート (報告書用)'!T13&lt;0,"　 （バス"&amp;ABS(ROUND('集計シート (報告書用)'!V13,1))&amp;"台分！）","　")</f>
        <v>　</v>
      </c>
      <c r="O5" s="99" t="str">
        <f>IF(入力シート!C13="","",YEAR(入力シート!$C$4))</f>
        <v/>
      </c>
      <c r="P5" s="99" t="str">
        <f>IF(入力シート!C13="","",MONTH(入力シート!$C$4))</f>
        <v/>
      </c>
      <c r="Q5" s="102" t="str">
        <f>IF(入力シート!C13="","",DAY(入力シート!$C$4))</f>
        <v/>
      </c>
      <c r="AE5" s="83"/>
      <c r="AV5" s="83"/>
    </row>
    <row r="6" spans="1:48" x14ac:dyDescent="0.15">
      <c r="A6" s="98" t="str">
        <f>IF(入力シート!C14="","",入力シート!$C$1)</f>
        <v/>
      </c>
      <c r="B6" s="99" t="str">
        <f>IF(入力シート!C14="","",入力シート!$C$2)</f>
        <v/>
      </c>
      <c r="C6" s="99" t="str">
        <f>IF(入力シート!C14="","",入力シート!B14)</f>
        <v/>
      </c>
      <c r="D6" s="99" t="str">
        <f>IF(入力シート!C14="","",入力シート!C14)</f>
        <v/>
      </c>
      <c r="E6" s="100" t="str">
        <f>IF(入力シート!C14="","",'集計シート (報告書用)'!S14&amp;".png")</f>
        <v/>
      </c>
      <c r="F6" s="100" t="str">
        <f>'集計シート (報告書用)'!S14</f>
        <v/>
      </c>
      <c r="G6" s="100" t="str">
        <f>'集計シート (報告書用)'!N14</f>
        <v/>
      </c>
      <c r="H6" s="99" t="str">
        <f>IF(AND(10&lt;='集計シート (報告書用)'!X14,'集計シート (報告書用)'!X14&lt;=15,7&lt;='集計シート (報告書用)'!R14,'集計シート (報告書用)'!R14&lt;=9),表彰状印刷用シート!$W$111,IF(AND(10&lt;='集計シート (報告書用)'!X14,'集計シート (報告書用)'!X14&lt;=15,4&lt;='集計シート (報告書用)'!R14,'集計シート (報告書用)'!R14&lt;=6),表彰状印刷用シート!$W$112,IF(AND(10&lt;='集計シート (報告書用)'!X14,'集計シート (報告書用)'!X14&lt;=15,0&lt;='集計シート (報告書用)'!R14,'集計シート (報告書用)'!R14&lt;=3),表彰状印刷用シート!$W$113,IF(AND(6&lt;='集計シート (報告書用)'!X14,'集計シート (報告書用)'!X14&lt;=9,7&lt;='集計シート (報告書用)'!R14,'集計シート (報告書用)'!R14&lt;=9),表彰状印刷用シート!$W$114,IF(AND(6&lt;='集計シート (報告書用)'!X14,'集計シート (報告書用)'!X14&lt;=9,4&lt;='集計シート (報告書用)'!R14,'集計シート (報告書用)'!R14&lt;=6),表彰状印刷用シート!$W$115,IF(AND(6&lt;='集計シート (報告書用)'!X14,'集計シート (報告書用)'!X14&lt;=9,0&lt;='集計シート (報告書用)'!R14,'集計シート (報告書用)'!R14&lt;=3),表彰状印刷用シート!$W$116,IF(AND(3&lt;='集計シート (報告書用)'!X14,'集計シート (報告書用)'!X14&lt;=5,7&lt;='集計シート (報告書用)'!R14,'集計シート (報告書用)'!R14&lt;=9),表彰状印刷用シート!$W$117,IF(AND(3&lt;='集計シート (報告書用)'!X14,'集計シート (報告書用)'!X14&lt;=5,4&lt;='集計シート (報告書用)'!R14,'集計シート (報告書用)'!R14&lt;=6),表彰状印刷用シート!$W$118,IF(AND(3&lt;='集計シート (報告書用)'!X14,'集計シート (報告書用)'!X14&lt;=5,0&lt;='集計シート (報告書用)'!R14,'集計シート (報告書用)'!R14&lt;=3),表彰状印刷用シート!$W$119,IF(AND(0&lt;='集計シート (報告書用)'!X14,'集計シート (報告書用)'!X14&lt;=2,7&lt;='集計シート (報告書用)'!R14,'集計シート (報告書用)'!R14&lt;=9),表彰状印刷用シート!$W$120,IF(AND(0&lt;='集計シート (報告書用)'!X14,'集計シート (報告書用)'!X14&lt;=2,4&lt;='集計シート (報告書用)'!R14,'集計シート (報告書用)'!R14&lt;=6),表彰状印刷用シート!$W$121,IF(AND(0&lt;='集計シート (報告書用)'!X14,'集計シート (報告書用)'!X14&lt;=2,0&lt;='集計シート (報告書用)'!R14,'集計シート (報告書用)'!R14&lt;=3),表彰状印刷用シート!$W$122,""))))))))))))</f>
        <v/>
      </c>
      <c r="I6" s="99" t="str">
        <f>IF(AND(10&lt;='集計シート (報告書用)'!N14,'集計シート (報告書用)'!N14&lt;=15,7&lt;='集計シート (報告書用)'!R14,'集計シート (報告書用)'!R14&lt;=9),表彰状印刷用シート!$Y$111,IF(AND(10&lt;='集計シート (報告書用)'!N14,'集計シート (報告書用)'!N14&lt;=15,4&lt;='集計シート (報告書用)'!R14,'集計シート (報告書用)'!R14&lt;=6),表彰状印刷用シート!$Y$112,IF(AND(10&lt;='集計シート (報告書用)'!N14,'集計シート (報告書用)'!N14&lt;=15,0&lt;='集計シート (報告書用)'!R14,'集計シート (報告書用)'!R14&lt;=3),表彰状印刷用シート!$Y$113,IF(AND(6&lt;='集計シート (報告書用)'!N14,'集計シート (報告書用)'!N14&lt;=9,7&lt;='集計シート (報告書用)'!R14,'集計シート (報告書用)'!R14&lt;=9),表彰状印刷用シート!$Y$114,IF(AND(6&lt;='集計シート (報告書用)'!N14,'集計シート (報告書用)'!N14&lt;=9,4&lt;='集計シート (報告書用)'!R14,'集計シート (報告書用)'!R14&lt;=6),表彰状印刷用シート!$Y$115,IF(AND(6&lt;='集計シート (報告書用)'!N14,'集計シート (報告書用)'!N14&lt;=9,0&lt;='集計シート (報告書用)'!R14,'集計シート (報告書用)'!R14&lt;=3),表彰状印刷用シート!$Y$116,IF(AND(3&lt;='集計シート (報告書用)'!N14,'集計シート (報告書用)'!N14&lt;=5,7&lt;='集計シート (報告書用)'!R14,'集計シート (報告書用)'!R14&lt;=9),表彰状印刷用シート!$Y$117,IF(AND(3&lt;='集計シート (報告書用)'!N14,'集計シート (報告書用)'!N14&lt;=5,4&lt;='集計シート (報告書用)'!R14,'集計シート (報告書用)'!R14&lt;=6),表彰状印刷用シート!$Y$118,IF(AND(3&lt;='集計シート (報告書用)'!N14,'集計シート (報告書用)'!N14&lt;=5,0&lt;='集計シート (報告書用)'!R14,'集計シート (報告書用)'!R14&lt;=3),表彰状印刷用シート!$Y$119,IF(AND(0&lt;='集計シート (報告書用)'!N14,'集計シート (報告書用)'!N14&lt;=2,7&lt;='集計シート (報告書用)'!R14,'集計シート (報告書用)'!R14&lt;=9),表彰状印刷用シート!$Y$120,IF(AND(0&lt;='集計シート (報告書用)'!N14,'集計シート (報告書用)'!N14&lt;=2,4&lt;='集計シート (報告書用)'!R14,'集計シート (報告書用)'!R14&lt;=6),表彰状印刷用シート!$Y$121,IF(AND(0&lt;='集計シート (報告書用)'!N14,'集計シート (報告書用)'!N14&lt;=2,0&lt;='集計シート (報告書用)'!R14,'集計シート (報告書用)'!R14&lt;=3),表彰状印刷用シート!$Y$122,""))))))))))))</f>
        <v/>
      </c>
      <c r="J6" s="99" t="str">
        <f>IF(入力シート!C14="","",'集計シート (報告書用)'!$N$50)</f>
        <v/>
      </c>
      <c r="K6" s="99" t="str">
        <f>IF('集計シート (報告書用)'!T14&lt;0,"★　☆　プラスチャレンジの結果　☆　★","　")</f>
        <v>　</v>
      </c>
      <c r="L6" s="101" t="str">
        <f>IF('集計シート (報告書用)'!T14&lt;0,"　 あなたがへらしたもえるごみの量　約"&amp;ABS(ROUND('集計シート (報告書用)'!T14,1))&amp;"kg","　")</f>
        <v>　</v>
      </c>
      <c r="M6" s="99" t="str">
        <f>IF('集計シート (報告書用)'!T14&lt;0,"　 もし、静岡市民全員が同じくらいへらせたときの量："&amp;ABS(ROUND('集計シート (報告書用)'!U14,1))&amp;"ｔ！","　")</f>
        <v>　</v>
      </c>
      <c r="N6" s="99" t="str">
        <f>IF('集計シート (報告書用)'!T14&lt;0,"　 （バス"&amp;ABS(ROUND('集計シート (報告書用)'!V14,1))&amp;"台分！）","　")</f>
        <v>　</v>
      </c>
      <c r="O6" s="99" t="str">
        <f>IF(入力シート!C14="","",YEAR(入力シート!$C$4))</f>
        <v/>
      </c>
      <c r="P6" s="99" t="str">
        <f>IF(入力シート!C14="","",MONTH(入力シート!$C$4))</f>
        <v/>
      </c>
      <c r="Q6" s="102" t="str">
        <f>IF(入力シート!C14="","",DAY(入力シート!$C$4))</f>
        <v/>
      </c>
      <c r="AE6" s="83"/>
      <c r="AV6" s="83"/>
    </row>
    <row r="7" spans="1:48" x14ac:dyDescent="0.15">
      <c r="A7" s="98" t="str">
        <f>IF(入力シート!C15="","",入力シート!$C$1)</f>
        <v/>
      </c>
      <c r="B7" s="99" t="str">
        <f>IF(入力シート!C15="","",入力シート!$C$2)</f>
        <v/>
      </c>
      <c r="C7" s="99" t="str">
        <f>IF(入力シート!C15="","",入力シート!B15)</f>
        <v/>
      </c>
      <c r="D7" s="99" t="str">
        <f>IF(入力シート!C15="","",入力シート!C15)</f>
        <v/>
      </c>
      <c r="E7" s="100" t="str">
        <f>IF(入力シート!C15="","",'集計シート (報告書用)'!S15&amp;".png")</f>
        <v/>
      </c>
      <c r="F7" s="100" t="str">
        <f>'集計シート (報告書用)'!S15</f>
        <v/>
      </c>
      <c r="G7" s="100" t="str">
        <f>'集計シート (報告書用)'!N15</f>
        <v/>
      </c>
      <c r="H7" s="99" t="str">
        <f>IF(AND(10&lt;='集計シート (報告書用)'!X15,'集計シート (報告書用)'!X15&lt;=15,7&lt;='集計シート (報告書用)'!R15,'集計シート (報告書用)'!R15&lt;=9),表彰状印刷用シート!$W$111,IF(AND(10&lt;='集計シート (報告書用)'!X15,'集計シート (報告書用)'!X15&lt;=15,4&lt;='集計シート (報告書用)'!R15,'集計シート (報告書用)'!R15&lt;=6),表彰状印刷用シート!$W$112,IF(AND(10&lt;='集計シート (報告書用)'!X15,'集計シート (報告書用)'!X15&lt;=15,0&lt;='集計シート (報告書用)'!R15,'集計シート (報告書用)'!R15&lt;=3),表彰状印刷用シート!$W$113,IF(AND(6&lt;='集計シート (報告書用)'!X15,'集計シート (報告書用)'!X15&lt;=9,7&lt;='集計シート (報告書用)'!R15,'集計シート (報告書用)'!R15&lt;=9),表彰状印刷用シート!$W$114,IF(AND(6&lt;='集計シート (報告書用)'!X15,'集計シート (報告書用)'!X15&lt;=9,4&lt;='集計シート (報告書用)'!R15,'集計シート (報告書用)'!R15&lt;=6),表彰状印刷用シート!$W$115,IF(AND(6&lt;='集計シート (報告書用)'!X15,'集計シート (報告書用)'!X15&lt;=9,0&lt;='集計シート (報告書用)'!R15,'集計シート (報告書用)'!R15&lt;=3),表彰状印刷用シート!$W$116,IF(AND(3&lt;='集計シート (報告書用)'!X15,'集計シート (報告書用)'!X15&lt;=5,7&lt;='集計シート (報告書用)'!R15,'集計シート (報告書用)'!R15&lt;=9),表彰状印刷用シート!$W$117,IF(AND(3&lt;='集計シート (報告書用)'!X15,'集計シート (報告書用)'!X15&lt;=5,4&lt;='集計シート (報告書用)'!R15,'集計シート (報告書用)'!R15&lt;=6),表彰状印刷用シート!$W$118,IF(AND(3&lt;='集計シート (報告書用)'!X15,'集計シート (報告書用)'!X15&lt;=5,0&lt;='集計シート (報告書用)'!R15,'集計シート (報告書用)'!R15&lt;=3),表彰状印刷用シート!$W$119,IF(AND(0&lt;='集計シート (報告書用)'!X15,'集計シート (報告書用)'!X15&lt;=2,7&lt;='集計シート (報告書用)'!R15,'集計シート (報告書用)'!R15&lt;=9),表彰状印刷用シート!$W$120,IF(AND(0&lt;='集計シート (報告書用)'!X15,'集計シート (報告書用)'!X15&lt;=2,4&lt;='集計シート (報告書用)'!R15,'集計シート (報告書用)'!R15&lt;=6),表彰状印刷用シート!$W$121,IF(AND(0&lt;='集計シート (報告書用)'!X15,'集計シート (報告書用)'!X15&lt;=2,0&lt;='集計シート (報告書用)'!R15,'集計シート (報告書用)'!R15&lt;=3),表彰状印刷用シート!$W$122,""))))))))))))</f>
        <v/>
      </c>
      <c r="I7" s="99" t="str">
        <f>IF(AND(10&lt;='集計シート (報告書用)'!N15,'集計シート (報告書用)'!N15&lt;=15,7&lt;='集計シート (報告書用)'!R15,'集計シート (報告書用)'!R15&lt;=9),表彰状印刷用シート!$Y$111,IF(AND(10&lt;='集計シート (報告書用)'!N15,'集計シート (報告書用)'!N15&lt;=15,4&lt;='集計シート (報告書用)'!R15,'集計シート (報告書用)'!R15&lt;=6),表彰状印刷用シート!$Y$112,IF(AND(10&lt;='集計シート (報告書用)'!N15,'集計シート (報告書用)'!N15&lt;=15,0&lt;='集計シート (報告書用)'!R15,'集計シート (報告書用)'!R15&lt;=3),表彰状印刷用シート!$Y$113,IF(AND(6&lt;='集計シート (報告書用)'!N15,'集計シート (報告書用)'!N15&lt;=9,7&lt;='集計シート (報告書用)'!R15,'集計シート (報告書用)'!R15&lt;=9),表彰状印刷用シート!$Y$114,IF(AND(6&lt;='集計シート (報告書用)'!N15,'集計シート (報告書用)'!N15&lt;=9,4&lt;='集計シート (報告書用)'!R15,'集計シート (報告書用)'!R15&lt;=6),表彰状印刷用シート!$Y$115,IF(AND(6&lt;='集計シート (報告書用)'!N15,'集計シート (報告書用)'!N15&lt;=9,0&lt;='集計シート (報告書用)'!R15,'集計シート (報告書用)'!R15&lt;=3),表彰状印刷用シート!$Y$116,IF(AND(3&lt;='集計シート (報告書用)'!N15,'集計シート (報告書用)'!N15&lt;=5,7&lt;='集計シート (報告書用)'!R15,'集計シート (報告書用)'!R15&lt;=9),表彰状印刷用シート!$Y$117,IF(AND(3&lt;='集計シート (報告書用)'!N15,'集計シート (報告書用)'!N15&lt;=5,4&lt;='集計シート (報告書用)'!R15,'集計シート (報告書用)'!R15&lt;=6),表彰状印刷用シート!$Y$118,IF(AND(3&lt;='集計シート (報告書用)'!N15,'集計シート (報告書用)'!N15&lt;=5,0&lt;='集計シート (報告書用)'!R15,'集計シート (報告書用)'!R15&lt;=3),表彰状印刷用シート!$Y$119,IF(AND(0&lt;='集計シート (報告書用)'!N15,'集計シート (報告書用)'!N15&lt;=2,7&lt;='集計シート (報告書用)'!R15,'集計シート (報告書用)'!R15&lt;=9),表彰状印刷用シート!$Y$120,IF(AND(0&lt;='集計シート (報告書用)'!N15,'集計シート (報告書用)'!N15&lt;=2,4&lt;='集計シート (報告書用)'!R15,'集計シート (報告書用)'!R15&lt;=6),表彰状印刷用シート!$Y$121,IF(AND(0&lt;='集計シート (報告書用)'!N15,'集計シート (報告書用)'!N15&lt;=2,0&lt;='集計シート (報告書用)'!R15,'集計シート (報告書用)'!R15&lt;=3),表彰状印刷用シート!$Y$122,""))))))))))))</f>
        <v/>
      </c>
      <c r="J7" s="99" t="str">
        <f>IF(入力シート!C15="","",'集計シート (報告書用)'!$N$50)</f>
        <v/>
      </c>
      <c r="K7" s="99" t="str">
        <f>IF('集計シート (報告書用)'!T15&lt;0,"★　☆　プラスチャレンジの結果　☆　★","　")</f>
        <v>　</v>
      </c>
      <c r="L7" s="101" t="str">
        <f>IF('集計シート (報告書用)'!T15&lt;0,"　 あなたがへらしたもえるごみの量　約"&amp;ABS(ROUND('集計シート (報告書用)'!T15,1))&amp;"kg","　")</f>
        <v>　</v>
      </c>
      <c r="M7" s="99" t="str">
        <f>IF('集計シート (報告書用)'!T15&lt;0,"　 もし、静岡市民全員が同じくらいへらせたときの量："&amp;ABS(ROUND('集計シート (報告書用)'!U15,1))&amp;"ｔ！","　")</f>
        <v>　</v>
      </c>
      <c r="N7" s="99" t="str">
        <f>IF('集計シート (報告書用)'!T15&lt;0,"　 （バス"&amp;ABS(ROUND('集計シート (報告書用)'!V15,1))&amp;"台分！）","　")</f>
        <v>　</v>
      </c>
      <c r="O7" s="99" t="str">
        <f>IF(入力シート!C15="","",YEAR(入力シート!$C$4))</f>
        <v/>
      </c>
      <c r="P7" s="99" t="str">
        <f>IF(入力シート!C15="","",MONTH(入力シート!$C$4))</f>
        <v/>
      </c>
      <c r="Q7" s="102" t="str">
        <f>IF(入力シート!C15="","",DAY(入力シート!$C$4))</f>
        <v/>
      </c>
      <c r="AE7" s="83"/>
      <c r="AV7" s="83"/>
    </row>
    <row r="8" spans="1:48" x14ac:dyDescent="0.15">
      <c r="A8" s="98" t="str">
        <f>IF(入力シート!C16="","",入力シート!$C$1)</f>
        <v/>
      </c>
      <c r="B8" s="99" t="str">
        <f>IF(入力シート!C16="","",入力シート!$C$2)</f>
        <v/>
      </c>
      <c r="C8" s="99" t="str">
        <f>IF(入力シート!C16="","",入力シート!B16)</f>
        <v/>
      </c>
      <c r="D8" s="99" t="str">
        <f>IF(入力シート!C16="","",入力シート!C16)</f>
        <v/>
      </c>
      <c r="E8" s="100" t="str">
        <f>IF(入力シート!C16="","",'集計シート (報告書用)'!S16&amp;".png")</f>
        <v/>
      </c>
      <c r="F8" s="100" t="str">
        <f>'集計シート (報告書用)'!S16</f>
        <v/>
      </c>
      <c r="G8" s="100" t="str">
        <f>'集計シート (報告書用)'!N16</f>
        <v/>
      </c>
      <c r="H8" s="99" t="str">
        <f>IF(AND(10&lt;='集計シート (報告書用)'!X16,'集計シート (報告書用)'!X16&lt;=15,7&lt;='集計シート (報告書用)'!R16,'集計シート (報告書用)'!R16&lt;=9),表彰状印刷用シート!$W$111,IF(AND(10&lt;='集計シート (報告書用)'!X16,'集計シート (報告書用)'!X16&lt;=15,4&lt;='集計シート (報告書用)'!R16,'集計シート (報告書用)'!R16&lt;=6),表彰状印刷用シート!$W$112,IF(AND(10&lt;='集計シート (報告書用)'!X16,'集計シート (報告書用)'!X16&lt;=15,0&lt;='集計シート (報告書用)'!R16,'集計シート (報告書用)'!R16&lt;=3),表彰状印刷用シート!$W$113,IF(AND(6&lt;='集計シート (報告書用)'!X16,'集計シート (報告書用)'!X16&lt;=9,7&lt;='集計シート (報告書用)'!R16,'集計シート (報告書用)'!R16&lt;=9),表彰状印刷用シート!$W$114,IF(AND(6&lt;='集計シート (報告書用)'!X16,'集計シート (報告書用)'!X16&lt;=9,4&lt;='集計シート (報告書用)'!R16,'集計シート (報告書用)'!R16&lt;=6),表彰状印刷用シート!$W$115,IF(AND(6&lt;='集計シート (報告書用)'!X16,'集計シート (報告書用)'!X16&lt;=9,0&lt;='集計シート (報告書用)'!R16,'集計シート (報告書用)'!R16&lt;=3),表彰状印刷用シート!$W$116,IF(AND(3&lt;='集計シート (報告書用)'!X16,'集計シート (報告書用)'!X16&lt;=5,7&lt;='集計シート (報告書用)'!R16,'集計シート (報告書用)'!R16&lt;=9),表彰状印刷用シート!$W$117,IF(AND(3&lt;='集計シート (報告書用)'!X16,'集計シート (報告書用)'!X16&lt;=5,4&lt;='集計シート (報告書用)'!R16,'集計シート (報告書用)'!R16&lt;=6),表彰状印刷用シート!$W$118,IF(AND(3&lt;='集計シート (報告書用)'!X16,'集計シート (報告書用)'!X16&lt;=5,0&lt;='集計シート (報告書用)'!R16,'集計シート (報告書用)'!R16&lt;=3),表彰状印刷用シート!$W$119,IF(AND(0&lt;='集計シート (報告書用)'!X16,'集計シート (報告書用)'!X16&lt;=2,7&lt;='集計シート (報告書用)'!R16,'集計シート (報告書用)'!R16&lt;=9),表彰状印刷用シート!$W$120,IF(AND(0&lt;='集計シート (報告書用)'!X16,'集計シート (報告書用)'!X16&lt;=2,4&lt;='集計シート (報告書用)'!R16,'集計シート (報告書用)'!R16&lt;=6),表彰状印刷用シート!$W$121,IF(AND(0&lt;='集計シート (報告書用)'!X16,'集計シート (報告書用)'!X16&lt;=2,0&lt;='集計シート (報告書用)'!R16,'集計シート (報告書用)'!R16&lt;=3),表彰状印刷用シート!$W$122,""))))))))))))</f>
        <v/>
      </c>
      <c r="I8" s="99" t="str">
        <f>IF(AND(10&lt;='集計シート (報告書用)'!N16,'集計シート (報告書用)'!N16&lt;=15,7&lt;='集計シート (報告書用)'!R16,'集計シート (報告書用)'!R16&lt;=9),表彰状印刷用シート!$Y$111,IF(AND(10&lt;='集計シート (報告書用)'!N16,'集計シート (報告書用)'!N16&lt;=15,4&lt;='集計シート (報告書用)'!R16,'集計シート (報告書用)'!R16&lt;=6),表彰状印刷用シート!$Y$112,IF(AND(10&lt;='集計シート (報告書用)'!N16,'集計シート (報告書用)'!N16&lt;=15,0&lt;='集計シート (報告書用)'!R16,'集計シート (報告書用)'!R16&lt;=3),表彰状印刷用シート!$Y$113,IF(AND(6&lt;='集計シート (報告書用)'!N16,'集計シート (報告書用)'!N16&lt;=9,7&lt;='集計シート (報告書用)'!R16,'集計シート (報告書用)'!R16&lt;=9),表彰状印刷用シート!$Y$114,IF(AND(6&lt;='集計シート (報告書用)'!N16,'集計シート (報告書用)'!N16&lt;=9,4&lt;='集計シート (報告書用)'!R16,'集計シート (報告書用)'!R16&lt;=6),表彰状印刷用シート!$Y$115,IF(AND(6&lt;='集計シート (報告書用)'!N16,'集計シート (報告書用)'!N16&lt;=9,0&lt;='集計シート (報告書用)'!R16,'集計シート (報告書用)'!R16&lt;=3),表彰状印刷用シート!$Y$116,IF(AND(3&lt;='集計シート (報告書用)'!N16,'集計シート (報告書用)'!N16&lt;=5,7&lt;='集計シート (報告書用)'!R16,'集計シート (報告書用)'!R16&lt;=9),表彰状印刷用シート!$Y$117,IF(AND(3&lt;='集計シート (報告書用)'!N16,'集計シート (報告書用)'!N16&lt;=5,4&lt;='集計シート (報告書用)'!R16,'集計シート (報告書用)'!R16&lt;=6),表彰状印刷用シート!$Y$118,IF(AND(3&lt;='集計シート (報告書用)'!N16,'集計シート (報告書用)'!N16&lt;=5,0&lt;='集計シート (報告書用)'!R16,'集計シート (報告書用)'!R16&lt;=3),表彰状印刷用シート!$Y$119,IF(AND(0&lt;='集計シート (報告書用)'!N16,'集計シート (報告書用)'!N16&lt;=2,7&lt;='集計シート (報告書用)'!R16,'集計シート (報告書用)'!R16&lt;=9),表彰状印刷用シート!$Y$120,IF(AND(0&lt;='集計シート (報告書用)'!N16,'集計シート (報告書用)'!N16&lt;=2,4&lt;='集計シート (報告書用)'!R16,'集計シート (報告書用)'!R16&lt;=6),表彰状印刷用シート!$Y$121,IF(AND(0&lt;='集計シート (報告書用)'!N16,'集計シート (報告書用)'!N16&lt;=2,0&lt;='集計シート (報告書用)'!R16,'集計シート (報告書用)'!R16&lt;=3),表彰状印刷用シート!$Y$122,""))))))))))))</f>
        <v/>
      </c>
      <c r="J8" s="99" t="str">
        <f>IF(入力シート!C16="","",'集計シート (報告書用)'!$N$50)</f>
        <v/>
      </c>
      <c r="K8" s="99" t="str">
        <f>IF('集計シート (報告書用)'!T16&lt;0,"★　☆　プラスチャレンジの結果　☆　★","　")</f>
        <v>　</v>
      </c>
      <c r="L8" s="101" t="str">
        <f>IF('集計シート (報告書用)'!T16&lt;0,"　 あなたがへらしたもえるごみの量　約"&amp;ABS(ROUND('集計シート (報告書用)'!T16,1))&amp;"kg","　")</f>
        <v>　</v>
      </c>
      <c r="M8" s="99" t="str">
        <f>IF('集計シート (報告書用)'!T16&lt;0,"　 もし、静岡市民全員が同じくらいへらせたときの量："&amp;ABS(ROUND('集計シート (報告書用)'!U16,1))&amp;"ｔ！","　")</f>
        <v>　</v>
      </c>
      <c r="N8" s="99" t="str">
        <f>IF('集計シート (報告書用)'!T16&lt;0,"　 （バス"&amp;ABS(ROUND('集計シート (報告書用)'!V16,1))&amp;"台分！）","　")</f>
        <v>　</v>
      </c>
      <c r="O8" s="99" t="str">
        <f>IF(入力シート!C16="","",YEAR(入力シート!$C$4))</f>
        <v/>
      </c>
      <c r="P8" s="99" t="str">
        <f>IF(入力シート!C16="","",MONTH(入力シート!$C$4))</f>
        <v/>
      </c>
      <c r="Q8" s="102" t="str">
        <f>IF(入力シート!C16="","",DAY(入力シート!$C$4))</f>
        <v/>
      </c>
      <c r="AE8" s="83"/>
      <c r="AV8" s="83"/>
    </row>
    <row r="9" spans="1:48" x14ac:dyDescent="0.15">
      <c r="A9" s="98" t="str">
        <f>IF(入力シート!C17="","",入力シート!$C$1)</f>
        <v/>
      </c>
      <c r="B9" s="99" t="str">
        <f>IF(入力シート!C17="","",入力シート!$C$2)</f>
        <v/>
      </c>
      <c r="C9" s="99" t="str">
        <f>IF(入力シート!C17="","",入力シート!B17)</f>
        <v/>
      </c>
      <c r="D9" s="99" t="str">
        <f>IF(入力シート!C17="","",入力シート!C17)</f>
        <v/>
      </c>
      <c r="E9" s="100" t="str">
        <f>IF(入力シート!C17="","",'集計シート (報告書用)'!S17&amp;".png")</f>
        <v/>
      </c>
      <c r="F9" s="100" t="str">
        <f>'集計シート (報告書用)'!S17</f>
        <v/>
      </c>
      <c r="G9" s="100" t="str">
        <f>'集計シート (報告書用)'!N17</f>
        <v/>
      </c>
      <c r="H9" s="99" t="str">
        <f>IF(AND(10&lt;='集計シート (報告書用)'!X17,'集計シート (報告書用)'!X17&lt;=15,7&lt;='集計シート (報告書用)'!R17,'集計シート (報告書用)'!R17&lt;=9),表彰状印刷用シート!$W$111,IF(AND(10&lt;='集計シート (報告書用)'!X17,'集計シート (報告書用)'!X17&lt;=15,4&lt;='集計シート (報告書用)'!R17,'集計シート (報告書用)'!R17&lt;=6),表彰状印刷用シート!$W$112,IF(AND(10&lt;='集計シート (報告書用)'!X17,'集計シート (報告書用)'!X17&lt;=15,0&lt;='集計シート (報告書用)'!R17,'集計シート (報告書用)'!R17&lt;=3),表彰状印刷用シート!$W$113,IF(AND(6&lt;='集計シート (報告書用)'!X17,'集計シート (報告書用)'!X17&lt;=9,7&lt;='集計シート (報告書用)'!R17,'集計シート (報告書用)'!R17&lt;=9),表彰状印刷用シート!$W$114,IF(AND(6&lt;='集計シート (報告書用)'!X17,'集計シート (報告書用)'!X17&lt;=9,4&lt;='集計シート (報告書用)'!R17,'集計シート (報告書用)'!R17&lt;=6),表彰状印刷用シート!$W$115,IF(AND(6&lt;='集計シート (報告書用)'!X17,'集計シート (報告書用)'!X17&lt;=9,0&lt;='集計シート (報告書用)'!R17,'集計シート (報告書用)'!R17&lt;=3),表彰状印刷用シート!$W$116,IF(AND(3&lt;='集計シート (報告書用)'!X17,'集計シート (報告書用)'!X17&lt;=5,7&lt;='集計シート (報告書用)'!R17,'集計シート (報告書用)'!R17&lt;=9),表彰状印刷用シート!$W$117,IF(AND(3&lt;='集計シート (報告書用)'!X17,'集計シート (報告書用)'!X17&lt;=5,4&lt;='集計シート (報告書用)'!R17,'集計シート (報告書用)'!R17&lt;=6),表彰状印刷用シート!$W$118,IF(AND(3&lt;='集計シート (報告書用)'!X17,'集計シート (報告書用)'!X17&lt;=5,0&lt;='集計シート (報告書用)'!R17,'集計シート (報告書用)'!R17&lt;=3),表彰状印刷用シート!$W$119,IF(AND(0&lt;='集計シート (報告書用)'!X17,'集計シート (報告書用)'!X17&lt;=2,7&lt;='集計シート (報告書用)'!R17,'集計シート (報告書用)'!R17&lt;=9),表彰状印刷用シート!$W$120,IF(AND(0&lt;='集計シート (報告書用)'!X17,'集計シート (報告書用)'!X17&lt;=2,4&lt;='集計シート (報告書用)'!R17,'集計シート (報告書用)'!R17&lt;=6),表彰状印刷用シート!$W$121,IF(AND(0&lt;='集計シート (報告書用)'!X17,'集計シート (報告書用)'!X17&lt;=2,0&lt;='集計シート (報告書用)'!R17,'集計シート (報告書用)'!R17&lt;=3),表彰状印刷用シート!$W$122,""))))))))))))</f>
        <v/>
      </c>
      <c r="I9" s="99" t="str">
        <f>IF(AND(10&lt;='集計シート (報告書用)'!N17,'集計シート (報告書用)'!N17&lt;=15,7&lt;='集計シート (報告書用)'!R17,'集計シート (報告書用)'!R17&lt;=9),表彰状印刷用シート!$Y$111,IF(AND(10&lt;='集計シート (報告書用)'!N17,'集計シート (報告書用)'!N17&lt;=15,4&lt;='集計シート (報告書用)'!R17,'集計シート (報告書用)'!R17&lt;=6),表彰状印刷用シート!$Y$112,IF(AND(10&lt;='集計シート (報告書用)'!N17,'集計シート (報告書用)'!N17&lt;=15,0&lt;='集計シート (報告書用)'!R17,'集計シート (報告書用)'!R17&lt;=3),表彰状印刷用シート!$Y$113,IF(AND(6&lt;='集計シート (報告書用)'!N17,'集計シート (報告書用)'!N17&lt;=9,7&lt;='集計シート (報告書用)'!R17,'集計シート (報告書用)'!R17&lt;=9),表彰状印刷用シート!$Y$114,IF(AND(6&lt;='集計シート (報告書用)'!N17,'集計シート (報告書用)'!N17&lt;=9,4&lt;='集計シート (報告書用)'!R17,'集計シート (報告書用)'!R17&lt;=6),表彰状印刷用シート!$Y$115,IF(AND(6&lt;='集計シート (報告書用)'!N17,'集計シート (報告書用)'!N17&lt;=9,0&lt;='集計シート (報告書用)'!R17,'集計シート (報告書用)'!R17&lt;=3),表彰状印刷用シート!$Y$116,IF(AND(3&lt;='集計シート (報告書用)'!N17,'集計シート (報告書用)'!N17&lt;=5,7&lt;='集計シート (報告書用)'!R17,'集計シート (報告書用)'!R17&lt;=9),表彰状印刷用シート!$Y$117,IF(AND(3&lt;='集計シート (報告書用)'!N17,'集計シート (報告書用)'!N17&lt;=5,4&lt;='集計シート (報告書用)'!R17,'集計シート (報告書用)'!R17&lt;=6),表彰状印刷用シート!$Y$118,IF(AND(3&lt;='集計シート (報告書用)'!N17,'集計シート (報告書用)'!N17&lt;=5,0&lt;='集計シート (報告書用)'!R17,'集計シート (報告書用)'!R17&lt;=3),表彰状印刷用シート!$Y$119,IF(AND(0&lt;='集計シート (報告書用)'!N17,'集計シート (報告書用)'!N17&lt;=2,7&lt;='集計シート (報告書用)'!R17,'集計シート (報告書用)'!R17&lt;=9),表彰状印刷用シート!$Y$120,IF(AND(0&lt;='集計シート (報告書用)'!N17,'集計シート (報告書用)'!N17&lt;=2,4&lt;='集計シート (報告書用)'!R17,'集計シート (報告書用)'!R17&lt;=6),表彰状印刷用シート!$Y$121,IF(AND(0&lt;='集計シート (報告書用)'!N17,'集計シート (報告書用)'!N17&lt;=2,0&lt;='集計シート (報告書用)'!R17,'集計シート (報告書用)'!R17&lt;=3),表彰状印刷用シート!$Y$122,""))))))))))))</f>
        <v/>
      </c>
      <c r="J9" s="99" t="str">
        <f>IF(入力シート!C17="","",'集計シート (報告書用)'!$N$50)</f>
        <v/>
      </c>
      <c r="K9" s="99" t="str">
        <f>IF('集計シート (報告書用)'!T17&lt;0,"★　☆　プラスチャレンジの結果　☆　★","　")</f>
        <v>　</v>
      </c>
      <c r="L9" s="101" t="str">
        <f>IF('集計シート (報告書用)'!T17&lt;0,"　 あなたがへらしたもえるごみの量　約"&amp;ABS(ROUND('集計シート (報告書用)'!T17,1))&amp;"kg","　")</f>
        <v>　</v>
      </c>
      <c r="M9" s="99" t="str">
        <f>IF('集計シート (報告書用)'!T17&lt;0,"　 もし、静岡市民全員が同じくらいへらせたときの量："&amp;ABS(ROUND('集計シート (報告書用)'!U17,1))&amp;"ｔ！","　")</f>
        <v>　</v>
      </c>
      <c r="N9" s="99" t="str">
        <f>IF('集計シート (報告書用)'!T17&lt;0,"　 （バス"&amp;ABS(ROUND('集計シート (報告書用)'!V17,1))&amp;"台分！）","　")</f>
        <v>　</v>
      </c>
      <c r="O9" s="99" t="str">
        <f>IF(入力シート!C17="","",YEAR(入力シート!$C$4))</f>
        <v/>
      </c>
      <c r="P9" s="99" t="str">
        <f>IF(入力シート!C17="","",MONTH(入力シート!$C$4))</f>
        <v/>
      </c>
      <c r="Q9" s="102" t="str">
        <f>IF(入力シート!C17="","",DAY(入力シート!$C$4))</f>
        <v/>
      </c>
      <c r="AE9" s="83"/>
      <c r="AV9" s="83"/>
    </row>
    <row r="10" spans="1:48" x14ac:dyDescent="0.15">
      <c r="A10" s="98" t="str">
        <f>IF(入力シート!C18="","",入力シート!$C$1)</f>
        <v/>
      </c>
      <c r="B10" s="99" t="str">
        <f>IF(入力シート!C18="","",入力シート!$C$2)</f>
        <v/>
      </c>
      <c r="C10" s="99" t="str">
        <f>IF(入力シート!C18="","",入力シート!B18)</f>
        <v/>
      </c>
      <c r="D10" s="99" t="str">
        <f>IF(入力シート!C18="","",入力シート!C18)</f>
        <v/>
      </c>
      <c r="E10" s="100" t="str">
        <f>IF(入力シート!C18="","",'集計シート (報告書用)'!S18&amp;".png")</f>
        <v/>
      </c>
      <c r="F10" s="100" t="str">
        <f>'集計シート (報告書用)'!S18</f>
        <v/>
      </c>
      <c r="G10" s="100" t="str">
        <f>'集計シート (報告書用)'!N18</f>
        <v/>
      </c>
      <c r="H10" s="99" t="str">
        <f>IF(AND(10&lt;='集計シート (報告書用)'!X18,'集計シート (報告書用)'!X18&lt;=15,7&lt;='集計シート (報告書用)'!R18,'集計シート (報告書用)'!R18&lt;=9),表彰状印刷用シート!$W$111,IF(AND(10&lt;='集計シート (報告書用)'!X18,'集計シート (報告書用)'!X18&lt;=15,4&lt;='集計シート (報告書用)'!R18,'集計シート (報告書用)'!R18&lt;=6),表彰状印刷用シート!$W$112,IF(AND(10&lt;='集計シート (報告書用)'!X18,'集計シート (報告書用)'!X18&lt;=15,0&lt;='集計シート (報告書用)'!R18,'集計シート (報告書用)'!R18&lt;=3),表彰状印刷用シート!$W$113,IF(AND(6&lt;='集計シート (報告書用)'!X18,'集計シート (報告書用)'!X18&lt;=9,7&lt;='集計シート (報告書用)'!R18,'集計シート (報告書用)'!R18&lt;=9),表彰状印刷用シート!$W$114,IF(AND(6&lt;='集計シート (報告書用)'!X18,'集計シート (報告書用)'!X18&lt;=9,4&lt;='集計シート (報告書用)'!R18,'集計シート (報告書用)'!R18&lt;=6),表彰状印刷用シート!$W$115,IF(AND(6&lt;='集計シート (報告書用)'!X18,'集計シート (報告書用)'!X18&lt;=9,0&lt;='集計シート (報告書用)'!R18,'集計シート (報告書用)'!R18&lt;=3),表彰状印刷用シート!$W$116,IF(AND(3&lt;='集計シート (報告書用)'!X18,'集計シート (報告書用)'!X18&lt;=5,7&lt;='集計シート (報告書用)'!R18,'集計シート (報告書用)'!R18&lt;=9),表彰状印刷用シート!$W$117,IF(AND(3&lt;='集計シート (報告書用)'!X18,'集計シート (報告書用)'!X18&lt;=5,4&lt;='集計シート (報告書用)'!R18,'集計シート (報告書用)'!R18&lt;=6),表彰状印刷用シート!$W$118,IF(AND(3&lt;='集計シート (報告書用)'!X18,'集計シート (報告書用)'!X18&lt;=5,0&lt;='集計シート (報告書用)'!R18,'集計シート (報告書用)'!R18&lt;=3),表彰状印刷用シート!$W$119,IF(AND(0&lt;='集計シート (報告書用)'!X18,'集計シート (報告書用)'!X18&lt;=2,7&lt;='集計シート (報告書用)'!R18,'集計シート (報告書用)'!R18&lt;=9),表彰状印刷用シート!$W$120,IF(AND(0&lt;='集計シート (報告書用)'!X18,'集計シート (報告書用)'!X18&lt;=2,4&lt;='集計シート (報告書用)'!R18,'集計シート (報告書用)'!R18&lt;=6),表彰状印刷用シート!$W$121,IF(AND(0&lt;='集計シート (報告書用)'!X18,'集計シート (報告書用)'!X18&lt;=2,0&lt;='集計シート (報告書用)'!R18,'集計シート (報告書用)'!R18&lt;=3),表彰状印刷用シート!$W$122,""))))))))))))</f>
        <v/>
      </c>
      <c r="I10" s="99" t="str">
        <f>IF(AND(10&lt;='集計シート (報告書用)'!N18,'集計シート (報告書用)'!N18&lt;=15,7&lt;='集計シート (報告書用)'!R18,'集計シート (報告書用)'!R18&lt;=9),表彰状印刷用シート!$Y$111,IF(AND(10&lt;='集計シート (報告書用)'!N18,'集計シート (報告書用)'!N18&lt;=15,4&lt;='集計シート (報告書用)'!R18,'集計シート (報告書用)'!R18&lt;=6),表彰状印刷用シート!$Y$112,IF(AND(10&lt;='集計シート (報告書用)'!N18,'集計シート (報告書用)'!N18&lt;=15,0&lt;='集計シート (報告書用)'!R18,'集計シート (報告書用)'!R18&lt;=3),表彰状印刷用シート!$Y$113,IF(AND(6&lt;='集計シート (報告書用)'!N18,'集計シート (報告書用)'!N18&lt;=9,7&lt;='集計シート (報告書用)'!R18,'集計シート (報告書用)'!R18&lt;=9),表彰状印刷用シート!$Y$114,IF(AND(6&lt;='集計シート (報告書用)'!N18,'集計シート (報告書用)'!N18&lt;=9,4&lt;='集計シート (報告書用)'!R18,'集計シート (報告書用)'!R18&lt;=6),表彰状印刷用シート!$Y$115,IF(AND(6&lt;='集計シート (報告書用)'!N18,'集計シート (報告書用)'!N18&lt;=9,0&lt;='集計シート (報告書用)'!R18,'集計シート (報告書用)'!R18&lt;=3),表彰状印刷用シート!$Y$116,IF(AND(3&lt;='集計シート (報告書用)'!N18,'集計シート (報告書用)'!N18&lt;=5,7&lt;='集計シート (報告書用)'!R18,'集計シート (報告書用)'!R18&lt;=9),表彰状印刷用シート!$Y$117,IF(AND(3&lt;='集計シート (報告書用)'!N18,'集計シート (報告書用)'!N18&lt;=5,4&lt;='集計シート (報告書用)'!R18,'集計シート (報告書用)'!R18&lt;=6),表彰状印刷用シート!$Y$118,IF(AND(3&lt;='集計シート (報告書用)'!N18,'集計シート (報告書用)'!N18&lt;=5,0&lt;='集計シート (報告書用)'!R18,'集計シート (報告書用)'!R18&lt;=3),表彰状印刷用シート!$Y$119,IF(AND(0&lt;='集計シート (報告書用)'!N18,'集計シート (報告書用)'!N18&lt;=2,7&lt;='集計シート (報告書用)'!R18,'集計シート (報告書用)'!R18&lt;=9),表彰状印刷用シート!$Y$120,IF(AND(0&lt;='集計シート (報告書用)'!N18,'集計シート (報告書用)'!N18&lt;=2,4&lt;='集計シート (報告書用)'!R18,'集計シート (報告書用)'!R18&lt;=6),表彰状印刷用シート!$Y$121,IF(AND(0&lt;='集計シート (報告書用)'!N18,'集計シート (報告書用)'!N18&lt;=2,0&lt;='集計シート (報告書用)'!R18,'集計シート (報告書用)'!R18&lt;=3),表彰状印刷用シート!$Y$122,""))))))))))))</f>
        <v/>
      </c>
      <c r="J10" s="99" t="str">
        <f>IF(入力シート!C18="","",'集計シート (報告書用)'!$N$50)</f>
        <v/>
      </c>
      <c r="K10" s="99" t="str">
        <f>IF('集計シート (報告書用)'!T18&lt;0,"★　☆　プラスチャレンジの結果　☆　★","　")</f>
        <v>　</v>
      </c>
      <c r="L10" s="101" t="str">
        <f>IF('集計シート (報告書用)'!T18&lt;0,"　 あなたがへらしたもえるごみの量　約"&amp;ABS(ROUND('集計シート (報告書用)'!T18,1))&amp;"kg","　")</f>
        <v>　</v>
      </c>
      <c r="M10" s="99" t="str">
        <f>IF('集計シート (報告書用)'!T18&lt;0,"　 もし、静岡市民全員が同じくらいへらせたときの量："&amp;ABS(ROUND('集計シート (報告書用)'!U18,1))&amp;"ｔ！","　")</f>
        <v>　</v>
      </c>
      <c r="N10" s="99" t="str">
        <f>IF('集計シート (報告書用)'!T18&lt;0,"　 （バス"&amp;ABS(ROUND('集計シート (報告書用)'!V18,1))&amp;"台分！）","　")</f>
        <v>　</v>
      </c>
      <c r="O10" s="99" t="str">
        <f>IF(入力シート!C18="","",YEAR(入力シート!$C$4))</f>
        <v/>
      </c>
      <c r="P10" s="99" t="str">
        <f>IF(入力シート!C18="","",MONTH(入力シート!$C$4))</f>
        <v/>
      </c>
      <c r="Q10" s="102" t="str">
        <f>IF(入力シート!C18="","",DAY(入力シート!$C$4))</f>
        <v/>
      </c>
      <c r="AE10" s="83"/>
      <c r="AV10" s="83"/>
    </row>
    <row r="11" spans="1:48" x14ac:dyDescent="0.15">
      <c r="A11" s="98" t="str">
        <f>IF(入力シート!C19="","",入力シート!$C$1)</f>
        <v/>
      </c>
      <c r="B11" s="99" t="str">
        <f>IF(入力シート!C19="","",入力シート!$C$2)</f>
        <v/>
      </c>
      <c r="C11" s="99" t="str">
        <f>IF(入力シート!C19="","",入力シート!B19)</f>
        <v/>
      </c>
      <c r="D11" s="99" t="str">
        <f>IF(入力シート!C19="","",入力シート!C19)</f>
        <v/>
      </c>
      <c r="E11" s="100" t="str">
        <f>IF(入力シート!C19="","",'集計シート (報告書用)'!S19&amp;".png")</f>
        <v/>
      </c>
      <c r="F11" s="100" t="str">
        <f>'集計シート (報告書用)'!S19</f>
        <v/>
      </c>
      <c r="G11" s="100" t="str">
        <f>'集計シート (報告書用)'!N19</f>
        <v/>
      </c>
      <c r="H11" s="99" t="str">
        <f>IF(AND(10&lt;='集計シート (報告書用)'!X19,'集計シート (報告書用)'!X19&lt;=15,7&lt;='集計シート (報告書用)'!R19,'集計シート (報告書用)'!R19&lt;=9),表彰状印刷用シート!$W$111,IF(AND(10&lt;='集計シート (報告書用)'!X19,'集計シート (報告書用)'!X19&lt;=15,4&lt;='集計シート (報告書用)'!R19,'集計シート (報告書用)'!R19&lt;=6),表彰状印刷用シート!$W$112,IF(AND(10&lt;='集計シート (報告書用)'!X19,'集計シート (報告書用)'!X19&lt;=15,0&lt;='集計シート (報告書用)'!R19,'集計シート (報告書用)'!R19&lt;=3),表彰状印刷用シート!$W$113,IF(AND(6&lt;='集計シート (報告書用)'!X19,'集計シート (報告書用)'!X19&lt;=9,7&lt;='集計シート (報告書用)'!R19,'集計シート (報告書用)'!R19&lt;=9),表彰状印刷用シート!$W$114,IF(AND(6&lt;='集計シート (報告書用)'!X19,'集計シート (報告書用)'!X19&lt;=9,4&lt;='集計シート (報告書用)'!R19,'集計シート (報告書用)'!R19&lt;=6),表彰状印刷用シート!$W$115,IF(AND(6&lt;='集計シート (報告書用)'!X19,'集計シート (報告書用)'!X19&lt;=9,0&lt;='集計シート (報告書用)'!R19,'集計シート (報告書用)'!R19&lt;=3),表彰状印刷用シート!$W$116,IF(AND(3&lt;='集計シート (報告書用)'!X19,'集計シート (報告書用)'!X19&lt;=5,7&lt;='集計シート (報告書用)'!R19,'集計シート (報告書用)'!R19&lt;=9),表彰状印刷用シート!$W$117,IF(AND(3&lt;='集計シート (報告書用)'!X19,'集計シート (報告書用)'!X19&lt;=5,4&lt;='集計シート (報告書用)'!R19,'集計シート (報告書用)'!R19&lt;=6),表彰状印刷用シート!$W$118,IF(AND(3&lt;='集計シート (報告書用)'!X19,'集計シート (報告書用)'!X19&lt;=5,0&lt;='集計シート (報告書用)'!R19,'集計シート (報告書用)'!R19&lt;=3),表彰状印刷用シート!$W$119,IF(AND(0&lt;='集計シート (報告書用)'!X19,'集計シート (報告書用)'!X19&lt;=2,7&lt;='集計シート (報告書用)'!R19,'集計シート (報告書用)'!R19&lt;=9),表彰状印刷用シート!$W$120,IF(AND(0&lt;='集計シート (報告書用)'!X19,'集計シート (報告書用)'!X19&lt;=2,4&lt;='集計シート (報告書用)'!R19,'集計シート (報告書用)'!R19&lt;=6),表彰状印刷用シート!$W$121,IF(AND(0&lt;='集計シート (報告書用)'!X19,'集計シート (報告書用)'!X19&lt;=2,0&lt;='集計シート (報告書用)'!R19,'集計シート (報告書用)'!R19&lt;=3),表彰状印刷用シート!$W$122,""))))))))))))</f>
        <v/>
      </c>
      <c r="I11" s="99" t="str">
        <f>IF(AND(10&lt;='集計シート (報告書用)'!N19,'集計シート (報告書用)'!N19&lt;=15,7&lt;='集計シート (報告書用)'!R19,'集計シート (報告書用)'!R19&lt;=9),表彰状印刷用シート!$Y$111,IF(AND(10&lt;='集計シート (報告書用)'!N19,'集計シート (報告書用)'!N19&lt;=15,4&lt;='集計シート (報告書用)'!R19,'集計シート (報告書用)'!R19&lt;=6),表彰状印刷用シート!$Y$112,IF(AND(10&lt;='集計シート (報告書用)'!N19,'集計シート (報告書用)'!N19&lt;=15,0&lt;='集計シート (報告書用)'!R19,'集計シート (報告書用)'!R19&lt;=3),表彰状印刷用シート!$Y$113,IF(AND(6&lt;='集計シート (報告書用)'!N19,'集計シート (報告書用)'!N19&lt;=9,7&lt;='集計シート (報告書用)'!R19,'集計シート (報告書用)'!R19&lt;=9),表彰状印刷用シート!$Y$114,IF(AND(6&lt;='集計シート (報告書用)'!N19,'集計シート (報告書用)'!N19&lt;=9,4&lt;='集計シート (報告書用)'!R19,'集計シート (報告書用)'!R19&lt;=6),表彰状印刷用シート!$Y$115,IF(AND(6&lt;='集計シート (報告書用)'!N19,'集計シート (報告書用)'!N19&lt;=9,0&lt;='集計シート (報告書用)'!R19,'集計シート (報告書用)'!R19&lt;=3),表彰状印刷用シート!$Y$116,IF(AND(3&lt;='集計シート (報告書用)'!N19,'集計シート (報告書用)'!N19&lt;=5,7&lt;='集計シート (報告書用)'!R19,'集計シート (報告書用)'!R19&lt;=9),表彰状印刷用シート!$Y$117,IF(AND(3&lt;='集計シート (報告書用)'!N19,'集計シート (報告書用)'!N19&lt;=5,4&lt;='集計シート (報告書用)'!R19,'集計シート (報告書用)'!R19&lt;=6),表彰状印刷用シート!$Y$118,IF(AND(3&lt;='集計シート (報告書用)'!N19,'集計シート (報告書用)'!N19&lt;=5,0&lt;='集計シート (報告書用)'!R19,'集計シート (報告書用)'!R19&lt;=3),表彰状印刷用シート!$Y$119,IF(AND(0&lt;='集計シート (報告書用)'!N19,'集計シート (報告書用)'!N19&lt;=2,7&lt;='集計シート (報告書用)'!R19,'集計シート (報告書用)'!R19&lt;=9),表彰状印刷用シート!$Y$120,IF(AND(0&lt;='集計シート (報告書用)'!N19,'集計シート (報告書用)'!N19&lt;=2,4&lt;='集計シート (報告書用)'!R19,'集計シート (報告書用)'!R19&lt;=6),表彰状印刷用シート!$Y$121,IF(AND(0&lt;='集計シート (報告書用)'!N19,'集計シート (報告書用)'!N19&lt;=2,0&lt;='集計シート (報告書用)'!R19,'集計シート (報告書用)'!R19&lt;=3),表彰状印刷用シート!$Y$122,""))))))))))))</f>
        <v/>
      </c>
      <c r="J11" s="99" t="str">
        <f>IF(入力シート!C19="","",'集計シート (報告書用)'!$N$50)</f>
        <v/>
      </c>
      <c r="K11" s="99" t="str">
        <f>IF('集計シート (報告書用)'!T19&lt;0,"★　☆　プラスチャレンジの結果　☆　★","　")</f>
        <v>　</v>
      </c>
      <c r="L11" s="101" t="str">
        <f>IF('集計シート (報告書用)'!T19&lt;0,"　 あなたがへらしたもえるごみの量　約"&amp;ABS(ROUND('集計シート (報告書用)'!T19,1))&amp;"kg","　")</f>
        <v>　</v>
      </c>
      <c r="M11" s="99" t="str">
        <f>IF('集計シート (報告書用)'!T19&lt;0,"　 もし、静岡市民全員が同じくらいへらせたときの量："&amp;ABS(ROUND('集計シート (報告書用)'!U19,1))&amp;"ｔ！","　")</f>
        <v>　</v>
      </c>
      <c r="N11" s="99" t="str">
        <f>IF('集計シート (報告書用)'!T19&lt;0,"　 （バス"&amp;ABS(ROUND('集計シート (報告書用)'!V19,1))&amp;"台分！）","　")</f>
        <v>　</v>
      </c>
      <c r="O11" s="99" t="str">
        <f>IF(入力シート!C19="","",YEAR(入力シート!$C$4))</f>
        <v/>
      </c>
      <c r="P11" s="99" t="str">
        <f>IF(入力シート!C19="","",MONTH(入力シート!$C$4))</f>
        <v/>
      </c>
      <c r="Q11" s="102" t="str">
        <f>IF(入力シート!C19="","",DAY(入力シート!$C$4))</f>
        <v/>
      </c>
    </row>
    <row r="12" spans="1:48" x14ac:dyDescent="0.15">
      <c r="A12" s="98" t="str">
        <f>IF(入力シート!C20="","",入力シート!$C$1)</f>
        <v/>
      </c>
      <c r="B12" s="99" t="str">
        <f>IF(入力シート!C20="","",入力シート!$C$2)</f>
        <v/>
      </c>
      <c r="C12" s="99" t="str">
        <f>IF(入力シート!C20="","",入力シート!B20)</f>
        <v/>
      </c>
      <c r="D12" s="99" t="str">
        <f>IF(入力シート!C20="","",入力シート!C20)</f>
        <v/>
      </c>
      <c r="E12" s="100" t="str">
        <f>IF(入力シート!C20="","",'集計シート (報告書用)'!S20&amp;".png")</f>
        <v/>
      </c>
      <c r="F12" s="100" t="str">
        <f>'集計シート (報告書用)'!S20</f>
        <v/>
      </c>
      <c r="G12" s="100" t="str">
        <f>'集計シート (報告書用)'!N20</f>
        <v/>
      </c>
      <c r="H12" s="99" t="str">
        <f>IF(AND(10&lt;='集計シート (報告書用)'!X20,'集計シート (報告書用)'!X20&lt;=15,7&lt;='集計シート (報告書用)'!R20,'集計シート (報告書用)'!R20&lt;=9),表彰状印刷用シート!$W$111,IF(AND(10&lt;='集計シート (報告書用)'!X20,'集計シート (報告書用)'!X20&lt;=15,4&lt;='集計シート (報告書用)'!R20,'集計シート (報告書用)'!R20&lt;=6),表彰状印刷用シート!$W$112,IF(AND(10&lt;='集計シート (報告書用)'!X20,'集計シート (報告書用)'!X20&lt;=15,0&lt;='集計シート (報告書用)'!R20,'集計シート (報告書用)'!R20&lt;=3),表彰状印刷用シート!$W$113,IF(AND(6&lt;='集計シート (報告書用)'!X20,'集計シート (報告書用)'!X20&lt;=9,7&lt;='集計シート (報告書用)'!R20,'集計シート (報告書用)'!R20&lt;=9),表彰状印刷用シート!$W$114,IF(AND(6&lt;='集計シート (報告書用)'!X20,'集計シート (報告書用)'!X20&lt;=9,4&lt;='集計シート (報告書用)'!R20,'集計シート (報告書用)'!R20&lt;=6),表彰状印刷用シート!$W$115,IF(AND(6&lt;='集計シート (報告書用)'!X20,'集計シート (報告書用)'!X20&lt;=9,0&lt;='集計シート (報告書用)'!R20,'集計シート (報告書用)'!R20&lt;=3),表彰状印刷用シート!$W$116,IF(AND(3&lt;='集計シート (報告書用)'!X20,'集計シート (報告書用)'!X20&lt;=5,7&lt;='集計シート (報告書用)'!R20,'集計シート (報告書用)'!R20&lt;=9),表彰状印刷用シート!$W$117,IF(AND(3&lt;='集計シート (報告書用)'!X20,'集計シート (報告書用)'!X20&lt;=5,4&lt;='集計シート (報告書用)'!R20,'集計シート (報告書用)'!R20&lt;=6),表彰状印刷用シート!$W$118,IF(AND(3&lt;='集計シート (報告書用)'!X20,'集計シート (報告書用)'!X20&lt;=5,0&lt;='集計シート (報告書用)'!R20,'集計シート (報告書用)'!R20&lt;=3),表彰状印刷用シート!$W$119,IF(AND(0&lt;='集計シート (報告書用)'!X20,'集計シート (報告書用)'!X20&lt;=2,7&lt;='集計シート (報告書用)'!R20,'集計シート (報告書用)'!R20&lt;=9),表彰状印刷用シート!$W$120,IF(AND(0&lt;='集計シート (報告書用)'!X20,'集計シート (報告書用)'!X20&lt;=2,4&lt;='集計シート (報告書用)'!R20,'集計シート (報告書用)'!R20&lt;=6),表彰状印刷用シート!$W$121,IF(AND(0&lt;='集計シート (報告書用)'!X20,'集計シート (報告書用)'!X20&lt;=2,0&lt;='集計シート (報告書用)'!R20,'集計シート (報告書用)'!R20&lt;=3),表彰状印刷用シート!$W$122,""))))))))))))</f>
        <v/>
      </c>
      <c r="I12" s="99" t="str">
        <f>IF(AND(10&lt;='集計シート (報告書用)'!N20,'集計シート (報告書用)'!N20&lt;=15,7&lt;='集計シート (報告書用)'!R20,'集計シート (報告書用)'!R20&lt;=9),表彰状印刷用シート!$Y$111,IF(AND(10&lt;='集計シート (報告書用)'!N20,'集計シート (報告書用)'!N20&lt;=15,4&lt;='集計シート (報告書用)'!R20,'集計シート (報告書用)'!R20&lt;=6),表彰状印刷用シート!$Y$112,IF(AND(10&lt;='集計シート (報告書用)'!N20,'集計シート (報告書用)'!N20&lt;=15,0&lt;='集計シート (報告書用)'!R20,'集計シート (報告書用)'!R20&lt;=3),表彰状印刷用シート!$Y$113,IF(AND(6&lt;='集計シート (報告書用)'!N20,'集計シート (報告書用)'!N20&lt;=9,7&lt;='集計シート (報告書用)'!R20,'集計シート (報告書用)'!R20&lt;=9),表彰状印刷用シート!$Y$114,IF(AND(6&lt;='集計シート (報告書用)'!N20,'集計シート (報告書用)'!N20&lt;=9,4&lt;='集計シート (報告書用)'!R20,'集計シート (報告書用)'!R20&lt;=6),表彰状印刷用シート!$Y$115,IF(AND(6&lt;='集計シート (報告書用)'!N20,'集計シート (報告書用)'!N20&lt;=9,0&lt;='集計シート (報告書用)'!R20,'集計シート (報告書用)'!R20&lt;=3),表彰状印刷用シート!$Y$116,IF(AND(3&lt;='集計シート (報告書用)'!N20,'集計シート (報告書用)'!N20&lt;=5,7&lt;='集計シート (報告書用)'!R20,'集計シート (報告書用)'!R20&lt;=9),表彰状印刷用シート!$Y$117,IF(AND(3&lt;='集計シート (報告書用)'!N20,'集計シート (報告書用)'!N20&lt;=5,4&lt;='集計シート (報告書用)'!R20,'集計シート (報告書用)'!R20&lt;=6),表彰状印刷用シート!$Y$118,IF(AND(3&lt;='集計シート (報告書用)'!N20,'集計シート (報告書用)'!N20&lt;=5,0&lt;='集計シート (報告書用)'!R20,'集計シート (報告書用)'!R20&lt;=3),表彰状印刷用シート!$Y$119,IF(AND(0&lt;='集計シート (報告書用)'!N20,'集計シート (報告書用)'!N20&lt;=2,7&lt;='集計シート (報告書用)'!R20,'集計シート (報告書用)'!R20&lt;=9),表彰状印刷用シート!$Y$120,IF(AND(0&lt;='集計シート (報告書用)'!N20,'集計シート (報告書用)'!N20&lt;=2,4&lt;='集計シート (報告書用)'!R20,'集計シート (報告書用)'!R20&lt;=6),表彰状印刷用シート!$Y$121,IF(AND(0&lt;='集計シート (報告書用)'!N20,'集計シート (報告書用)'!N20&lt;=2,0&lt;='集計シート (報告書用)'!R20,'集計シート (報告書用)'!R20&lt;=3),表彰状印刷用シート!$Y$122,""))))))))))))</f>
        <v/>
      </c>
      <c r="J12" s="99" t="str">
        <f>IF(入力シート!C20="","",'集計シート (報告書用)'!$N$50)</f>
        <v/>
      </c>
      <c r="K12" s="99" t="str">
        <f>IF('集計シート (報告書用)'!T20&lt;0,"★　☆　プラスチャレンジの結果　☆　★","　")</f>
        <v>　</v>
      </c>
      <c r="L12" s="101" t="str">
        <f>IF('集計シート (報告書用)'!T20&lt;0,"　 あなたがへらしたもえるごみの量　約"&amp;ABS(ROUND('集計シート (報告書用)'!T20,1))&amp;"kg","　")</f>
        <v>　</v>
      </c>
      <c r="M12" s="99" t="str">
        <f>IF('集計シート (報告書用)'!T20&lt;0,"　 もし、静岡市民全員が同じくらいへらせたときの量："&amp;ABS(ROUND('集計シート (報告書用)'!U20,1))&amp;"ｔ！","　")</f>
        <v>　</v>
      </c>
      <c r="N12" s="99" t="str">
        <f>IF('集計シート (報告書用)'!T20&lt;0,"　 （バス"&amp;ABS(ROUND('集計シート (報告書用)'!V20,1))&amp;"台分！）","　")</f>
        <v>　</v>
      </c>
      <c r="O12" s="99" t="str">
        <f>IF(入力シート!C20="","",YEAR(入力シート!$C$4))</f>
        <v/>
      </c>
      <c r="P12" s="99" t="str">
        <f>IF(入力シート!C20="","",MONTH(入力シート!$C$4))</f>
        <v/>
      </c>
      <c r="Q12" s="102" t="str">
        <f>IF(入力シート!C20="","",DAY(入力シート!$C$4))</f>
        <v/>
      </c>
    </row>
    <row r="13" spans="1:48" x14ac:dyDescent="0.15">
      <c r="A13" s="98" t="str">
        <f>IF(入力シート!C21="","",入力シート!$C$1)</f>
        <v/>
      </c>
      <c r="B13" s="99" t="str">
        <f>IF(入力シート!C21="","",入力シート!$C$2)</f>
        <v/>
      </c>
      <c r="C13" s="99" t="str">
        <f>IF(入力シート!C21="","",入力シート!B21)</f>
        <v/>
      </c>
      <c r="D13" s="99" t="str">
        <f>IF(入力シート!C21="","",入力シート!C21)</f>
        <v/>
      </c>
      <c r="E13" s="100" t="str">
        <f>IF(入力シート!C21="","",'集計シート (報告書用)'!S21&amp;".png")</f>
        <v/>
      </c>
      <c r="F13" s="100" t="str">
        <f>'集計シート (報告書用)'!S21</f>
        <v/>
      </c>
      <c r="G13" s="100" t="str">
        <f>'集計シート (報告書用)'!N21</f>
        <v/>
      </c>
      <c r="H13" s="99" t="str">
        <f>IF(AND(10&lt;='集計シート (報告書用)'!X21,'集計シート (報告書用)'!X21&lt;=15,7&lt;='集計シート (報告書用)'!R21,'集計シート (報告書用)'!R21&lt;=9),表彰状印刷用シート!$W$111,IF(AND(10&lt;='集計シート (報告書用)'!X21,'集計シート (報告書用)'!X21&lt;=15,4&lt;='集計シート (報告書用)'!R21,'集計シート (報告書用)'!R21&lt;=6),表彰状印刷用シート!$W$112,IF(AND(10&lt;='集計シート (報告書用)'!X21,'集計シート (報告書用)'!X21&lt;=15,0&lt;='集計シート (報告書用)'!R21,'集計シート (報告書用)'!R21&lt;=3),表彰状印刷用シート!$W$113,IF(AND(6&lt;='集計シート (報告書用)'!X21,'集計シート (報告書用)'!X21&lt;=9,7&lt;='集計シート (報告書用)'!R21,'集計シート (報告書用)'!R21&lt;=9),表彰状印刷用シート!$W$114,IF(AND(6&lt;='集計シート (報告書用)'!X21,'集計シート (報告書用)'!X21&lt;=9,4&lt;='集計シート (報告書用)'!R21,'集計シート (報告書用)'!R21&lt;=6),表彰状印刷用シート!$W$115,IF(AND(6&lt;='集計シート (報告書用)'!X21,'集計シート (報告書用)'!X21&lt;=9,0&lt;='集計シート (報告書用)'!R21,'集計シート (報告書用)'!R21&lt;=3),表彰状印刷用シート!$W$116,IF(AND(3&lt;='集計シート (報告書用)'!X21,'集計シート (報告書用)'!X21&lt;=5,7&lt;='集計シート (報告書用)'!R21,'集計シート (報告書用)'!R21&lt;=9),表彰状印刷用シート!$W$117,IF(AND(3&lt;='集計シート (報告書用)'!X21,'集計シート (報告書用)'!X21&lt;=5,4&lt;='集計シート (報告書用)'!R21,'集計シート (報告書用)'!R21&lt;=6),表彰状印刷用シート!$W$118,IF(AND(3&lt;='集計シート (報告書用)'!X21,'集計シート (報告書用)'!X21&lt;=5,0&lt;='集計シート (報告書用)'!R21,'集計シート (報告書用)'!R21&lt;=3),表彰状印刷用シート!$W$119,IF(AND(0&lt;='集計シート (報告書用)'!X21,'集計シート (報告書用)'!X21&lt;=2,7&lt;='集計シート (報告書用)'!R21,'集計シート (報告書用)'!R21&lt;=9),表彰状印刷用シート!$W$120,IF(AND(0&lt;='集計シート (報告書用)'!X21,'集計シート (報告書用)'!X21&lt;=2,4&lt;='集計シート (報告書用)'!R21,'集計シート (報告書用)'!R21&lt;=6),表彰状印刷用シート!$W$121,IF(AND(0&lt;='集計シート (報告書用)'!X21,'集計シート (報告書用)'!X21&lt;=2,0&lt;='集計シート (報告書用)'!R21,'集計シート (報告書用)'!R21&lt;=3),表彰状印刷用シート!$W$122,""))))))))))))</f>
        <v/>
      </c>
      <c r="I13" s="99" t="str">
        <f>IF(AND(10&lt;='集計シート (報告書用)'!N21,'集計シート (報告書用)'!N21&lt;=15,7&lt;='集計シート (報告書用)'!R21,'集計シート (報告書用)'!R21&lt;=9),表彰状印刷用シート!$Y$111,IF(AND(10&lt;='集計シート (報告書用)'!N21,'集計シート (報告書用)'!N21&lt;=15,4&lt;='集計シート (報告書用)'!R21,'集計シート (報告書用)'!R21&lt;=6),表彰状印刷用シート!$Y$112,IF(AND(10&lt;='集計シート (報告書用)'!N21,'集計シート (報告書用)'!N21&lt;=15,0&lt;='集計シート (報告書用)'!R21,'集計シート (報告書用)'!R21&lt;=3),表彰状印刷用シート!$Y$113,IF(AND(6&lt;='集計シート (報告書用)'!N21,'集計シート (報告書用)'!N21&lt;=9,7&lt;='集計シート (報告書用)'!R21,'集計シート (報告書用)'!R21&lt;=9),表彰状印刷用シート!$Y$114,IF(AND(6&lt;='集計シート (報告書用)'!N21,'集計シート (報告書用)'!N21&lt;=9,4&lt;='集計シート (報告書用)'!R21,'集計シート (報告書用)'!R21&lt;=6),表彰状印刷用シート!$Y$115,IF(AND(6&lt;='集計シート (報告書用)'!N21,'集計シート (報告書用)'!N21&lt;=9,0&lt;='集計シート (報告書用)'!R21,'集計シート (報告書用)'!R21&lt;=3),表彰状印刷用シート!$Y$116,IF(AND(3&lt;='集計シート (報告書用)'!N21,'集計シート (報告書用)'!N21&lt;=5,7&lt;='集計シート (報告書用)'!R21,'集計シート (報告書用)'!R21&lt;=9),表彰状印刷用シート!$Y$117,IF(AND(3&lt;='集計シート (報告書用)'!N21,'集計シート (報告書用)'!N21&lt;=5,4&lt;='集計シート (報告書用)'!R21,'集計シート (報告書用)'!R21&lt;=6),表彰状印刷用シート!$Y$118,IF(AND(3&lt;='集計シート (報告書用)'!N21,'集計シート (報告書用)'!N21&lt;=5,0&lt;='集計シート (報告書用)'!R21,'集計シート (報告書用)'!R21&lt;=3),表彰状印刷用シート!$Y$119,IF(AND(0&lt;='集計シート (報告書用)'!N21,'集計シート (報告書用)'!N21&lt;=2,7&lt;='集計シート (報告書用)'!R21,'集計シート (報告書用)'!R21&lt;=9),表彰状印刷用シート!$Y$120,IF(AND(0&lt;='集計シート (報告書用)'!N21,'集計シート (報告書用)'!N21&lt;=2,4&lt;='集計シート (報告書用)'!R21,'集計シート (報告書用)'!R21&lt;=6),表彰状印刷用シート!$Y$121,IF(AND(0&lt;='集計シート (報告書用)'!N21,'集計シート (報告書用)'!N21&lt;=2,0&lt;='集計シート (報告書用)'!R21,'集計シート (報告書用)'!R21&lt;=3),表彰状印刷用シート!$Y$122,""))))))))))))</f>
        <v/>
      </c>
      <c r="J13" s="99" t="str">
        <f>IF(入力シート!C21="","",'集計シート (報告書用)'!$N$50)</f>
        <v/>
      </c>
      <c r="K13" s="99" t="str">
        <f>IF('集計シート (報告書用)'!T21&lt;0,"★　☆　プラスチャレンジの結果　☆　★","　")</f>
        <v>　</v>
      </c>
      <c r="L13" s="101" t="str">
        <f>IF('集計シート (報告書用)'!T21&lt;0,"　 あなたがへらしたもえるごみの量　約"&amp;ABS(ROUND('集計シート (報告書用)'!T21,1))&amp;"kg","　")</f>
        <v>　</v>
      </c>
      <c r="M13" s="99" t="str">
        <f>IF('集計シート (報告書用)'!T21&lt;0,"　 もし、静岡市民全員が同じくらいへらせたときの量："&amp;ABS(ROUND('集計シート (報告書用)'!U21,1))&amp;"ｔ！","　")</f>
        <v>　</v>
      </c>
      <c r="N13" s="99" t="str">
        <f>IF('集計シート (報告書用)'!T21&lt;0,"　 （バス"&amp;ABS(ROUND('集計シート (報告書用)'!V21,1))&amp;"台分！）","　")</f>
        <v>　</v>
      </c>
      <c r="O13" s="99" t="str">
        <f>IF(入力シート!C21="","",YEAR(入力シート!$C$4))</f>
        <v/>
      </c>
      <c r="P13" s="99" t="str">
        <f>IF(入力シート!C21="","",MONTH(入力シート!$C$4))</f>
        <v/>
      </c>
      <c r="Q13" s="102" t="str">
        <f>IF(入力シート!C21="","",DAY(入力シート!$C$4))</f>
        <v/>
      </c>
    </row>
    <row r="14" spans="1:48" x14ac:dyDescent="0.15">
      <c r="A14" s="98" t="str">
        <f>IF(入力シート!C22="","",入力シート!$C$1)</f>
        <v/>
      </c>
      <c r="B14" s="99" t="str">
        <f>IF(入力シート!C22="","",入力シート!$C$2)</f>
        <v/>
      </c>
      <c r="C14" s="99" t="str">
        <f>IF(入力シート!C22="","",入力シート!B22)</f>
        <v/>
      </c>
      <c r="D14" s="99" t="str">
        <f>IF(入力シート!C22="","",入力シート!C22)</f>
        <v/>
      </c>
      <c r="E14" s="100" t="str">
        <f>IF(入力シート!C22="","",'集計シート (報告書用)'!S22&amp;".png")</f>
        <v/>
      </c>
      <c r="F14" s="100" t="str">
        <f>'集計シート (報告書用)'!S22</f>
        <v/>
      </c>
      <c r="G14" s="100" t="str">
        <f>'集計シート (報告書用)'!N22</f>
        <v/>
      </c>
      <c r="H14" s="99" t="str">
        <f>IF(AND(10&lt;='集計シート (報告書用)'!X22,'集計シート (報告書用)'!X22&lt;=15,7&lt;='集計シート (報告書用)'!R22,'集計シート (報告書用)'!R22&lt;=9),表彰状印刷用シート!$W$111,IF(AND(10&lt;='集計シート (報告書用)'!X22,'集計シート (報告書用)'!X22&lt;=15,4&lt;='集計シート (報告書用)'!R22,'集計シート (報告書用)'!R22&lt;=6),表彰状印刷用シート!$W$112,IF(AND(10&lt;='集計シート (報告書用)'!X22,'集計シート (報告書用)'!X22&lt;=15,0&lt;='集計シート (報告書用)'!R22,'集計シート (報告書用)'!R22&lt;=3),表彰状印刷用シート!$W$113,IF(AND(6&lt;='集計シート (報告書用)'!X22,'集計シート (報告書用)'!X22&lt;=9,7&lt;='集計シート (報告書用)'!R22,'集計シート (報告書用)'!R22&lt;=9),表彰状印刷用シート!$W$114,IF(AND(6&lt;='集計シート (報告書用)'!X22,'集計シート (報告書用)'!X22&lt;=9,4&lt;='集計シート (報告書用)'!R22,'集計シート (報告書用)'!R22&lt;=6),表彰状印刷用シート!$W$115,IF(AND(6&lt;='集計シート (報告書用)'!X22,'集計シート (報告書用)'!X22&lt;=9,0&lt;='集計シート (報告書用)'!R22,'集計シート (報告書用)'!R22&lt;=3),表彰状印刷用シート!$W$116,IF(AND(3&lt;='集計シート (報告書用)'!X22,'集計シート (報告書用)'!X22&lt;=5,7&lt;='集計シート (報告書用)'!R22,'集計シート (報告書用)'!R22&lt;=9),表彰状印刷用シート!$W$117,IF(AND(3&lt;='集計シート (報告書用)'!X22,'集計シート (報告書用)'!X22&lt;=5,4&lt;='集計シート (報告書用)'!R22,'集計シート (報告書用)'!R22&lt;=6),表彰状印刷用シート!$W$118,IF(AND(3&lt;='集計シート (報告書用)'!X22,'集計シート (報告書用)'!X22&lt;=5,0&lt;='集計シート (報告書用)'!R22,'集計シート (報告書用)'!R22&lt;=3),表彰状印刷用シート!$W$119,IF(AND(0&lt;='集計シート (報告書用)'!X22,'集計シート (報告書用)'!X22&lt;=2,7&lt;='集計シート (報告書用)'!R22,'集計シート (報告書用)'!R22&lt;=9),表彰状印刷用シート!$W$120,IF(AND(0&lt;='集計シート (報告書用)'!X22,'集計シート (報告書用)'!X22&lt;=2,4&lt;='集計シート (報告書用)'!R22,'集計シート (報告書用)'!R22&lt;=6),表彰状印刷用シート!$W$121,IF(AND(0&lt;='集計シート (報告書用)'!X22,'集計シート (報告書用)'!X22&lt;=2,0&lt;='集計シート (報告書用)'!R22,'集計シート (報告書用)'!R22&lt;=3),表彰状印刷用シート!$W$122,""))))))))))))</f>
        <v/>
      </c>
      <c r="I14" s="99" t="str">
        <f>IF(AND(10&lt;='集計シート (報告書用)'!N22,'集計シート (報告書用)'!N22&lt;=15,7&lt;='集計シート (報告書用)'!R22,'集計シート (報告書用)'!R22&lt;=9),表彰状印刷用シート!$Y$111,IF(AND(10&lt;='集計シート (報告書用)'!N22,'集計シート (報告書用)'!N22&lt;=15,4&lt;='集計シート (報告書用)'!R22,'集計シート (報告書用)'!R22&lt;=6),表彰状印刷用シート!$Y$112,IF(AND(10&lt;='集計シート (報告書用)'!N22,'集計シート (報告書用)'!N22&lt;=15,0&lt;='集計シート (報告書用)'!R22,'集計シート (報告書用)'!R22&lt;=3),表彰状印刷用シート!$Y$113,IF(AND(6&lt;='集計シート (報告書用)'!N22,'集計シート (報告書用)'!N22&lt;=9,7&lt;='集計シート (報告書用)'!R22,'集計シート (報告書用)'!R22&lt;=9),表彰状印刷用シート!$Y$114,IF(AND(6&lt;='集計シート (報告書用)'!N22,'集計シート (報告書用)'!N22&lt;=9,4&lt;='集計シート (報告書用)'!R22,'集計シート (報告書用)'!R22&lt;=6),表彰状印刷用シート!$Y$115,IF(AND(6&lt;='集計シート (報告書用)'!N22,'集計シート (報告書用)'!N22&lt;=9,0&lt;='集計シート (報告書用)'!R22,'集計シート (報告書用)'!R22&lt;=3),表彰状印刷用シート!$Y$116,IF(AND(3&lt;='集計シート (報告書用)'!N22,'集計シート (報告書用)'!N22&lt;=5,7&lt;='集計シート (報告書用)'!R22,'集計シート (報告書用)'!R22&lt;=9),表彰状印刷用シート!$Y$117,IF(AND(3&lt;='集計シート (報告書用)'!N22,'集計シート (報告書用)'!N22&lt;=5,4&lt;='集計シート (報告書用)'!R22,'集計シート (報告書用)'!R22&lt;=6),表彰状印刷用シート!$Y$118,IF(AND(3&lt;='集計シート (報告書用)'!N22,'集計シート (報告書用)'!N22&lt;=5,0&lt;='集計シート (報告書用)'!R22,'集計シート (報告書用)'!R22&lt;=3),表彰状印刷用シート!$Y$119,IF(AND(0&lt;='集計シート (報告書用)'!N22,'集計シート (報告書用)'!N22&lt;=2,7&lt;='集計シート (報告書用)'!R22,'集計シート (報告書用)'!R22&lt;=9),表彰状印刷用シート!$Y$120,IF(AND(0&lt;='集計シート (報告書用)'!N22,'集計シート (報告書用)'!N22&lt;=2,4&lt;='集計シート (報告書用)'!R22,'集計シート (報告書用)'!R22&lt;=6),表彰状印刷用シート!$Y$121,IF(AND(0&lt;='集計シート (報告書用)'!N22,'集計シート (報告書用)'!N22&lt;=2,0&lt;='集計シート (報告書用)'!R22,'集計シート (報告書用)'!R22&lt;=3),表彰状印刷用シート!$Y$122,""))))))))))))</f>
        <v/>
      </c>
      <c r="J14" s="99" t="str">
        <f>IF(入力シート!C22="","",'集計シート (報告書用)'!$N$50)</f>
        <v/>
      </c>
      <c r="K14" s="99" t="str">
        <f>IF('集計シート (報告書用)'!T22&lt;0,"★　☆　プラスチャレンジの結果　☆　★","　")</f>
        <v>　</v>
      </c>
      <c r="L14" s="101" t="str">
        <f>IF('集計シート (報告書用)'!T22&lt;0,"　 あなたがへらしたもえるごみの量　約"&amp;ABS(ROUND('集計シート (報告書用)'!T22,1))&amp;"kg","　")</f>
        <v>　</v>
      </c>
      <c r="M14" s="99" t="str">
        <f>IF('集計シート (報告書用)'!T22&lt;0,"　 もし、静岡市民全員が同じくらいへらせたときの量："&amp;ABS(ROUND('集計シート (報告書用)'!U22,1))&amp;"ｔ！","　")</f>
        <v>　</v>
      </c>
      <c r="N14" s="99" t="str">
        <f>IF('集計シート (報告書用)'!T22&lt;0,"　 （バス"&amp;ABS(ROUND('集計シート (報告書用)'!V22,1))&amp;"台分！）","　")</f>
        <v>　</v>
      </c>
      <c r="O14" s="99" t="str">
        <f>IF(入力シート!C22="","",YEAR(入力シート!$C$4))</f>
        <v/>
      </c>
      <c r="P14" s="99" t="str">
        <f>IF(入力シート!C22="","",MONTH(入力シート!$C$4))</f>
        <v/>
      </c>
      <c r="Q14" s="102" t="str">
        <f>IF(入力シート!C22="","",DAY(入力シート!$C$4))</f>
        <v/>
      </c>
    </row>
    <row r="15" spans="1:48" x14ac:dyDescent="0.15">
      <c r="A15" s="98" t="str">
        <f>IF(入力シート!C23="","",入力シート!$C$1)</f>
        <v/>
      </c>
      <c r="B15" s="99" t="str">
        <f>IF(入力シート!C23="","",入力シート!$C$2)</f>
        <v/>
      </c>
      <c r="C15" s="99" t="str">
        <f>IF(入力シート!C23="","",入力シート!B23)</f>
        <v/>
      </c>
      <c r="D15" s="99" t="str">
        <f>IF(入力シート!C23="","",入力シート!C23)</f>
        <v/>
      </c>
      <c r="E15" s="100" t="str">
        <f>IF(入力シート!C23="","",'集計シート (報告書用)'!S23&amp;".png")</f>
        <v/>
      </c>
      <c r="F15" s="100" t="str">
        <f>'集計シート (報告書用)'!S23</f>
        <v/>
      </c>
      <c r="G15" s="100" t="str">
        <f>'集計シート (報告書用)'!N23</f>
        <v/>
      </c>
      <c r="H15" s="99" t="str">
        <f>IF(AND(10&lt;='集計シート (報告書用)'!X23,'集計シート (報告書用)'!X23&lt;=15,7&lt;='集計シート (報告書用)'!R23,'集計シート (報告書用)'!R23&lt;=9),表彰状印刷用シート!$W$111,IF(AND(10&lt;='集計シート (報告書用)'!X23,'集計シート (報告書用)'!X23&lt;=15,4&lt;='集計シート (報告書用)'!R23,'集計シート (報告書用)'!R23&lt;=6),表彰状印刷用シート!$W$112,IF(AND(10&lt;='集計シート (報告書用)'!X23,'集計シート (報告書用)'!X23&lt;=15,0&lt;='集計シート (報告書用)'!R23,'集計シート (報告書用)'!R23&lt;=3),表彰状印刷用シート!$W$113,IF(AND(6&lt;='集計シート (報告書用)'!X23,'集計シート (報告書用)'!X23&lt;=9,7&lt;='集計シート (報告書用)'!R23,'集計シート (報告書用)'!R23&lt;=9),表彰状印刷用シート!$W$114,IF(AND(6&lt;='集計シート (報告書用)'!X23,'集計シート (報告書用)'!X23&lt;=9,4&lt;='集計シート (報告書用)'!R23,'集計シート (報告書用)'!R23&lt;=6),表彰状印刷用シート!$W$115,IF(AND(6&lt;='集計シート (報告書用)'!X23,'集計シート (報告書用)'!X23&lt;=9,0&lt;='集計シート (報告書用)'!R23,'集計シート (報告書用)'!R23&lt;=3),表彰状印刷用シート!$W$116,IF(AND(3&lt;='集計シート (報告書用)'!X23,'集計シート (報告書用)'!X23&lt;=5,7&lt;='集計シート (報告書用)'!R23,'集計シート (報告書用)'!R23&lt;=9),表彰状印刷用シート!$W$117,IF(AND(3&lt;='集計シート (報告書用)'!X23,'集計シート (報告書用)'!X23&lt;=5,4&lt;='集計シート (報告書用)'!R23,'集計シート (報告書用)'!R23&lt;=6),表彰状印刷用シート!$W$118,IF(AND(3&lt;='集計シート (報告書用)'!X23,'集計シート (報告書用)'!X23&lt;=5,0&lt;='集計シート (報告書用)'!R23,'集計シート (報告書用)'!R23&lt;=3),表彰状印刷用シート!$W$119,IF(AND(0&lt;='集計シート (報告書用)'!X23,'集計シート (報告書用)'!X23&lt;=2,7&lt;='集計シート (報告書用)'!R23,'集計シート (報告書用)'!R23&lt;=9),表彰状印刷用シート!$W$120,IF(AND(0&lt;='集計シート (報告書用)'!X23,'集計シート (報告書用)'!X23&lt;=2,4&lt;='集計シート (報告書用)'!R23,'集計シート (報告書用)'!R23&lt;=6),表彰状印刷用シート!$W$121,IF(AND(0&lt;='集計シート (報告書用)'!X23,'集計シート (報告書用)'!X23&lt;=2,0&lt;='集計シート (報告書用)'!R23,'集計シート (報告書用)'!R23&lt;=3),表彰状印刷用シート!$W$122,""))))))))))))</f>
        <v/>
      </c>
      <c r="I15" s="99" t="str">
        <f>IF(AND(10&lt;='集計シート (報告書用)'!N23,'集計シート (報告書用)'!N23&lt;=15,7&lt;='集計シート (報告書用)'!R23,'集計シート (報告書用)'!R23&lt;=9),表彰状印刷用シート!$Y$111,IF(AND(10&lt;='集計シート (報告書用)'!N23,'集計シート (報告書用)'!N23&lt;=15,4&lt;='集計シート (報告書用)'!R23,'集計シート (報告書用)'!R23&lt;=6),表彰状印刷用シート!$Y$112,IF(AND(10&lt;='集計シート (報告書用)'!N23,'集計シート (報告書用)'!N23&lt;=15,0&lt;='集計シート (報告書用)'!R23,'集計シート (報告書用)'!R23&lt;=3),表彰状印刷用シート!$Y$113,IF(AND(6&lt;='集計シート (報告書用)'!N23,'集計シート (報告書用)'!N23&lt;=9,7&lt;='集計シート (報告書用)'!R23,'集計シート (報告書用)'!R23&lt;=9),表彰状印刷用シート!$Y$114,IF(AND(6&lt;='集計シート (報告書用)'!N23,'集計シート (報告書用)'!N23&lt;=9,4&lt;='集計シート (報告書用)'!R23,'集計シート (報告書用)'!R23&lt;=6),表彰状印刷用シート!$Y$115,IF(AND(6&lt;='集計シート (報告書用)'!N23,'集計シート (報告書用)'!N23&lt;=9,0&lt;='集計シート (報告書用)'!R23,'集計シート (報告書用)'!R23&lt;=3),表彰状印刷用シート!$Y$116,IF(AND(3&lt;='集計シート (報告書用)'!N23,'集計シート (報告書用)'!N23&lt;=5,7&lt;='集計シート (報告書用)'!R23,'集計シート (報告書用)'!R23&lt;=9),表彰状印刷用シート!$Y$117,IF(AND(3&lt;='集計シート (報告書用)'!N23,'集計シート (報告書用)'!N23&lt;=5,4&lt;='集計シート (報告書用)'!R23,'集計シート (報告書用)'!R23&lt;=6),表彰状印刷用シート!$Y$118,IF(AND(3&lt;='集計シート (報告書用)'!N23,'集計シート (報告書用)'!N23&lt;=5,0&lt;='集計シート (報告書用)'!R23,'集計シート (報告書用)'!R23&lt;=3),表彰状印刷用シート!$Y$119,IF(AND(0&lt;='集計シート (報告書用)'!N23,'集計シート (報告書用)'!N23&lt;=2,7&lt;='集計シート (報告書用)'!R23,'集計シート (報告書用)'!R23&lt;=9),表彰状印刷用シート!$Y$120,IF(AND(0&lt;='集計シート (報告書用)'!N23,'集計シート (報告書用)'!N23&lt;=2,4&lt;='集計シート (報告書用)'!R23,'集計シート (報告書用)'!R23&lt;=6),表彰状印刷用シート!$Y$121,IF(AND(0&lt;='集計シート (報告書用)'!N23,'集計シート (報告書用)'!N23&lt;=2,0&lt;='集計シート (報告書用)'!R23,'集計シート (報告書用)'!R23&lt;=3),表彰状印刷用シート!$Y$122,""))))))))))))</f>
        <v/>
      </c>
      <c r="J15" s="99" t="str">
        <f>IF(入力シート!C23="","",'集計シート (報告書用)'!$N$50)</f>
        <v/>
      </c>
      <c r="K15" s="99" t="str">
        <f>IF('集計シート (報告書用)'!T23&lt;0,"★　☆　プラスチャレンジの結果　☆　★","　")</f>
        <v>　</v>
      </c>
      <c r="L15" s="101" t="str">
        <f>IF('集計シート (報告書用)'!T23&lt;0,"　 あなたがへらしたもえるごみの量　約"&amp;ABS(ROUND('集計シート (報告書用)'!T23,1))&amp;"kg","　")</f>
        <v>　</v>
      </c>
      <c r="M15" s="99" t="str">
        <f>IF('集計シート (報告書用)'!T23&lt;0,"　 もし、静岡市民全員が同じくらいへらせたときの量："&amp;ABS(ROUND('集計シート (報告書用)'!U23,1))&amp;"ｔ！","　")</f>
        <v>　</v>
      </c>
      <c r="N15" s="99" t="str">
        <f>IF('集計シート (報告書用)'!T23&lt;0,"　 （バス"&amp;ABS(ROUND('集計シート (報告書用)'!V23,1))&amp;"台分！）","　")</f>
        <v>　</v>
      </c>
      <c r="O15" s="99" t="str">
        <f>IF(入力シート!C23="","",YEAR(入力シート!$C$4))</f>
        <v/>
      </c>
      <c r="P15" s="99" t="str">
        <f>IF(入力シート!C23="","",MONTH(入力シート!$C$4))</f>
        <v/>
      </c>
      <c r="Q15" s="102" t="str">
        <f>IF(入力シート!C23="","",DAY(入力シート!$C$4))</f>
        <v/>
      </c>
    </row>
    <row r="16" spans="1:48" x14ac:dyDescent="0.15">
      <c r="A16" s="98" t="str">
        <f>IF(入力シート!C24="","",入力シート!$C$1)</f>
        <v/>
      </c>
      <c r="B16" s="99" t="str">
        <f>IF(入力シート!C24="","",入力シート!$C$2)</f>
        <v/>
      </c>
      <c r="C16" s="99" t="str">
        <f>IF(入力シート!C24="","",入力シート!B24)</f>
        <v/>
      </c>
      <c r="D16" s="99" t="str">
        <f>IF(入力シート!C24="","",入力シート!C24)</f>
        <v/>
      </c>
      <c r="E16" s="100" t="str">
        <f>IF(入力シート!C24="","",'集計シート (報告書用)'!S24&amp;".png")</f>
        <v/>
      </c>
      <c r="F16" s="100" t="str">
        <f>'集計シート (報告書用)'!S24</f>
        <v/>
      </c>
      <c r="G16" s="100" t="str">
        <f>'集計シート (報告書用)'!N24</f>
        <v/>
      </c>
      <c r="H16" s="99" t="str">
        <f>IF(AND(10&lt;='集計シート (報告書用)'!X24,'集計シート (報告書用)'!X24&lt;=15,7&lt;='集計シート (報告書用)'!R24,'集計シート (報告書用)'!R24&lt;=9),表彰状印刷用シート!$W$111,IF(AND(10&lt;='集計シート (報告書用)'!X24,'集計シート (報告書用)'!X24&lt;=15,4&lt;='集計シート (報告書用)'!R24,'集計シート (報告書用)'!R24&lt;=6),表彰状印刷用シート!$W$112,IF(AND(10&lt;='集計シート (報告書用)'!X24,'集計シート (報告書用)'!X24&lt;=15,0&lt;='集計シート (報告書用)'!R24,'集計シート (報告書用)'!R24&lt;=3),表彰状印刷用シート!$W$113,IF(AND(6&lt;='集計シート (報告書用)'!X24,'集計シート (報告書用)'!X24&lt;=9,7&lt;='集計シート (報告書用)'!R24,'集計シート (報告書用)'!R24&lt;=9),表彰状印刷用シート!$W$114,IF(AND(6&lt;='集計シート (報告書用)'!X24,'集計シート (報告書用)'!X24&lt;=9,4&lt;='集計シート (報告書用)'!R24,'集計シート (報告書用)'!R24&lt;=6),表彰状印刷用シート!$W$115,IF(AND(6&lt;='集計シート (報告書用)'!X24,'集計シート (報告書用)'!X24&lt;=9,0&lt;='集計シート (報告書用)'!R24,'集計シート (報告書用)'!R24&lt;=3),表彰状印刷用シート!$W$116,IF(AND(3&lt;='集計シート (報告書用)'!X24,'集計シート (報告書用)'!X24&lt;=5,7&lt;='集計シート (報告書用)'!R24,'集計シート (報告書用)'!R24&lt;=9),表彰状印刷用シート!$W$117,IF(AND(3&lt;='集計シート (報告書用)'!X24,'集計シート (報告書用)'!X24&lt;=5,4&lt;='集計シート (報告書用)'!R24,'集計シート (報告書用)'!R24&lt;=6),表彰状印刷用シート!$W$118,IF(AND(3&lt;='集計シート (報告書用)'!X24,'集計シート (報告書用)'!X24&lt;=5,0&lt;='集計シート (報告書用)'!R24,'集計シート (報告書用)'!R24&lt;=3),表彰状印刷用シート!$W$119,IF(AND(0&lt;='集計シート (報告書用)'!X24,'集計シート (報告書用)'!X24&lt;=2,7&lt;='集計シート (報告書用)'!R24,'集計シート (報告書用)'!R24&lt;=9),表彰状印刷用シート!$W$120,IF(AND(0&lt;='集計シート (報告書用)'!X24,'集計シート (報告書用)'!X24&lt;=2,4&lt;='集計シート (報告書用)'!R24,'集計シート (報告書用)'!R24&lt;=6),表彰状印刷用シート!$W$121,IF(AND(0&lt;='集計シート (報告書用)'!X24,'集計シート (報告書用)'!X24&lt;=2,0&lt;='集計シート (報告書用)'!R24,'集計シート (報告書用)'!R24&lt;=3),表彰状印刷用シート!$W$122,""))))))))))))</f>
        <v/>
      </c>
      <c r="I16" s="99" t="str">
        <f>IF(AND(10&lt;='集計シート (報告書用)'!N24,'集計シート (報告書用)'!N24&lt;=15,7&lt;='集計シート (報告書用)'!R24,'集計シート (報告書用)'!R24&lt;=9),表彰状印刷用シート!$Y$111,IF(AND(10&lt;='集計シート (報告書用)'!N24,'集計シート (報告書用)'!N24&lt;=15,4&lt;='集計シート (報告書用)'!R24,'集計シート (報告書用)'!R24&lt;=6),表彰状印刷用シート!$Y$112,IF(AND(10&lt;='集計シート (報告書用)'!N24,'集計シート (報告書用)'!N24&lt;=15,0&lt;='集計シート (報告書用)'!R24,'集計シート (報告書用)'!R24&lt;=3),表彰状印刷用シート!$Y$113,IF(AND(6&lt;='集計シート (報告書用)'!N24,'集計シート (報告書用)'!N24&lt;=9,7&lt;='集計シート (報告書用)'!R24,'集計シート (報告書用)'!R24&lt;=9),表彰状印刷用シート!$Y$114,IF(AND(6&lt;='集計シート (報告書用)'!N24,'集計シート (報告書用)'!N24&lt;=9,4&lt;='集計シート (報告書用)'!R24,'集計シート (報告書用)'!R24&lt;=6),表彰状印刷用シート!$Y$115,IF(AND(6&lt;='集計シート (報告書用)'!N24,'集計シート (報告書用)'!N24&lt;=9,0&lt;='集計シート (報告書用)'!R24,'集計シート (報告書用)'!R24&lt;=3),表彰状印刷用シート!$Y$116,IF(AND(3&lt;='集計シート (報告書用)'!N24,'集計シート (報告書用)'!N24&lt;=5,7&lt;='集計シート (報告書用)'!R24,'集計シート (報告書用)'!R24&lt;=9),表彰状印刷用シート!$Y$117,IF(AND(3&lt;='集計シート (報告書用)'!N24,'集計シート (報告書用)'!N24&lt;=5,4&lt;='集計シート (報告書用)'!R24,'集計シート (報告書用)'!R24&lt;=6),表彰状印刷用シート!$Y$118,IF(AND(3&lt;='集計シート (報告書用)'!N24,'集計シート (報告書用)'!N24&lt;=5,0&lt;='集計シート (報告書用)'!R24,'集計シート (報告書用)'!R24&lt;=3),表彰状印刷用シート!$Y$119,IF(AND(0&lt;='集計シート (報告書用)'!N24,'集計シート (報告書用)'!N24&lt;=2,7&lt;='集計シート (報告書用)'!R24,'集計シート (報告書用)'!R24&lt;=9),表彰状印刷用シート!$Y$120,IF(AND(0&lt;='集計シート (報告書用)'!N24,'集計シート (報告書用)'!N24&lt;=2,4&lt;='集計シート (報告書用)'!R24,'集計シート (報告書用)'!R24&lt;=6),表彰状印刷用シート!$Y$121,IF(AND(0&lt;='集計シート (報告書用)'!N24,'集計シート (報告書用)'!N24&lt;=2,0&lt;='集計シート (報告書用)'!R24,'集計シート (報告書用)'!R24&lt;=3),表彰状印刷用シート!$Y$122,""))))))))))))</f>
        <v/>
      </c>
      <c r="J16" s="99" t="str">
        <f>IF(入力シート!C24="","",'集計シート (報告書用)'!$N$50)</f>
        <v/>
      </c>
      <c r="K16" s="99" t="str">
        <f>IF('集計シート (報告書用)'!T24&lt;0,"★　☆　プラスチャレンジの結果　☆　★","　")</f>
        <v>　</v>
      </c>
      <c r="L16" s="101" t="str">
        <f>IF('集計シート (報告書用)'!T24&lt;0,"　 あなたがへらしたもえるごみの量　約"&amp;ABS(ROUND('集計シート (報告書用)'!T24,1))&amp;"kg","　")</f>
        <v>　</v>
      </c>
      <c r="M16" s="99" t="str">
        <f>IF('集計シート (報告書用)'!T24&lt;0,"　 もし、静岡市民全員が同じくらいへらせたときの量："&amp;ABS(ROUND('集計シート (報告書用)'!U24,1))&amp;"ｔ！","　")</f>
        <v>　</v>
      </c>
      <c r="N16" s="99" t="str">
        <f>IF('集計シート (報告書用)'!T24&lt;0,"　 （バス"&amp;ABS(ROUND('集計シート (報告書用)'!V24,1))&amp;"台分！）","　")</f>
        <v>　</v>
      </c>
      <c r="O16" s="99" t="str">
        <f>IF(入力シート!C24="","",YEAR(入力シート!$C$4))</f>
        <v/>
      </c>
      <c r="P16" s="99" t="str">
        <f>IF(入力シート!C24="","",MONTH(入力シート!$C$4))</f>
        <v/>
      </c>
      <c r="Q16" s="102" t="str">
        <f>IF(入力シート!C24="","",DAY(入力シート!$C$4))</f>
        <v/>
      </c>
    </row>
    <row r="17" spans="1:17" x14ac:dyDescent="0.15">
      <c r="A17" s="98" t="str">
        <f>IF(入力シート!C25="","",入力シート!$C$1)</f>
        <v/>
      </c>
      <c r="B17" s="99" t="str">
        <f>IF(入力シート!C25="","",入力シート!$C$2)</f>
        <v/>
      </c>
      <c r="C17" s="99" t="str">
        <f>IF(入力シート!C25="","",入力シート!B25)</f>
        <v/>
      </c>
      <c r="D17" s="99" t="str">
        <f>IF(入力シート!C25="","",入力シート!C25)</f>
        <v/>
      </c>
      <c r="E17" s="100" t="str">
        <f>IF(入力シート!C25="","",'集計シート (報告書用)'!S25&amp;".png")</f>
        <v/>
      </c>
      <c r="F17" s="100" t="str">
        <f>'集計シート (報告書用)'!S25</f>
        <v/>
      </c>
      <c r="G17" s="100" t="str">
        <f>'集計シート (報告書用)'!N25</f>
        <v/>
      </c>
      <c r="H17" s="99" t="str">
        <f>IF(AND(10&lt;='集計シート (報告書用)'!X25,'集計シート (報告書用)'!X25&lt;=15,7&lt;='集計シート (報告書用)'!R25,'集計シート (報告書用)'!R25&lt;=9),表彰状印刷用シート!$W$111,IF(AND(10&lt;='集計シート (報告書用)'!X25,'集計シート (報告書用)'!X25&lt;=15,4&lt;='集計シート (報告書用)'!R25,'集計シート (報告書用)'!R25&lt;=6),表彰状印刷用シート!$W$112,IF(AND(10&lt;='集計シート (報告書用)'!X25,'集計シート (報告書用)'!X25&lt;=15,0&lt;='集計シート (報告書用)'!R25,'集計シート (報告書用)'!R25&lt;=3),表彰状印刷用シート!$W$113,IF(AND(6&lt;='集計シート (報告書用)'!X25,'集計シート (報告書用)'!X25&lt;=9,7&lt;='集計シート (報告書用)'!R25,'集計シート (報告書用)'!R25&lt;=9),表彰状印刷用シート!$W$114,IF(AND(6&lt;='集計シート (報告書用)'!X25,'集計シート (報告書用)'!X25&lt;=9,4&lt;='集計シート (報告書用)'!R25,'集計シート (報告書用)'!R25&lt;=6),表彰状印刷用シート!$W$115,IF(AND(6&lt;='集計シート (報告書用)'!X25,'集計シート (報告書用)'!X25&lt;=9,0&lt;='集計シート (報告書用)'!R25,'集計シート (報告書用)'!R25&lt;=3),表彰状印刷用シート!$W$116,IF(AND(3&lt;='集計シート (報告書用)'!X25,'集計シート (報告書用)'!X25&lt;=5,7&lt;='集計シート (報告書用)'!R25,'集計シート (報告書用)'!R25&lt;=9),表彰状印刷用シート!$W$117,IF(AND(3&lt;='集計シート (報告書用)'!X25,'集計シート (報告書用)'!X25&lt;=5,4&lt;='集計シート (報告書用)'!R25,'集計シート (報告書用)'!R25&lt;=6),表彰状印刷用シート!$W$118,IF(AND(3&lt;='集計シート (報告書用)'!X25,'集計シート (報告書用)'!X25&lt;=5,0&lt;='集計シート (報告書用)'!R25,'集計シート (報告書用)'!R25&lt;=3),表彰状印刷用シート!$W$119,IF(AND(0&lt;='集計シート (報告書用)'!X25,'集計シート (報告書用)'!X25&lt;=2,7&lt;='集計シート (報告書用)'!R25,'集計シート (報告書用)'!R25&lt;=9),表彰状印刷用シート!$W$120,IF(AND(0&lt;='集計シート (報告書用)'!X25,'集計シート (報告書用)'!X25&lt;=2,4&lt;='集計シート (報告書用)'!R25,'集計シート (報告書用)'!R25&lt;=6),表彰状印刷用シート!$W$121,IF(AND(0&lt;='集計シート (報告書用)'!X25,'集計シート (報告書用)'!X25&lt;=2,0&lt;='集計シート (報告書用)'!R25,'集計シート (報告書用)'!R25&lt;=3),表彰状印刷用シート!$W$122,""))))))))))))</f>
        <v/>
      </c>
      <c r="I17" s="99" t="str">
        <f>IF(AND(10&lt;='集計シート (報告書用)'!N25,'集計シート (報告書用)'!N25&lt;=15,7&lt;='集計シート (報告書用)'!R25,'集計シート (報告書用)'!R25&lt;=9),表彰状印刷用シート!$Y$111,IF(AND(10&lt;='集計シート (報告書用)'!N25,'集計シート (報告書用)'!N25&lt;=15,4&lt;='集計シート (報告書用)'!R25,'集計シート (報告書用)'!R25&lt;=6),表彰状印刷用シート!$Y$112,IF(AND(10&lt;='集計シート (報告書用)'!N25,'集計シート (報告書用)'!N25&lt;=15,0&lt;='集計シート (報告書用)'!R25,'集計シート (報告書用)'!R25&lt;=3),表彰状印刷用シート!$Y$113,IF(AND(6&lt;='集計シート (報告書用)'!N25,'集計シート (報告書用)'!N25&lt;=9,7&lt;='集計シート (報告書用)'!R25,'集計シート (報告書用)'!R25&lt;=9),表彰状印刷用シート!$Y$114,IF(AND(6&lt;='集計シート (報告書用)'!N25,'集計シート (報告書用)'!N25&lt;=9,4&lt;='集計シート (報告書用)'!R25,'集計シート (報告書用)'!R25&lt;=6),表彰状印刷用シート!$Y$115,IF(AND(6&lt;='集計シート (報告書用)'!N25,'集計シート (報告書用)'!N25&lt;=9,0&lt;='集計シート (報告書用)'!R25,'集計シート (報告書用)'!R25&lt;=3),表彰状印刷用シート!$Y$116,IF(AND(3&lt;='集計シート (報告書用)'!N25,'集計シート (報告書用)'!N25&lt;=5,7&lt;='集計シート (報告書用)'!R25,'集計シート (報告書用)'!R25&lt;=9),表彰状印刷用シート!$Y$117,IF(AND(3&lt;='集計シート (報告書用)'!N25,'集計シート (報告書用)'!N25&lt;=5,4&lt;='集計シート (報告書用)'!R25,'集計シート (報告書用)'!R25&lt;=6),表彰状印刷用シート!$Y$118,IF(AND(3&lt;='集計シート (報告書用)'!N25,'集計シート (報告書用)'!N25&lt;=5,0&lt;='集計シート (報告書用)'!R25,'集計シート (報告書用)'!R25&lt;=3),表彰状印刷用シート!$Y$119,IF(AND(0&lt;='集計シート (報告書用)'!N25,'集計シート (報告書用)'!N25&lt;=2,7&lt;='集計シート (報告書用)'!R25,'集計シート (報告書用)'!R25&lt;=9),表彰状印刷用シート!$Y$120,IF(AND(0&lt;='集計シート (報告書用)'!N25,'集計シート (報告書用)'!N25&lt;=2,4&lt;='集計シート (報告書用)'!R25,'集計シート (報告書用)'!R25&lt;=6),表彰状印刷用シート!$Y$121,IF(AND(0&lt;='集計シート (報告書用)'!N25,'集計シート (報告書用)'!N25&lt;=2,0&lt;='集計シート (報告書用)'!R25,'集計シート (報告書用)'!R25&lt;=3),表彰状印刷用シート!$Y$122,""))))))))))))</f>
        <v/>
      </c>
      <c r="J17" s="99" t="str">
        <f>IF(入力シート!C25="","",'集計シート (報告書用)'!$N$50)</f>
        <v/>
      </c>
      <c r="K17" s="99" t="str">
        <f>IF('集計シート (報告書用)'!T25&lt;0,"★　☆　プラスチャレンジの結果　☆　★","　")</f>
        <v>　</v>
      </c>
      <c r="L17" s="101" t="str">
        <f>IF('集計シート (報告書用)'!T25&lt;0,"　 あなたがへらしたもえるごみの量　約"&amp;ABS(ROUND('集計シート (報告書用)'!T25,1))&amp;"kg","　")</f>
        <v>　</v>
      </c>
      <c r="M17" s="99" t="str">
        <f>IF('集計シート (報告書用)'!T25&lt;0,"　 もし、静岡市民全員が同じくらいへらせたときの量："&amp;ABS(ROUND('集計シート (報告書用)'!U25,1))&amp;"ｔ！","　")</f>
        <v>　</v>
      </c>
      <c r="N17" s="99" t="str">
        <f>IF('集計シート (報告書用)'!T25&lt;0,"　 （バス"&amp;ABS(ROUND('集計シート (報告書用)'!V25,1))&amp;"台分！）","　")</f>
        <v>　</v>
      </c>
      <c r="O17" s="99" t="str">
        <f>IF(入力シート!C25="","",YEAR(入力シート!$C$4))</f>
        <v/>
      </c>
      <c r="P17" s="99" t="str">
        <f>IF(入力シート!C25="","",MONTH(入力シート!$C$4))</f>
        <v/>
      </c>
      <c r="Q17" s="102" t="str">
        <f>IF(入力シート!C25="","",DAY(入力シート!$C$4))</f>
        <v/>
      </c>
    </row>
    <row r="18" spans="1:17" x14ac:dyDescent="0.15">
      <c r="A18" s="98" t="str">
        <f>IF(入力シート!C26="","",入力シート!$C$1)</f>
        <v/>
      </c>
      <c r="B18" s="99" t="str">
        <f>IF(入力シート!C26="","",入力シート!$C$2)</f>
        <v/>
      </c>
      <c r="C18" s="99" t="str">
        <f>IF(入力シート!C26="","",入力シート!B26)</f>
        <v/>
      </c>
      <c r="D18" s="99" t="str">
        <f>IF(入力シート!C26="","",入力シート!C26)</f>
        <v/>
      </c>
      <c r="E18" s="100" t="str">
        <f>IF(入力シート!C26="","",'集計シート (報告書用)'!S26&amp;".png")</f>
        <v/>
      </c>
      <c r="F18" s="100" t="str">
        <f>'集計シート (報告書用)'!S26</f>
        <v/>
      </c>
      <c r="G18" s="100" t="str">
        <f>'集計シート (報告書用)'!N26</f>
        <v/>
      </c>
      <c r="H18" s="99" t="str">
        <f>IF(AND(10&lt;='集計シート (報告書用)'!X26,'集計シート (報告書用)'!X26&lt;=15,7&lt;='集計シート (報告書用)'!R26,'集計シート (報告書用)'!R26&lt;=9),表彰状印刷用シート!$W$111,IF(AND(10&lt;='集計シート (報告書用)'!X26,'集計シート (報告書用)'!X26&lt;=15,4&lt;='集計シート (報告書用)'!R26,'集計シート (報告書用)'!R26&lt;=6),表彰状印刷用シート!$W$112,IF(AND(10&lt;='集計シート (報告書用)'!X26,'集計シート (報告書用)'!X26&lt;=15,0&lt;='集計シート (報告書用)'!R26,'集計シート (報告書用)'!R26&lt;=3),表彰状印刷用シート!$W$113,IF(AND(6&lt;='集計シート (報告書用)'!X26,'集計シート (報告書用)'!X26&lt;=9,7&lt;='集計シート (報告書用)'!R26,'集計シート (報告書用)'!R26&lt;=9),表彰状印刷用シート!$W$114,IF(AND(6&lt;='集計シート (報告書用)'!X26,'集計シート (報告書用)'!X26&lt;=9,4&lt;='集計シート (報告書用)'!R26,'集計シート (報告書用)'!R26&lt;=6),表彰状印刷用シート!$W$115,IF(AND(6&lt;='集計シート (報告書用)'!X26,'集計シート (報告書用)'!X26&lt;=9,0&lt;='集計シート (報告書用)'!R26,'集計シート (報告書用)'!R26&lt;=3),表彰状印刷用シート!$W$116,IF(AND(3&lt;='集計シート (報告書用)'!X26,'集計シート (報告書用)'!X26&lt;=5,7&lt;='集計シート (報告書用)'!R26,'集計シート (報告書用)'!R26&lt;=9),表彰状印刷用シート!$W$117,IF(AND(3&lt;='集計シート (報告書用)'!X26,'集計シート (報告書用)'!X26&lt;=5,4&lt;='集計シート (報告書用)'!R26,'集計シート (報告書用)'!R26&lt;=6),表彰状印刷用シート!$W$118,IF(AND(3&lt;='集計シート (報告書用)'!X26,'集計シート (報告書用)'!X26&lt;=5,0&lt;='集計シート (報告書用)'!R26,'集計シート (報告書用)'!R26&lt;=3),表彰状印刷用シート!$W$119,IF(AND(0&lt;='集計シート (報告書用)'!X26,'集計シート (報告書用)'!X26&lt;=2,7&lt;='集計シート (報告書用)'!R26,'集計シート (報告書用)'!R26&lt;=9),表彰状印刷用シート!$W$120,IF(AND(0&lt;='集計シート (報告書用)'!X26,'集計シート (報告書用)'!X26&lt;=2,4&lt;='集計シート (報告書用)'!R26,'集計シート (報告書用)'!R26&lt;=6),表彰状印刷用シート!$W$121,IF(AND(0&lt;='集計シート (報告書用)'!X26,'集計シート (報告書用)'!X26&lt;=2,0&lt;='集計シート (報告書用)'!R26,'集計シート (報告書用)'!R26&lt;=3),表彰状印刷用シート!$W$122,""))))))))))))</f>
        <v/>
      </c>
      <c r="I18" s="99" t="str">
        <f>IF(AND(10&lt;='集計シート (報告書用)'!N26,'集計シート (報告書用)'!N26&lt;=15,7&lt;='集計シート (報告書用)'!R26,'集計シート (報告書用)'!R26&lt;=9),表彰状印刷用シート!$Y$111,IF(AND(10&lt;='集計シート (報告書用)'!N26,'集計シート (報告書用)'!N26&lt;=15,4&lt;='集計シート (報告書用)'!R26,'集計シート (報告書用)'!R26&lt;=6),表彰状印刷用シート!$Y$112,IF(AND(10&lt;='集計シート (報告書用)'!N26,'集計シート (報告書用)'!N26&lt;=15,0&lt;='集計シート (報告書用)'!R26,'集計シート (報告書用)'!R26&lt;=3),表彰状印刷用シート!$Y$113,IF(AND(6&lt;='集計シート (報告書用)'!N26,'集計シート (報告書用)'!N26&lt;=9,7&lt;='集計シート (報告書用)'!R26,'集計シート (報告書用)'!R26&lt;=9),表彰状印刷用シート!$Y$114,IF(AND(6&lt;='集計シート (報告書用)'!N26,'集計シート (報告書用)'!N26&lt;=9,4&lt;='集計シート (報告書用)'!R26,'集計シート (報告書用)'!R26&lt;=6),表彰状印刷用シート!$Y$115,IF(AND(6&lt;='集計シート (報告書用)'!N26,'集計シート (報告書用)'!N26&lt;=9,0&lt;='集計シート (報告書用)'!R26,'集計シート (報告書用)'!R26&lt;=3),表彰状印刷用シート!$Y$116,IF(AND(3&lt;='集計シート (報告書用)'!N26,'集計シート (報告書用)'!N26&lt;=5,7&lt;='集計シート (報告書用)'!R26,'集計シート (報告書用)'!R26&lt;=9),表彰状印刷用シート!$Y$117,IF(AND(3&lt;='集計シート (報告書用)'!N26,'集計シート (報告書用)'!N26&lt;=5,4&lt;='集計シート (報告書用)'!R26,'集計シート (報告書用)'!R26&lt;=6),表彰状印刷用シート!$Y$118,IF(AND(3&lt;='集計シート (報告書用)'!N26,'集計シート (報告書用)'!N26&lt;=5,0&lt;='集計シート (報告書用)'!R26,'集計シート (報告書用)'!R26&lt;=3),表彰状印刷用シート!$Y$119,IF(AND(0&lt;='集計シート (報告書用)'!N26,'集計シート (報告書用)'!N26&lt;=2,7&lt;='集計シート (報告書用)'!R26,'集計シート (報告書用)'!R26&lt;=9),表彰状印刷用シート!$Y$120,IF(AND(0&lt;='集計シート (報告書用)'!N26,'集計シート (報告書用)'!N26&lt;=2,4&lt;='集計シート (報告書用)'!R26,'集計シート (報告書用)'!R26&lt;=6),表彰状印刷用シート!$Y$121,IF(AND(0&lt;='集計シート (報告書用)'!N26,'集計シート (報告書用)'!N26&lt;=2,0&lt;='集計シート (報告書用)'!R26,'集計シート (報告書用)'!R26&lt;=3),表彰状印刷用シート!$Y$122,""))))))))))))</f>
        <v/>
      </c>
      <c r="J18" s="99" t="str">
        <f>IF(入力シート!C26="","",'集計シート (報告書用)'!$N$50)</f>
        <v/>
      </c>
      <c r="K18" s="99" t="str">
        <f>IF('集計シート (報告書用)'!T26&lt;0,"★　☆　プラスチャレンジの結果　☆　★","　")</f>
        <v>　</v>
      </c>
      <c r="L18" s="101" t="str">
        <f>IF('集計シート (報告書用)'!T26&lt;0,"　 あなたがへらしたもえるごみの量　約"&amp;ABS(ROUND('集計シート (報告書用)'!T26,1))&amp;"kg","　")</f>
        <v>　</v>
      </c>
      <c r="M18" s="99" t="str">
        <f>IF('集計シート (報告書用)'!T26&lt;0,"　 もし、静岡市民全員が同じくらいへらせたときの量："&amp;ABS(ROUND('集計シート (報告書用)'!U26,1))&amp;"ｔ！","　")</f>
        <v>　</v>
      </c>
      <c r="N18" s="99" t="str">
        <f>IF('集計シート (報告書用)'!T26&lt;0,"　 （バス"&amp;ABS(ROUND('集計シート (報告書用)'!V26,1))&amp;"台分！）","　")</f>
        <v>　</v>
      </c>
      <c r="O18" s="99" t="str">
        <f>IF(入力シート!C26="","",YEAR(入力シート!$C$4))</f>
        <v/>
      </c>
      <c r="P18" s="99" t="str">
        <f>IF(入力シート!C26="","",MONTH(入力シート!$C$4))</f>
        <v/>
      </c>
      <c r="Q18" s="102" t="str">
        <f>IF(入力シート!C26="","",DAY(入力シート!$C$4))</f>
        <v/>
      </c>
    </row>
    <row r="19" spans="1:17" x14ac:dyDescent="0.15">
      <c r="A19" s="98" t="str">
        <f>IF(入力シート!C27="","",入力シート!$C$1)</f>
        <v/>
      </c>
      <c r="B19" s="99" t="str">
        <f>IF(入力シート!C27="","",入力シート!$C$2)</f>
        <v/>
      </c>
      <c r="C19" s="99" t="str">
        <f>IF(入力シート!C27="","",入力シート!B27)</f>
        <v/>
      </c>
      <c r="D19" s="99" t="str">
        <f>IF(入力シート!C27="","",入力シート!C27)</f>
        <v/>
      </c>
      <c r="E19" s="100" t="str">
        <f>IF(入力シート!C27="","",'集計シート (報告書用)'!S27&amp;".png")</f>
        <v/>
      </c>
      <c r="F19" s="100" t="str">
        <f>'集計シート (報告書用)'!S27</f>
        <v/>
      </c>
      <c r="G19" s="100" t="str">
        <f>'集計シート (報告書用)'!N27</f>
        <v/>
      </c>
      <c r="H19" s="99" t="str">
        <f>IF(AND(10&lt;='集計シート (報告書用)'!X27,'集計シート (報告書用)'!X27&lt;=15,7&lt;='集計シート (報告書用)'!R27,'集計シート (報告書用)'!R27&lt;=9),表彰状印刷用シート!$W$111,IF(AND(10&lt;='集計シート (報告書用)'!X27,'集計シート (報告書用)'!X27&lt;=15,4&lt;='集計シート (報告書用)'!R27,'集計シート (報告書用)'!R27&lt;=6),表彰状印刷用シート!$W$112,IF(AND(10&lt;='集計シート (報告書用)'!X27,'集計シート (報告書用)'!X27&lt;=15,0&lt;='集計シート (報告書用)'!R27,'集計シート (報告書用)'!R27&lt;=3),表彰状印刷用シート!$W$113,IF(AND(6&lt;='集計シート (報告書用)'!X27,'集計シート (報告書用)'!X27&lt;=9,7&lt;='集計シート (報告書用)'!R27,'集計シート (報告書用)'!R27&lt;=9),表彰状印刷用シート!$W$114,IF(AND(6&lt;='集計シート (報告書用)'!X27,'集計シート (報告書用)'!X27&lt;=9,4&lt;='集計シート (報告書用)'!R27,'集計シート (報告書用)'!R27&lt;=6),表彰状印刷用シート!$W$115,IF(AND(6&lt;='集計シート (報告書用)'!X27,'集計シート (報告書用)'!X27&lt;=9,0&lt;='集計シート (報告書用)'!R27,'集計シート (報告書用)'!R27&lt;=3),表彰状印刷用シート!$W$116,IF(AND(3&lt;='集計シート (報告書用)'!X27,'集計シート (報告書用)'!X27&lt;=5,7&lt;='集計シート (報告書用)'!R27,'集計シート (報告書用)'!R27&lt;=9),表彰状印刷用シート!$W$117,IF(AND(3&lt;='集計シート (報告書用)'!X27,'集計シート (報告書用)'!X27&lt;=5,4&lt;='集計シート (報告書用)'!R27,'集計シート (報告書用)'!R27&lt;=6),表彰状印刷用シート!$W$118,IF(AND(3&lt;='集計シート (報告書用)'!X27,'集計シート (報告書用)'!X27&lt;=5,0&lt;='集計シート (報告書用)'!R27,'集計シート (報告書用)'!R27&lt;=3),表彰状印刷用シート!$W$119,IF(AND(0&lt;='集計シート (報告書用)'!X27,'集計シート (報告書用)'!X27&lt;=2,7&lt;='集計シート (報告書用)'!R27,'集計シート (報告書用)'!R27&lt;=9),表彰状印刷用シート!$W$120,IF(AND(0&lt;='集計シート (報告書用)'!X27,'集計シート (報告書用)'!X27&lt;=2,4&lt;='集計シート (報告書用)'!R27,'集計シート (報告書用)'!R27&lt;=6),表彰状印刷用シート!$W$121,IF(AND(0&lt;='集計シート (報告書用)'!X27,'集計シート (報告書用)'!X27&lt;=2,0&lt;='集計シート (報告書用)'!R27,'集計シート (報告書用)'!R27&lt;=3),表彰状印刷用シート!$W$122,""))))))))))))</f>
        <v/>
      </c>
      <c r="I19" s="99" t="str">
        <f>IF(AND(10&lt;='集計シート (報告書用)'!N27,'集計シート (報告書用)'!N27&lt;=15,7&lt;='集計シート (報告書用)'!R27,'集計シート (報告書用)'!R27&lt;=9),表彰状印刷用シート!$Y$111,IF(AND(10&lt;='集計シート (報告書用)'!N27,'集計シート (報告書用)'!N27&lt;=15,4&lt;='集計シート (報告書用)'!R27,'集計シート (報告書用)'!R27&lt;=6),表彰状印刷用シート!$Y$112,IF(AND(10&lt;='集計シート (報告書用)'!N27,'集計シート (報告書用)'!N27&lt;=15,0&lt;='集計シート (報告書用)'!R27,'集計シート (報告書用)'!R27&lt;=3),表彰状印刷用シート!$Y$113,IF(AND(6&lt;='集計シート (報告書用)'!N27,'集計シート (報告書用)'!N27&lt;=9,7&lt;='集計シート (報告書用)'!R27,'集計シート (報告書用)'!R27&lt;=9),表彰状印刷用シート!$Y$114,IF(AND(6&lt;='集計シート (報告書用)'!N27,'集計シート (報告書用)'!N27&lt;=9,4&lt;='集計シート (報告書用)'!R27,'集計シート (報告書用)'!R27&lt;=6),表彰状印刷用シート!$Y$115,IF(AND(6&lt;='集計シート (報告書用)'!N27,'集計シート (報告書用)'!N27&lt;=9,0&lt;='集計シート (報告書用)'!R27,'集計シート (報告書用)'!R27&lt;=3),表彰状印刷用シート!$Y$116,IF(AND(3&lt;='集計シート (報告書用)'!N27,'集計シート (報告書用)'!N27&lt;=5,7&lt;='集計シート (報告書用)'!R27,'集計シート (報告書用)'!R27&lt;=9),表彰状印刷用シート!$Y$117,IF(AND(3&lt;='集計シート (報告書用)'!N27,'集計シート (報告書用)'!N27&lt;=5,4&lt;='集計シート (報告書用)'!R27,'集計シート (報告書用)'!R27&lt;=6),表彰状印刷用シート!$Y$118,IF(AND(3&lt;='集計シート (報告書用)'!N27,'集計シート (報告書用)'!N27&lt;=5,0&lt;='集計シート (報告書用)'!R27,'集計シート (報告書用)'!R27&lt;=3),表彰状印刷用シート!$Y$119,IF(AND(0&lt;='集計シート (報告書用)'!N27,'集計シート (報告書用)'!N27&lt;=2,7&lt;='集計シート (報告書用)'!R27,'集計シート (報告書用)'!R27&lt;=9),表彰状印刷用シート!$Y$120,IF(AND(0&lt;='集計シート (報告書用)'!N27,'集計シート (報告書用)'!N27&lt;=2,4&lt;='集計シート (報告書用)'!R27,'集計シート (報告書用)'!R27&lt;=6),表彰状印刷用シート!$Y$121,IF(AND(0&lt;='集計シート (報告書用)'!N27,'集計シート (報告書用)'!N27&lt;=2,0&lt;='集計シート (報告書用)'!R27,'集計シート (報告書用)'!R27&lt;=3),表彰状印刷用シート!$Y$122,""))))))))))))</f>
        <v/>
      </c>
      <c r="J19" s="99" t="str">
        <f>IF(入力シート!C27="","",'集計シート (報告書用)'!$N$50)</f>
        <v/>
      </c>
      <c r="K19" s="99" t="str">
        <f>IF('集計シート (報告書用)'!T27&lt;0,"★　☆　プラスチャレンジの結果　☆　★","　")</f>
        <v>　</v>
      </c>
      <c r="L19" s="101" t="str">
        <f>IF('集計シート (報告書用)'!T27&lt;0,"　 あなたがへらしたもえるごみの量　約"&amp;ABS(ROUND('集計シート (報告書用)'!T27,1))&amp;"kg","　")</f>
        <v>　</v>
      </c>
      <c r="M19" s="99" t="str">
        <f>IF('集計シート (報告書用)'!T27&lt;0,"　 もし、静岡市民全員が同じくらいへらせたときの量："&amp;ABS(ROUND('集計シート (報告書用)'!U27,1))&amp;"ｔ！","　")</f>
        <v>　</v>
      </c>
      <c r="N19" s="99" t="str">
        <f>IF('集計シート (報告書用)'!T27&lt;0,"　 （バス"&amp;ABS(ROUND('集計シート (報告書用)'!V27,1))&amp;"台分！）","　")</f>
        <v>　</v>
      </c>
      <c r="O19" s="99" t="str">
        <f>IF(入力シート!C27="","",YEAR(入力シート!$C$4))</f>
        <v/>
      </c>
      <c r="P19" s="99" t="str">
        <f>IF(入力シート!C27="","",MONTH(入力シート!$C$4))</f>
        <v/>
      </c>
      <c r="Q19" s="102" t="str">
        <f>IF(入力シート!C27="","",DAY(入力シート!$C$4))</f>
        <v/>
      </c>
    </row>
    <row r="20" spans="1:17" x14ac:dyDescent="0.15">
      <c r="A20" s="98" t="str">
        <f>IF(入力シート!C28="","",入力シート!$C$1)</f>
        <v/>
      </c>
      <c r="B20" s="99" t="str">
        <f>IF(入力シート!C28="","",入力シート!$C$2)</f>
        <v/>
      </c>
      <c r="C20" s="99" t="str">
        <f>IF(入力シート!C28="","",入力シート!B28)</f>
        <v/>
      </c>
      <c r="D20" s="99" t="str">
        <f>IF(入力シート!C28="","",入力シート!C28)</f>
        <v/>
      </c>
      <c r="E20" s="100" t="str">
        <f>IF(入力シート!C28="","",'集計シート (報告書用)'!S28&amp;".png")</f>
        <v/>
      </c>
      <c r="F20" s="100" t="str">
        <f>'集計シート (報告書用)'!S28</f>
        <v/>
      </c>
      <c r="G20" s="100" t="str">
        <f>'集計シート (報告書用)'!N28</f>
        <v/>
      </c>
      <c r="H20" s="99" t="str">
        <f>IF(AND(10&lt;='集計シート (報告書用)'!X28,'集計シート (報告書用)'!X28&lt;=15,7&lt;='集計シート (報告書用)'!R28,'集計シート (報告書用)'!R28&lt;=9),表彰状印刷用シート!$W$111,IF(AND(10&lt;='集計シート (報告書用)'!X28,'集計シート (報告書用)'!X28&lt;=15,4&lt;='集計シート (報告書用)'!R28,'集計シート (報告書用)'!R28&lt;=6),表彰状印刷用シート!$W$112,IF(AND(10&lt;='集計シート (報告書用)'!X28,'集計シート (報告書用)'!X28&lt;=15,0&lt;='集計シート (報告書用)'!R28,'集計シート (報告書用)'!R28&lt;=3),表彰状印刷用シート!$W$113,IF(AND(6&lt;='集計シート (報告書用)'!X28,'集計シート (報告書用)'!X28&lt;=9,7&lt;='集計シート (報告書用)'!R28,'集計シート (報告書用)'!R28&lt;=9),表彰状印刷用シート!$W$114,IF(AND(6&lt;='集計シート (報告書用)'!X28,'集計シート (報告書用)'!X28&lt;=9,4&lt;='集計シート (報告書用)'!R28,'集計シート (報告書用)'!R28&lt;=6),表彰状印刷用シート!$W$115,IF(AND(6&lt;='集計シート (報告書用)'!X28,'集計シート (報告書用)'!X28&lt;=9,0&lt;='集計シート (報告書用)'!R28,'集計シート (報告書用)'!R28&lt;=3),表彰状印刷用シート!$W$116,IF(AND(3&lt;='集計シート (報告書用)'!X28,'集計シート (報告書用)'!X28&lt;=5,7&lt;='集計シート (報告書用)'!R28,'集計シート (報告書用)'!R28&lt;=9),表彰状印刷用シート!$W$117,IF(AND(3&lt;='集計シート (報告書用)'!X28,'集計シート (報告書用)'!X28&lt;=5,4&lt;='集計シート (報告書用)'!R28,'集計シート (報告書用)'!R28&lt;=6),表彰状印刷用シート!$W$118,IF(AND(3&lt;='集計シート (報告書用)'!X28,'集計シート (報告書用)'!X28&lt;=5,0&lt;='集計シート (報告書用)'!R28,'集計シート (報告書用)'!R28&lt;=3),表彰状印刷用シート!$W$119,IF(AND(0&lt;='集計シート (報告書用)'!X28,'集計シート (報告書用)'!X28&lt;=2,7&lt;='集計シート (報告書用)'!R28,'集計シート (報告書用)'!R28&lt;=9),表彰状印刷用シート!$W$120,IF(AND(0&lt;='集計シート (報告書用)'!X28,'集計シート (報告書用)'!X28&lt;=2,4&lt;='集計シート (報告書用)'!R28,'集計シート (報告書用)'!R28&lt;=6),表彰状印刷用シート!$W$121,IF(AND(0&lt;='集計シート (報告書用)'!X28,'集計シート (報告書用)'!X28&lt;=2,0&lt;='集計シート (報告書用)'!R28,'集計シート (報告書用)'!R28&lt;=3),表彰状印刷用シート!$W$122,""))))))))))))</f>
        <v/>
      </c>
      <c r="I20" s="99" t="str">
        <f>IF(AND(10&lt;='集計シート (報告書用)'!N28,'集計シート (報告書用)'!N28&lt;=15,7&lt;='集計シート (報告書用)'!R28,'集計シート (報告書用)'!R28&lt;=9),表彰状印刷用シート!$Y$111,IF(AND(10&lt;='集計シート (報告書用)'!N28,'集計シート (報告書用)'!N28&lt;=15,4&lt;='集計シート (報告書用)'!R28,'集計シート (報告書用)'!R28&lt;=6),表彰状印刷用シート!$Y$112,IF(AND(10&lt;='集計シート (報告書用)'!N28,'集計シート (報告書用)'!N28&lt;=15,0&lt;='集計シート (報告書用)'!R28,'集計シート (報告書用)'!R28&lt;=3),表彰状印刷用シート!$Y$113,IF(AND(6&lt;='集計シート (報告書用)'!N28,'集計シート (報告書用)'!N28&lt;=9,7&lt;='集計シート (報告書用)'!R28,'集計シート (報告書用)'!R28&lt;=9),表彰状印刷用シート!$Y$114,IF(AND(6&lt;='集計シート (報告書用)'!N28,'集計シート (報告書用)'!N28&lt;=9,4&lt;='集計シート (報告書用)'!R28,'集計シート (報告書用)'!R28&lt;=6),表彰状印刷用シート!$Y$115,IF(AND(6&lt;='集計シート (報告書用)'!N28,'集計シート (報告書用)'!N28&lt;=9,0&lt;='集計シート (報告書用)'!R28,'集計シート (報告書用)'!R28&lt;=3),表彰状印刷用シート!$Y$116,IF(AND(3&lt;='集計シート (報告書用)'!N28,'集計シート (報告書用)'!N28&lt;=5,7&lt;='集計シート (報告書用)'!R28,'集計シート (報告書用)'!R28&lt;=9),表彰状印刷用シート!$Y$117,IF(AND(3&lt;='集計シート (報告書用)'!N28,'集計シート (報告書用)'!N28&lt;=5,4&lt;='集計シート (報告書用)'!R28,'集計シート (報告書用)'!R28&lt;=6),表彰状印刷用シート!$Y$118,IF(AND(3&lt;='集計シート (報告書用)'!N28,'集計シート (報告書用)'!N28&lt;=5,0&lt;='集計シート (報告書用)'!R28,'集計シート (報告書用)'!R28&lt;=3),表彰状印刷用シート!$Y$119,IF(AND(0&lt;='集計シート (報告書用)'!N28,'集計シート (報告書用)'!N28&lt;=2,7&lt;='集計シート (報告書用)'!R28,'集計シート (報告書用)'!R28&lt;=9),表彰状印刷用シート!$Y$120,IF(AND(0&lt;='集計シート (報告書用)'!N28,'集計シート (報告書用)'!N28&lt;=2,4&lt;='集計シート (報告書用)'!R28,'集計シート (報告書用)'!R28&lt;=6),表彰状印刷用シート!$Y$121,IF(AND(0&lt;='集計シート (報告書用)'!N28,'集計シート (報告書用)'!N28&lt;=2,0&lt;='集計シート (報告書用)'!R28,'集計シート (報告書用)'!R28&lt;=3),表彰状印刷用シート!$Y$122,""))))))))))))</f>
        <v/>
      </c>
      <c r="J20" s="99" t="str">
        <f>IF(入力シート!C28="","",'集計シート (報告書用)'!$N$50)</f>
        <v/>
      </c>
      <c r="K20" s="99" t="str">
        <f>IF('集計シート (報告書用)'!T28&lt;0,"★　☆　プラスチャレンジの結果　☆　★","　")</f>
        <v>　</v>
      </c>
      <c r="L20" s="101" t="str">
        <f>IF('集計シート (報告書用)'!T28&lt;0,"　 あなたがへらしたもえるごみの量　約"&amp;ABS(ROUND('集計シート (報告書用)'!T28,1))&amp;"kg","　")</f>
        <v>　</v>
      </c>
      <c r="M20" s="99" t="str">
        <f>IF('集計シート (報告書用)'!T28&lt;0,"　 もし、静岡市民全員が同じくらいへらせたときの量："&amp;ABS(ROUND('集計シート (報告書用)'!U28,1))&amp;"ｔ！","　")</f>
        <v>　</v>
      </c>
      <c r="N20" s="99" t="str">
        <f>IF('集計シート (報告書用)'!T28&lt;0,"　 （バス"&amp;ABS(ROUND('集計シート (報告書用)'!V28,1))&amp;"台分！）","　")</f>
        <v>　</v>
      </c>
      <c r="O20" s="99" t="str">
        <f>IF(入力シート!C28="","",YEAR(入力シート!$C$4))</f>
        <v/>
      </c>
      <c r="P20" s="99" t="str">
        <f>IF(入力シート!C28="","",MONTH(入力シート!$C$4))</f>
        <v/>
      </c>
      <c r="Q20" s="102" t="str">
        <f>IF(入力シート!C28="","",DAY(入力シート!$C$4))</f>
        <v/>
      </c>
    </row>
    <row r="21" spans="1:17" x14ac:dyDescent="0.15">
      <c r="A21" s="98" t="str">
        <f>IF(入力シート!C29="","",入力シート!$C$1)</f>
        <v/>
      </c>
      <c r="B21" s="99" t="str">
        <f>IF(入力シート!C29="","",入力シート!$C$2)</f>
        <v/>
      </c>
      <c r="C21" s="99" t="str">
        <f>IF(入力シート!C29="","",入力シート!B29)</f>
        <v/>
      </c>
      <c r="D21" s="99" t="str">
        <f>IF(入力シート!C29="","",入力シート!C29)</f>
        <v/>
      </c>
      <c r="E21" s="100" t="str">
        <f>IF(入力シート!C29="","",'集計シート (報告書用)'!S29&amp;".png")</f>
        <v/>
      </c>
      <c r="F21" s="100" t="str">
        <f>'集計シート (報告書用)'!S29</f>
        <v/>
      </c>
      <c r="G21" s="100" t="str">
        <f>'集計シート (報告書用)'!N29</f>
        <v/>
      </c>
      <c r="H21" s="99" t="str">
        <f>IF(AND(10&lt;='集計シート (報告書用)'!X29,'集計シート (報告書用)'!X29&lt;=15,7&lt;='集計シート (報告書用)'!R29,'集計シート (報告書用)'!R29&lt;=9),表彰状印刷用シート!$W$111,IF(AND(10&lt;='集計シート (報告書用)'!X29,'集計シート (報告書用)'!X29&lt;=15,4&lt;='集計シート (報告書用)'!R29,'集計シート (報告書用)'!R29&lt;=6),表彰状印刷用シート!$W$112,IF(AND(10&lt;='集計シート (報告書用)'!X29,'集計シート (報告書用)'!X29&lt;=15,0&lt;='集計シート (報告書用)'!R29,'集計シート (報告書用)'!R29&lt;=3),表彰状印刷用シート!$W$113,IF(AND(6&lt;='集計シート (報告書用)'!X29,'集計シート (報告書用)'!X29&lt;=9,7&lt;='集計シート (報告書用)'!R29,'集計シート (報告書用)'!R29&lt;=9),表彰状印刷用シート!$W$114,IF(AND(6&lt;='集計シート (報告書用)'!X29,'集計シート (報告書用)'!X29&lt;=9,4&lt;='集計シート (報告書用)'!R29,'集計シート (報告書用)'!R29&lt;=6),表彰状印刷用シート!$W$115,IF(AND(6&lt;='集計シート (報告書用)'!X29,'集計シート (報告書用)'!X29&lt;=9,0&lt;='集計シート (報告書用)'!R29,'集計シート (報告書用)'!R29&lt;=3),表彰状印刷用シート!$W$116,IF(AND(3&lt;='集計シート (報告書用)'!X29,'集計シート (報告書用)'!X29&lt;=5,7&lt;='集計シート (報告書用)'!R29,'集計シート (報告書用)'!R29&lt;=9),表彰状印刷用シート!$W$117,IF(AND(3&lt;='集計シート (報告書用)'!X29,'集計シート (報告書用)'!X29&lt;=5,4&lt;='集計シート (報告書用)'!R29,'集計シート (報告書用)'!R29&lt;=6),表彰状印刷用シート!$W$118,IF(AND(3&lt;='集計シート (報告書用)'!X29,'集計シート (報告書用)'!X29&lt;=5,0&lt;='集計シート (報告書用)'!R29,'集計シート (報告書用)'!R29&lt;=3),表彰状印刷用シート!$W$119,IF(AND(0&lt;='集計シート (報告書用)'!X29,'集計シート (報告書用)'!X29&lt;=2,7&lt;='集計シート (報告書用)'!R29,'集計シート (報告書用)'!R29&lt;=9),表彰状印刷用シート!$W$120,IF(AND(0&lt;='集計シート (報告書用)'!X29,'集計シート (報告書用)'!X29&lt;=2,4&lt;='集計シート (報告書用)'!R29,'集計シート (報告書用)'!R29&lt;=6),表彰状印刷用シート!$W$121,IF(AND(0&lt;='集計シート (報告書用)'!X29,'集計シート (報告書用)'!X29&lt;=2,0&lt;='集計シート (報告書用)'!R29,'集計シート (報告書用)'!R29&lt;=3),表彰状印刷用シート!$W$122,""))))))))))))</f>
        <v/>
      </c>
      <c r="I21" s="99" t="str">
        <f>IF(AND(10&lt;='集計シート (報告書用)'!N29,'集計シート (報告書用)'!N29&lt;=15,7&lt;='集計シート (報告書用)'!R29,'集計シート (報告書用)'!R29&lt;=9),表彰状印刷用シート!$Y$111,IF(AND(10&lt;='集計シート (報告書用)'!N29,'集計シート (報告書用)'!N29&lt;=15,4&lt;='集計シート (報告書用)'!R29,'集計シート (報告書用)'!R29&lt;=6),表彰状印刷用シート!$Y$112,IF(AND(10&lt;='集計シート (報告書用)'!N29,'集計シート (報告書用)'!N29&lt;=15,0&lt;='集計シート (報告書用)'!R29,'集計シート (報告書用)'!R29&lt;=3),表彰状印刷用シート!$Y$113,IF(AND(6&lt;='集計シート (報告書用)'!N29,'集計シート (報告書用)'!N29&lt;=9,7&lt;='集計シート (報告書用)'!R29,'集計シート (報告書用)'!R29&lt;=9),表彰状印刷用シート!$Y$114,IF(AND(6&lt;='集計シート (報告書用)'!N29,'集計シート (報告書用)'!N29&lt;=9,4&lt;='集計シート (報告書用)'!R29,'集計シート (報告書用)'!R29&lt;=6),表彰状印刷用シート!$Y$115,IF(AND(6&lt;='集計シート (報告書用)'!N29,'集計シート (報告書用)'!N29&lt;=9,0&lt;='集計シート (報告書用)'!R29,'集計シート (報告書用)'!R29&lt;=3),表彰状印刷用シート!$Y$116,IF(AND(3&lt;='集計シート (報告書用)'!N29,'集計シート (報告書用)'!N29&lt;=5,7&lt;='集計シート (報告書用)'!R29,'集計シート (報告書用)'!R29&lt;=9),表彰状印刷用シート!$Y$117,IF(AND(3&lt;='集計シート (報告書用)'!N29,'集計シート (報告書用)'!N29&lt;=5,4&lt;='集計シート (報告書用)'!R29,'集計シート (報告書用)'!R29&lt;=6),表彰状印刷用シート!$Y$118,IF(AND(3&lt;='集計シート (報告書用)'!N29,'集計シート (報告書用)'!N29&lt;=5,0&lt;='集計シート (報告書用)'!R29,'集計シート (報告書用)'!R29&lt;=3),表彰状印刷用シート!$Y$119,IF(AND(0&lt;='集計シート (報告書用)'!N29,'集計シート (報告書用)'!N29&lt;=2,7&lt;='集計シート (報告書用)'!R29,'集計シート (報告書用)'!R29&lt;=9),表彰状印刷用シート!$Y$120,IF(AND(0&lt;='集計シート (報告書用)'!N29,'集計シート (報告書用)'!N29&lt;=2,4&lt;='集計シート (報告書用)'!R29,'集計シート (報告書用)'!R29&lt;=6),表彰状印刷用シート!$Y$121,IF(AND(0&lt;='集計シート (報告書用)'!N29,'集計シート (報告書用)'!N29&lt;=2,0&lt;='集計シート (報告書用)'!R29,'集計シート (報告書用)'!R29&lt;=3),表彰状印刷用シート!$Y$122,""))))))))))))</f>
        <v/>
      </c>
      <c r="J21" s="99" t="str">
        <f>IF(入力シート!C29="","",'集計シート (報告書用)'!$N$50)</f>
        <v/>
      </c>
      <c r="K21" s="99" t="str">
        <f>IF('集計シート (報告書用)'!T29&lt;0,"★　☆　プラスチャレンジの結果　☆　★","　")</f>
        <v>　</v>
      </c>
      <c r="L21" s="101" t="str">
        <f>IF('集計シート (報告書用)'!T29&lt;0,"　 あなたがへらしたもえるごみの量　約"&amp;ABS(ROUND('集計シート (報告書用)'!T29,1))&amp;"kg","　")</f>
        <v>　</v>
      </c>
      <c r="M21" s="99" t="str">
        <f>IF('集計シート (報告書用)'!T29&lt;0,"　 もし、静岡市民全員が同じくらいへらせたときの量："&amp;ABS(ROUND('集計シート (報告書用)'!U29,1))&amp;"ｔ！","　")</f>
        <v>　</v>
      </c>
      <c r="N21" s="99" t="str">
        <f>IF('集計シート (報告書用)'!T29&lt;0,"　 （バス"&amp;ABS(ROUND('集計シート (報告書用)'!V29,1))&amp;"台分！）","　")</f>
        <v>　</v>
      </c>
      <c r="O21" s="99" t="str">
        <f>IF(入力シート!C29="","",YEAR(入力シート!$C$4))</f>
        <v/>
      </c>
      <c r="P21" s="99" t="str">
        <f>IF(入力シート!C29="","",MONTH(入力シート!$C$4))</f>
        <v/>
      </c>
      <c r="Q21" s="102" t="str">
        <f>IF(入力シート!C29="","",DAY(入力シート!$C$4))</f>
        <v/>
      </c>
    </row>
    <row r="22" spans="1:17" x14ac:dyDescent="0.15">
      <c r="A22" s="98" t="str">
        <f>IF(入力シート!C30="","",入力シート!$C$1)</f>
        <v/>
      </c>
      <c r="B22" s="99" t="str">
        <f>IF(入力シート!C30="","",入力シート!$C$2)</f>
        <v/>
      </c>
      <c r="C22" s="99" t="str">
        <f>IF(入力シート!C30="","",入力シート!B30)</f>
        <v/>
      </c>
      <c r="D22" s="99" t="str">
        <f>IF(入力シート!C30="","",入力シート!C30)</f>
        <v/>
      </c>
      <c r="E22" s="100" t="str">
        <f>IF(入力シート!C30="","",'集計シート (報告書用)'!S30&amp;".png")</f>
        <v/>
      </c>
      <c r="F22" s="100" t="str">
        <f>'集計シート (報告書用)'!S30</f>
        <v/>
      </c>
      <c r="G22" s="100" t="str">
        <f>'集計シート (報告書用)'!N30</f>
        <v/>
      </c>
      <c r="H22" s="99" t="str">
        <f>IF(AND(10&lt;='集計シート (報告書用)'!X30,'集計シート (報告書用)'!X30&lt;=15,7&lt;='集計シート (報告書用)'!R30,'集計シート (報告書用)'!R30&lt;=9),表彰状印刷用シート!$W$111,IF(AND(10&lt;='集計シート (報告書用)'!X30,'集計シート (報告書用)'!X30&lt;=15,4&lt;='集計シート (報告書用)'!R30,'集計シート (報告書用)'!R30&lt;=6),表彰状印刷用シート!$W$112,IF(AND(10&lt;='集計シート (報告書用)'!X30,'集計シート (報告書用)'!X30&lt;=15,0&lt;='集計シート (報告書用)'!R30,'集計シート (報告書用)'!R30&lt;=3),表彰状印刷用シート!$W$113,IF(AND(6&lt;='集計シート (報告書用)'!X30,'集計シート (報告書用)'!X30&lt;=9,7&lt;='集計シート (報告書用)'!R30,'集計シート (報告書用)'!R30&lt;=9),表彰状印刷用シート!$W$114,IF(AND(6&lt;='集計シート (報告書用)'!X30,'集計シート (報告書用)'!X30&lt;=9,4&lt;='集計シート (報告書用)'!R30,'集計シート (報告書用)'!R30&lt;=6),表彰状印刷用シート!$W$115,IF(AND(6&lt;='集計シート (報告書用)'!X30,'集計シート (報告書用)'!X30&lt;=9,0&lt;='集計シート (報告書用)'!R30,'集計シート (報告書用)'!R30&lt;=3),表彰状印刷用シート!$W$116,IF(AND(3&lt;='集計シート (報告書用)'!X30,'集計シート (報告書用)'!X30&lt;=5,7&lt;='集計シート (報告書用)'!R30,'集計シート (報告書用)'!R30&lt;=9),表彰状印刷用シート!$W$117,IF(AND(3&lt;='集計シート (報告書用)'!X30,'集計シート (報告書用)'!X30&lt;=5,4&lt;='集計シート (報告書用)'!R30,'集計シート (報告書用)'!R30&lt;=6),表彰状印刷用シート!$W$118,IF(AND(3&lt;='集計シート (報告書用)'!X30,'集計シート (報告書用)'!X30&lt;=5,0&lt;='集計シート (報告書用)'!R30,'集計シート (報告書用)'!R30&lt;=3),表彰状印刷用シート!$W$119,IF(AND(0&lt;='集計シート (報告書用)'!X30,'集計シート (報告書用)'!X30&lt;=2,7&lt;='集計シート (報告書用)'!R30,'集計シート (報告書用)'!R30&lt;=9),表彰状印刷用シート!$W$120,IF(AND(0&lt;='集計シート (報告書用)'!X30,'集計シート (報告書用)'!X30&lt;=2,4&lt;='集計シート (報告書用)'!R30,'集計シート (報告書用)'!R30&lt;=6),表彰状印刷用シート!$W$121,IF(AND(0&lt;='集計シート (報告書用)'!X30,'集計シート (報告書用)'!X30&lt;=2,0&lt;='集計シート (報告書用)'!R30,'集計シート (報告書用)'!R30&lt;=3),表彰状印刷用シート!$W$122,""))))))))))))</f>
        <v/>
      </c>
      <c r="I22" s="99" t="str">
        <f>IF(AND(10&lt;='集計シート (報告書用)'!N30,'集計シート (報告書用)'!N30&lt;=15,7&lt;='集計シート (報告書用)'!R30,'集計シート (報告書用)'!R30&lt;=9),表彰状印刷用シート!$Y$111,IF(AND(10&lt;='集計シート (報告書用)'!N30,'集計シート (報告書用)'!N30&lt;=15,4&lt;='集計シート (報告書用)'!R30,'集計シート (報告書用)'!R30&lt;=6),表彰状印刷用シート!$Y$112,IF(AND(10&lt;='集計シート (報告書用)'!N30,'集計シート (報告書用)'!N30&lt;=15,0&lt;='集計シート (報告書用)'!R30,'集計シート (報告書用)'!R30&lt;=3),表彰状印刷用シート!$Y$113,IF(AND(6&lt;='集計シート (報告書用)'!N30,'集計シート (報告書用)'!N30&lt;=9,7&lt;='集計シート (報告書用)'!R30,'集計シート (報告書用)'!R30&lt;=9),表彰状印刷用シート!$Y$114,IF(AND(6&lt;='集計シート (報告書用)'!N30,'集計シート (報告書用)'!N30&lt;=9,4&lt;='集計シート (報告書用)'!R30,'集計シート (報告書用)'!R30&lt;=6),表彰状印刷用シート!$Y$115,IF(AND(6&lt;='集計シート (報告書用)'!N30,'集計シート (報告書用)'!N30&lt;=9,0&lt;='集計シート (報告書用)'!R30,'集計シート (報告書用)'!R30&lt;=3),表彰状印刷用シート!$Y$116,IF(AND(3&lt;='集計シート (報告書用)'!N30,'集計シート (報告書用)'!N30&lt;=5,7&lt;='集計シート (報告書用)'!R30,'集計シート (報告書用)'!R30&lt;=9),表彰状印刷用シート!$Y$117,IF(AND(3&lt;='集計シート (報告書用)'!N30,'集計シート (報告書用)'!N30&lt;=5,4&lt;='集計シート (報告書用)'!R30,'集計シート (報告書用)'!R30&lt;=6),表彰状印刷用シート!$Y$118,IF(AND(3&lt;='集計シート (報告書用)'!N30,'集計シート (報告書用)'!N30&lt;=5,0&lt;='集計シート (報告書用)'!R30,'集計シート (報告書用)'!R30&lt;=3),表彰状印刷用シート!$Y$119,IF(AND(0&lt;='集計シート (報告書用)'!N30,'集計シート (報告書用)'!N30&lt;=2,7&lt;='集計シート (報告書用)'!R30,'集計シート (報告書用)'!R30&lt;=9),表彰状印刷用シート!$Y$120,IF(AND(0&lt;='集計シート (報告書用)'!N30,'集計シート (報告書用)'!N30&lt;=2,4&lt;='集計シート (報告書用)'!R30,'集計シート (報告書用)'!R30&lt;=6),表彰状印刷用シート!$Y$121,IF(AND(0&lt;='集計シート (報告書用)'!N30,'集計シート (報告書用)'!N30&lt;=2,0&lt;='集計シート (報告書用)'!R30,'集計シート (報告書用)'!R30&lt;=3),表彰状印刷用シート!$Y$122,""))))))))))))</f>
        <v/>
      </c>
      <c r="J22" s="99" t="str">
        <f>IF(入力シート!C30="","",'集計シート (報告書用)'!$N$50)</f>
        <v/>
      </c>
      <c r="K22" s="99" t="str">
        <f>IF('集計シート (報告書用)'!T30&lt;0,"★　☆　プラスチャレンジの結果　☆　★","　")</f>
        <v>　</v>
      </c>
      <c r="L22" s="101" t="str">
        <f>IF('集計シート (報告書用)'!T30&lt;0,"　 あなたがへらしたもえるごみの量　約"&amp;ABS(ROUND('集計シート (報告書用)'!T30,1))&amp;"kg","　")</f>
        <v>　</v>
      </c>
      <c r="M22" s="99" t="str">
        <f>IF('集計シート (報告書用)'!T30&lt;0,"　 もし、静岡市民全員が同じくらいへらせたときの量："&amp;ABS(ROUND('集計シート (報告書用)'!U30,1))&amp;"ｔ！","　")</f>
        <v>　</v>
      </c>
      <c r="N22" s="99" t="str">
        <f>IF('集計シート (報告書用)'!T30&lt;0,"　 （バス"&amp;ABS(ROUND('集計シート (報告書用)'!V30,1))&amp;"台分！）","　")</f>
        <v>　</v>
      </c>
      <c r="O22" s="99" t="str">
        <f>IF(入力シート!C30="","",YEAR(入力シート!$C$4))</f>
        <v/>
      </c>
      <c r="P22" s="99" t="str">
        <f>IF(入力シート!C30="","",MONTH(入力シート!$C$4))</f>
        <v/>
      </c>
      <c r="Q22" s="102" t="str">
        <f>IF(入力シート!C30="","",DAY(入力シート!$C$4))</f>
        <v/>
      </c>
    </row>
    <row r="23" spans="1:17" x14ac:dyDescent="0.15">
      <c r="A23" s="98" t="str">
        <f>IF(入力シート!C31="","",入力シート!$C$1)</f>
        <v/>
      </c>
      <c r="B23" s="99" t="str">
        <f>IF(入力シート!C31="","",入力シート!$C$2)</f>
        <v/>
      </c>
      <c r="C23" s="99" t="str">
        <f>IF(入力シート!C31="","",入力シート!B31)</f>
        <v/>
      </c>
      <c r="D23" s="99" t="str">
        <f>IF(入力シート!C31="","",入力シート!C31)</f>
        <v/>
      </c>
      <c r="E23" s="100" t="str">
        <f>IF(入力シート!C31="","",'集計シート (報告書用)'!S31&amp;".png")</f>
        <v/>
      </c>
      <c r="F23" s="100" t="str">
        <f>'集計シート (報告書用)'!S31</f>
        <v/>
      </c>
      <c r="G23" s="100" t="str">
        <f>'集計シート (報告書用)'!N31</f>
        <v/>
      </c>
      <c r="H23" s="99" t="str">
        <f>IF(AND(10&lt;='集計シート (報告書用)'!X31,'集計シート (報告書用)'!X31&lt;=15,7&lt;='集計シート (報告書用)'!R31,'集計シート (報告書用)'!R31&lt;=9),表彰状印刷用シート!$W$111,IF(AND(10&lt;='集計シート (報告書用)'!X31,'集計シート (報告書用)'!X31&lt;=15,4&lt;='集計シート (報告書用)'!R31,'集計シート (報告書用)'!R31&lt;=6),表彰状印刷用シート!$W$112,IF(AND(10&lt;='集計シート (報告書用)'!X31,'集計シート (報告書用)'!X31&lt;=15,0&lt;='集計シート (報告書用)'!R31,'集計シート (報告書用)'!R31&lt;=3),表彰状印刷用シート!$W$113,IF(AND(6&lt;='集計シート (報告書用)'!X31,'集計シート (報告書用)'!X31&lt;=9,7&lt;='集計シート (報告書用)'!R31,'集計シート (報告書用)'!R31&lt;=9),表彰状印刷用シート!$W$114,IF(AND(6&lt;='集計シート (報告書用)'!X31,'集計シート (報告書用)'!X31&lt;=9,4&lt;='集計シート (報告書用)'!R31,'集計シート (報告書用)'!R31&lt;=6),表彰状印刷用シート!$W$115,IF(AND(6&lt;='集計シート (報告書用)'!X31,'集計シート (報告書用)'!X31&lt;=9,0&lt;='集計シート (報告書用)'!R31,'集計シート (報告書用)'!R31&lt;=3),表彰状印刷用シート!$W$116,IF(AND(3&lt;='集計シート (報告書用)'!X31,'集計シート (報告書用)'!X31&lt;=5,7&lt;='集計シート (報告書用)'!R31,'集計シート (報告書用)'!R31&lt;=9),表彰状印刷用シート!$W$117,IF(AND(3&lt;='集計シート (報告書用)'!X31,'集計シート (報告書用)'!X31&lt;=5,4&lt;='集計シート (報告書用)'!R31,'集計シート (報告書用)'!R31&lt;=6),表彰状印刷用シート!$W$118,IF(AND(3&lt;='集計シート (報告書用)'!X31,'集計シート (報告書用)'!X31&lt;=5,0&lt;='集計シート (報告書用)'!R31,'集計シート (報告書用)'!R31&lt;=3),表彰状印刷用シート!$W$119,IF(AND(0&lt;='集計シート (報告書用)'!X31,'集計シート (報告書用)'!X31&lt;=2,7&lt;='集計シート (報告書用)'!R31,'集計シート (報告書用)'!R31&lt;=9),表彰状印刷用シート!$W$120,IF(AND(0&lt;='集計シート (報告書用)'!X31,'集計シート (報告書用)'!X31&lt;=2,4&lt;='集計シート (報告書用)'!R31,'集計シート (報告書用)'!R31&lt;=6),表彰状印刷用シート!$W$121,IF(AND(0&lt;='集計シート (報告書用)'!X31,'集計シート (報告書用)'!X31&lt;=2,0&lt;='集計シート (報告書用)'!R31,'集計シート (報告書用)'!R31&lt;=3),表彰状印刷用シート!$W$122,""))))))))))))</f>
        <v/>
      </c>
      <c r="I23" s="99" t="str">
        <f>IF(AND(10&lt;='集計シート (報告書用)'!N31,'集計シート (報告書用)'!N31&lt;=15,7&lt;='集計シート (報告書用)'!R31,'集計シート (報告書用)'!R31&lt;=9),表彰状印刷用シート!$Y$111,IF(AND(10&lt;='集計シート (報告書用)'!N31,'集計シート (報告書用)'!N31&lt;=15,4&lt;='集計シート (報告書用)'!R31,'集計シート (報告書用)'!R31&lt;=6),表彰状印刷用シート!$Y$112,IF(AND(10&lt;='集計シート (報告書用)'!N31,'集計シート (報告書用)'!N31&lt;=15,0&lt;='集計シート (報告書用)'!R31,'集計シート (報告書用)'!R31&lt;=3),表彰状印刷用シート!$Y$113,IF(AND(6&lt;='集計シート (報告書用)'!N31,'集計シート (報告書用)'!N31&lt;=9,7&lt;='集計シート (報告書用)'!R31,'集計シート (報告書用)'!R31&lt;=9),表彰状印刷用シート!$Y$114,IF(AND(6&lt;='集計シート (報告書用)'!N31,'集計シート (報告書用)'!N31&lt;=9,4&lt;='集計シート (報告書用)'!R31,'集計シート (報告書用)'!R31&lt;=6),表彰状印刷用シート!$Y$115,IF(AND(6&lt;='集計シート (報告書用)'!N31,'集計シート (報告書用)'!N31&lt;=9,0&lt;='集計シート (報告書用)'!R31,'集計シート (報告書用)'!R31&lt;=3),表彰状印刷用シート!$Y$116,IF(AND(3&lt;='集計シート (報告書用)'!N31,'集計シート (報告書用)'!N31&lt;=5,7&lt;='集計シート (報告書用)'!R31,'集計シート (報告書用)'!R31&lt;=9),表彰状印刷用シート!$Y$117,IF(AND(3&lt;='集計シート (報告書用)'!N31,'集計シート (報告書用)'!N31&lt;=5,4&lt;='集計シート (報告書用)'!R31,'集計シート (報告書用)'!R31&lt;=6),表彰状印刷用シート!$Y$118,IF(AND(3&lt;='集計シート (報告書用)'!N31,'集計シート (報告書用)'!N31&lt;=5,0&lt;='集計シート (報告書用)'!R31,'集計シート (報告書用)'!R31&lt;=3),表彰状印刷用シート!$Y$119,IF(AND(0&lt;='集計シート (報告書用)'!N31,'集計シート (報告書用)'!N31&lt;=2,7&lt;='集計シート (報告書用)'!R31,'集計シート (報告書用)'!R31&lt;=9),表彰状印刷用シート!$Y$120,IF(AND(0&lt;='集計シート (報告書用)'!N31,'集計シート (報告書用)'!N31&lt;=2,4&lt;='集計シート (報告書用)'!R31,'集計シート (報告書用)'!R31&lt;=6),表彰状印刷用シート!$Y$121,IF(AND(0&lt;='集計シート (報告書用)'!N31,'集計シート (報告書用)'!N31&lt;=2,0&lt;='集計シート (報告書用)'!R31,'集計シート (報告書用)'!R31&lt;=3),表彰状印刷用シート!$Y$122,""))))))))))))</f>
        <v/>
      </c>
      <c r="J23" s="99" t="str">
        <f>IF(入力シート!C31="","",'集計シート (報告書用)'!$N$50)</f>
        <v/>
      </c>
      <c r="K23" s="99" t="str">
        <f>IF('集計シート (報告書用)'!T31&lt;0,"★　☆　プラスチャレンジの結果　☆　★","　")</f>
        <v>　</v>
      </c>
      <c r="L23" s="101" t="str">
        <f>IF('集計シート (報告書用)'!T31&lt;0,"　 あなたがへらしたもえるごみの量　約"&amp;ABS(ROUND('集計シート (報告書用)'!T31,1))&amp;"kg","　")</f>
        <v>　</v>
      </c>
      <c r="M23" s="99" t="str">
        <f>IF('集計シート (報告書用)'!T31&lt;0,"　 もし、静岡市民全員が同じくらいへらせたときの量："&amp;ABS(ROUND('集計シート (報告書用)'!U31,1))&amp;"ｔ！","　")</f>
        <v>　</v>
      </c>
      <c r="N23" s="99" t="str">
        <f>IF('集計シート (報告書用)'!T31&lt;0,"　 （バス"&amp;ABS(ROUND('集計シート (報告書用)'!V31,1))&amp;"台分！）","　")</f>
        <v>　</v>
      </c>
      <c r="O23" s="99" t="str">
        <f>IF(入力シート!C31="","",YEAR(入力シート!$C$4))</f>
        <v/>
      </c>
      <c r="P23" s="99" t="str">
        <f>IF(入力シート!C31="","",MONTH(入力シート!$C$4))</f>
        <v/>
      </c>
      <c r="Q23" s="102" t="str">
        <f>IF(入力シート!C31="","",DAY(入力シート!$C$4))</f>
        <v/>
      </c>
    </row>
    <row r="24" spans="1:17" x14ac:dyDescent="0.15">
      <c r="A24" s="98" t="str">
        <f>IF(入力シート!C32="","",入力シート!$C$1)</f>
        <v/>
      </c>
      <c r="B24" s="99" t="str">
        <f>IF(入力シート!C32="","",入力シート!$C$2)</f>
        <v/>
      </c>
      <c r="C24" s="99" t="str">
        <f>IF(入力シート!C32="","",入力シート!B32)</f>
        <v/>
      </c>
      <c r="D24" s="99" t="str">
        <f>IF(入力シート!C32="","",入力シート!C32)</f>
        <v/>
      </c>
      <c r="E24" s="100" t="str">
        <f>IF(入力シート!C32="","",'集計シート (報告書用)'!S32&amp;".png")</f>
        <v/>
      </c>
      <c r="F24" s="100" t="str">
        <f>'集計シート (報告書用)'!S32</f>
        <v/>
      </c>
      <c r="G24" s="100" t="str">
        <f>'集計シート (報告書用)'!N32</f>
        <v/>
      </c>
      <c r="H24" s="99" t="str">
        <f>IF(AND(10&lt;='集計シート (報告書用)'!X32,'集計シート (報告書用)'!X32&lt;=15,7&lt;='集計シート (報告書用)'!R32,'集計シート (報告書用)'!R32&lt;=9),表彰状印刷用シート!$W$111,IF(AND(10&lt;='集計シート (報告書用)'!X32,'集計シート (報告書用)'!X32&lt;=15,4&lt;='集計シート (報告書用)'!R32,'集計シート (報告書用)'!R32&lt;=6),表彰状印刷用シート!$W$112,IF(AND(10&lt;='集計シート (報告書用)'!X32,'集計シート (報告書用)'!X32&lt;=15,0&lt;='集計シート (報告書用)'!R32,'集計シート (報告書用)'!R32&lt;=3),表彰状印刷用シート!$W$113,IF(AND(6&lt;='集計シート (報告書用)'!X32,'集計シート (報告書用)'!X32&lt;=9,7&lt;='集計シート (報告書用)'!R32,'集計シート (報告書用)'!R32&lt;=9),表彰状印刷用シート!$W$114,IF(AND(6&lt;='集計シート (報告書用)'!X32,'集計シート (報告書用)'!X32&lt;=9,4&lt;='集計シート (報告書用)'!R32,'集計シート (報告書用)'!R32&lt;=6),表彰状印刷用シート!$W$115,IF(AND(6&lt;='集計シート (報告書用)'!X32,'集計シート (報告書用)'!X32&lt;=9,0&lt;='集計シート (報告書用)'!R32,'集計シート (報告書用)'!R32&lt;=3),表彰状印刷用シート!$W$116,IF(AND(3&lt;='集計シート (報告書用)'!X32,'集計シート (報告書用)'!X32&lt;=5,7&lt;='集計シート (報告書用)'!R32,'集計シート (報告書用)'!R32&lt;=9),表彰状印刷用シート!$W$117,IF(AND(3&lt;='集計シート (報告書用)'!X32,'集計シート (報告書用)'!X32&lt;=5,4&lt;='集計シート (報告書用)'!R32,'集計シート (報告書用)'!R32&lt;=6),表彰状印刷用シート!$W$118,IF(AND(3&lt;='集計シート (報告書用)'!X32,'集計シート (報告書用)'!X32&lt;=5,0&lt;='集計シート (報告書用)'!R32,'集計シート (報告書用)'!R32&lt;=3),表彰状印刷用シート!$W$119,IF(AND(0&lt;='集計シート (報告書用)'!X32,'集計シート (報告書用)'!X32&lt;=2,7&lt;='集計シート (報告書用)'!R32,'集計シート (報告書用)'!R32&lt;=9),表彰状印刷用シート!$W$120,IF(AND(0&lt;='集計シート (報告書用)'!X32,'集計シート (報告書用)'!X32&lt;=2,4&lt;='集計シート (報告書用)'!R32,'集計シート (報告書用)'!R32&lt;=6),表彰状印刷用シート!$W$121,IF(AND(0&lt;='集計シート (報告書用)'!X32,'集計シート (報告書用)'!X32&lt;=2,0&lt;='集計シート (報告書用)'!R32,'集計シート (報告書用)'!R32&lt;=3),表彰状印刷用シート!$W$122,""))))))))))))</f>
        <v/>
      </c>
      <c r="I24" s="99" t="str">
        <f>IF(AND(10&lt;='集計シート (報告書用)'!N32,'集計シート (報告書用)'!N32&lt;=15,7&lt;='集計シート (報告書用)'!R32,'集計シート (報告書用)'!R32&lt;=9),表彰状印刷用シート!$Y$111,IF(AND(10&lt;='集計シート (報告書用)'!N32,'集計シート (報告書用)'!N32&lt;=15,4&lt;='集計シート (報告書用)'!R32,'集計シート (報告書用)'!R32&lt;=6),表彰状印刷用シート!$Y$112,IF(AND(10&lt;='集計シート (報告書用)'!N32,'集計シート (報告書用)'!N32&lt;=15,0&lt;='集計シート (報告書用)'!R32,'集計シート (報告書用)'!R32&lt;=3),表彰状印刷用シート!$Y$113,IF(AND(6&lt;='集計シート (報告書用)'!N32,'集計シート (報告書用)'!N32&lt;=9,7&lt;='集計シート (報告書用)'!R32,'集計シート (報告書用)'!R32&lt;=9),表彰状印刷用シート!$Y$114,IF(AND(6&lt;='集計シート (報告書用)'!N32,'集計シート (報告書用)'!N32&lt;=9,4&lt;='集計シート (報告書用)'!R32,'集計シート (報告書用)'!R32&lt;=6),表彰状印刷用シート!$Y$115,IF(AND(6&lt;='集計シート (報告書用)'!N32,'集計シート (報告書用)'!N32&lt;=9,0&lt;='集計シート (報告書用)'!R32,'集計シート (報告書用)'!R32&lt;=3),表彰状印刷用シート!$Y$116,IF(AND(3&lt;='集計シート (報告書用)'!N32,'集計シート (報告書用)'!N32&lt;=5,7&lt;='集計シート (報告書用)'!R32,'集計シート (報告書用)'!R32&lt;=9),表彰状印刷用シート!$Y$117,IF(AND(3&lt;='集計シート (報告書用)'!N32,'集計シート (報告書用)'!N32&lt;=5,4&lt;='集計シート (報告書用)'!R32,'集計シート (報告書用)'!R32&lt;=6),表彰状印刷用シート!$Y$118,IF(AND(3&lt;='集計シート (報告書用)'!N32,'集計シート (報告書用)'!N32&lt;=5,0&lt;='集計シート (報告書用)'!R32,'集計シート (報告書用)'!R32&lt;=3),表彰状印刷用シート!$Y$119,IF(AND(0&lt;='集計シート (報告書用)'!N32,'集計シート (報告書用)'!N32&lt;=2,7&lt;='集計シート (報告書用)'!R32,'集計シート (報告書用)'!R32&lt;=9),表彰状印刷用シート!$Y$120,IF(AND(0&lt;='集計シート (報告書用)'!N32,'集計シート (報告書用)'!N32&lt;=2,4&lt;='集計シート (報告書用)'!R32,'集計シート (報告書用)'!R32&lt;=6),表彰状印刷用シート!$Y$121,IF(AND(0&lt;='集計シート (報告書用)'!N32,'集計シート (報告書用)'!N32&lt;=2,0&lt;='集計シート (報告書用)'!R32,'集計シート (報告書用)'!R32&lt;=3),表彰状印刷用シート!$Y$122,""))))))))))))</f>
        <v/>
      </c>
      <c r="J24" s="99" t="str">
        <f>IF(入力シート!C32="","",'集計シート (報告書用)'!$N$50)</f>
        <v/>
      </c>
      <c r="K24" s="99" t="str">
        <f>IF('集計シート (報告書用)'!T32&lt;0,"★　☆　プラスチャレンジの結果　☆　★","　")</f>
        <v>　</v>
      </c>
      <c r="L24" s="101" t="str">
        <f>IF('集計シート (報告書用)'!T32&lt;0,"　 あなたがへらしたもえるごみの量　約"&amp;ABS(ROUND('集計シート (報告書用)'!T32,1))&amp;"kg","　")</f>
        <v>　</v>
      </c>
      <c r="M24" s="99" t="str">
        <f>IF('集計シート (報告書用)'!T32&lt;0,"　 もし、静岡市民全員が同じくらいへらせたときの量："&amp;ABS(ROUND('集計シート (報告書用)'!U32,1))&amp;"ｔ！","　")</f>
        <v>　</v>
      </c>
      <c r="N24" s="99" t="str">
        <f>IF('集計シート (報告書用)'!T32&lt;0,"　 （バス"&amp;ABS(ROUND('集計シート (報告書用)'!V32,1))&amp;"台分！）","　")</f>
        <v>　</v>
      </c>
      <c r="O24" s="99" t="str">
        <f>IF(入力シート!C32="","",YEAR(入力シート!$C$4))</f>
        <v/>
      </c>
      <c r="P24" s="99" t="str">
        <f>IF(入力シート!C32="","",MONTH(入力シート!$C$4))</f>
        <v/>
      </c>
      <c r="Q24" s="102" t="str">
        <f>IF(入力シート!C32="","",DAY(入力シート!$C$4))</f>
        <v/>
      </c>
    </row>
    <row r="25" spans="1:17" x14ac:dyDescent="0.15">
      <c r="A25" s="98" t="str">
        <f>IF(入力シート!C33="","",入力シート!$C$1)</f>
        <v/>
      </c>
      <c r="B25" s="99" t="str">
        <f>IF(入力シート!C33="","",入力シート!$C$2)</f>
        <v/>
      </c>
      <c r="C25" s="99" t="str">
        <f>IF(入力シート!C33="","",入力シート!B33)</f>
        <v/>
      </c>
      <c r="D25" s="99" t="str">
        <f>IF(入力シート!C33="","",入力シート!C33)</f>
        <v/>
      </c>
      <c r="E25" s="100" t="str">
        <f>IF(入力シート!C33="","",'集計シート (報告書用)'!S33&amp;".png")</f>
        <v/>
      </c>
      <c r="F25" s="100" t="str">
        <f>'集計シート (報告書用)'!S33</f>
        <v/>
      </c>
      <c r="G25" s="100" t="str">
        <f>'集計シート (報告書用)'!N33</f>
        <v/>
      </c>
      <c r="H25" s="99" t="str">
        <f>IF(AND(10&lt;='集計シート (報告書用)'!X33,'集計シート (報告書用)'!X33&lt;=15,7&lt;='集計シート (報告書用)'!R33,'集計シート (報告書用)'!R33&lt;=9),表彰状印刷用シート!$W$111,IF(AND(10&lt;='集計シート (報告書用)'!X33,'集計シート (報告書用)'!X33&lt;=15,4&lt;='集計シート (報告書用)'!R33,'集計シート (報告書用)'!R33&lt;=6),表彰状印刷用シート!$W$112,IF(AND(10&lt;='集計シート (報告書用)'!X33,'集計シート (報告書用)'!X33&lt;=15,0&lt;='集計シート (報告書用)'!R33,'集計シート (報告書用)'!R33&lt;=3),表彰状印刷用シート!$W$113,IF(AND(6&lt;='集計シート (報告書用)'!X33,'集計シート (報告書用)'!X33&lt;=9,7&lt;='集計シート (報告書用)'!R33,'集計シート (報告書用)'!R33&lt;=9),表彰状印刷用シート!$W$114,IF(AND(6&lt;='集計シート (報告書用)'!X33,'集計シート (報告書用)'!X33&lt;=9,4&lt;='集計シート (報告書用)'!R33,'集計シート (報告書用)'!R33&lt;=6),表彰状印刷用シート!$W$115,IF(AND(6&lt;='集計シート (報告書用)'!X33,'集計シート (報告書用)'!X33&lt;=9,0&lt;='集計シート (報告書用)'!R33,'集計シート (報告書用)'!R33&lt;=3),表彰状印刷用シート!$W$116,IF(AND(3&lt;='集計シート (報告書用)'!X33,'集計シート (報告書用)'!X33&lt;=5,7&lt;='集計シート (報告書用)'!R33,'集計シート (報告書用)'!R33&lt;=9),表彰状印刷用シート!$W$117,IF(AND(3&lt;='集計シート (報告書用)'!X33,'集計シート (報告書用)'!X33&lt;=5,4&lt;='集計シート (報告書用)'!R33,'集計シート (報告書用)'!R33&lt;=6),表彰状印刷用シート!$W$118,IF(AND(3&lt;='集計シート (報告書用)'!X33,'集計シート (報告書用)'!X33&lt;=5,0&lt;='集計シート (報告書用)'!R33,'集計シート (報告書用)'!R33&lt;=3),表彰状印刷用シート!$W$119,IF(AND(0&lt;='集計シート (報告書用)'!X33,'集計シート (報告書用)'!X33&lt;=2,7&lt;='集計シート (報告書用)'!R33,'集計シート (報告書用)'!R33&lt;=9),表彰状印刷用シート!$W$120,IF(AND(0&lt;='集計シート (報告書用)'!X33,'集計シート (報告書用)'!X33&lt;=2,4&lt;='集計シート (報告書用)'!R33,'集計シート (報告書用)'!R33&lt;=6),表彰状印刷用シート!$W$121,IF(AND(0&lt;='集計シート (報告書用)'!X33,'集計シート (報告書用)'!X33&lt;=2,0&lt;='集計シート (報告書用)'!R33,'集計シート (報告書用)'!R33&lt;=3),表彰状印刷用シート!$W$122,""))))))))))))</f>
        <v/>
      </c>
      <c r="I25" s="99" t="str">
        <f>IF(AND(10&lt;='集計シート (報告書用)'!N33,'集計シート (報告書用)'!N33&lt;=15,7&lt;='集計シート (報告書用)'!R33,'集計シート (報告書用)'!R33&lt;=9),表彰状印刷用シート!$Y$111,IF(AND(10&lt;='集計シート (報告書用)'!N33,'集計シート (報告書用)'!N33&lt;=15,4&lt;='集計シート (報告書用)'!R33,'集計シート (報告書用)'!R33&lt;=6),表彰状印刷用シート!$Y$112,IF(AND(10&lt;='集計シート (報告書用)'!N33,'集計シート (報告書用)'!N33&lt;=15,0&lt;='集計シート (報告書用)'!R33,'集計シート (報告書用)'!R33&lt;=3),表彰状印刷用シート!$Y$113,IF(AND(6&lt;='集計シート (報告書用)'!N33,'集計シート (報告書用)'!N33&lt;=9,7&lt;='集計シート (報告書用)'!R33,'集計シート (報告書用)'!R33&lt;=9),表彰状印刷用シート!$Y$114,IF(AND(6&lt;='集計シート (報告書用)'!N33,'集計シート (報告書用)'!N33&lt;=9,4&lt;='集計シート (報告書用)'!R33,'集計シート (報告書用)'!R33&lt;=6),表彰状印刷用シート!$Y$115,IF(AND(6&lt;='集計シート (報告書用)'!N33,'集計シート (報告書用)'!N33&lt;=9,0&lt;='集計シート (報告書用)'!R33,'集計シート (報告書用)'!R33&lt;=3),表彰状印刷用シート!$Y$116,IF(AND(3&lt;='集計シート (報告書用)'!N33,'集計シート (報告書用)'!N33&lt;=5,7&lt;='集計シート (報告書用)'!R33,'集計シート (報告書用)'!R33&lt;=9),表彰状印刷用シート!$Y$117,IF(AND(3&lt;='集計シート (報告書用)'!N33,'集計シート (報告書用)'!N33&lt;=5,4&lt;='集計シート (報告書用)'!R33,'集計シート (報告書用)'!R33&lt;=6),表彰状印刷用シート!$Y$118,IF(AND(3&lt;='集計シート (報告書用)'!N33,'集計シート (報告書用)'!N33&lt;=5,0&lt;='集計シート (報告書用)'!R33,'集計シート (報告書用)'!R33&lt;=3),表彰状印刷用シート!$Y$119,IF(AND(0&lt;='集計シート (報告書用)'!N33,'集計シート (報告書用)'!N33&lt;=2,7&lt;='集計シート (報告書用)'!R33,'集計シート (報告書用)'!R33&lt;=9),表彰状印刷用シート!$Y$120,IF(AND(0&lt;='集計シート (報告書用)'!N33,'集計シート (報告書用)'!N33&lt;=2,4&lt;='集計シート (報告書用)'!R33,'集計シート (報告書用)'!R33&lt;=6),表彰状印刷用シート!$Y$121,IF(AND(0&lt;='集計シート (報告書用)'!N33,'集計シート (報告書用)'!N33&lt;=2,0&lt;='集計シート (報告書用)'!R33,'集計シート (報告書用)'!R33&lt;=3),表彰状印刷用シート!$Y$122,""))))))))))))</f>
        <v/>
      </c>
      <c r="J25" s="99" t="str">
        <f>IF(入力シート!C33="","",'集計シート (報告書用)'!$N$50)</f>
        <v/>
      </c>
      <c r="K25" s="99" t="str">
        <f>IF('集計シート (報告書用)'!T33&lt;0,"★　☆　プラスチャレンジの結果　☆　★","　")</f>
        <v>　</v>
      </c>
      <c r="L25" s="101" t="str">
        <f>IF('集計シート (報告書用)'!T33&lt;0,"　 あなたがへらしたもえるごみの量　約"&amp;ABS(ROUND('集計シート (報告書用)'!T33,1))&amp;"kg","　")</f>
        <v>　</v>
      </c>
      <c r="M25" s="99" t="str">
        <f>IF('集計シート (報告書用)'!T33&lt;0,"　 もし、静岡市民全員が同じくらいへらせたときの量："&amp;ABS(ROUND('集計シート (報告書用)'!U33,1))&amp;"ｔ！","　")</f>
        <v>　</v>
      </c>
      <c r="N25" s="99" t="str">
        <f>IF('集計シート (報告書用)'!T33&lt;0,"　 （バス"&amp;ABS(ROUND('集計シート (報告書用)'!V33,1))&amp;"台分！）","　")</f>
        <v>　</v>
      </c>
      <c r="O25" s="99" t="str">
        <f>IF(入力シート!C33="","",YEAR(入力シート!$C$4))</f>
        <v/>
      </c>
      <c r="P25" s="99" t="str">
        <f>IF(入力シート!C33="","",MONTH(入力シート!$C$4))</f>
        <v/>
      </c>
      <c r="Q25" s="102" t="str">
        <f>IF(入力シート!C33="","",DAY(入力シート!$C$4))</f>
        <v/>
      </c>
    </row>
    <row r="26" spans="1:17" x14ac:dyDescent="0.15">
      <c r="A26" s="98" t="str">
        <f>IF(入力シート!C34="","",入力シート!$C$1)</f>
        <v/>
      </c>
      <c r="B26" s="99" t="str">
        <f>IF(入力シート!C34="","",入力シート!$C$2)</f>
        <v/>
      </c>
      <c r="C26" s="99" t="str">
        <f>IF(入力シート!C34="","",入力シート!B34)</f>
        <v/>
      </c>
      <c r="D26" s="99" t="str">
        <f>IF(入力シート!C34="","",入力シート!C34)</f>
        <v/>
      </c>
      <c r="E26" s="100" t="str">
        <f>IF(入力シート!C34="","",'集計シート (報告書用)'!S34&amp;".png")</f>
        <v/>
      </c>
      <c r="F26" s="100" t="str">
        <f>'集計シート (報告書用)'!S34</f>
        <v/>
      </c>
      <c r="G26" s="100" t="str">
        <f>'集計シート (報告書用)'!N34</f>
        <v/>
      </c>
      <c r="H26" s="99" t="str">
        <f>IF(AND(10&lt;='集計シート (報告書用)'!X34,'集計シート (報告書用)'!X34&lt;=15,7&lt;='集計シート (報告書用)'!R34,'集計シート (報告書用)'!R34&lt;=9),表彰状印刷用シート!$W$111,IF(AND(10&lt;='集計シート (報告書用)'!X34,'集計シート (報告書用)'!X34&lt;=15,4&lt;='集計シート (報告書用)'!R34,'集計シート (報告書用)'!R34&lt;=6),表彰状印刷用シート!$W$112,IF(AND(10&lt;='集計シート (報告書用)'!X34,'集計シート (報告書用)'!X34&lt;=15,0&lt;='集計シート (報告書用)'!R34,'集計シート (報告書用)'!R34&lt;=3),表彰状印刷用シート!$W$113,IF(AND(6&lt;='集計シート (報告書用)'!X34,'集計シート (報告書用)'!X34&lt;=9,7&lt;='集計シート (報告書用)'!R34,'集計シート (報告書用)'!R34&lt;=9),表彰状印刷用シート!$W$114,IF(AND(6&lt;='集計シート (報告書用)'!X34,'集計シート (報告書用)'!X34&lt;=9,4&lt;='集計シート (報告書用)'!R34,'集計シート (報告書用)'!R34&lt;=6),表彰状印刷用シート!$W$115,IF(AND(6&lt;='集計シート (報告書用)'!X34,'集計シート (報告書用)'!X34&lt;=9,0&lt;='集計シート (報告書用)'!R34,'集計シート (報告書用)'!R34&lt;=3),表彰状印刷用シート!$W$116,IF(AND(3&lt;='集計シート (報告書用)'!X34,'集計シート (報告書用)'!X34&lt;=5,7&lt;='集計シート (報告書用)'!R34,'集計シート (報告書用)'!R34&lt;=9),表彰状印刷用シート!$W$117,IF(AND(3&lt;='集計シート (報告書用)'!X34,'集計シート (報告書用)'!X34&lt;=5,4&lt;='集計シート (報告書用)'!R34,'集計シート (報告書用)'!R34&lt;=6),表彰状印刷用シート!$W$118,IF(AND(3&lt;='集計シート (報告書用)'!X34,'集計シート (報告書用)'!X34&lt;=5,0&lt;='集計シート (報告書用)'!R34,'集計シート (報告書用)'!R34&lt;=3),表彰状印刷用シート!$W$119,IF(AND(0&lt;='集計シート (報告書用)'!X34,'集計シート (報告書用)'!X34&lt;=2,7&lt;='集計シート (報告書用)'!R34,'集計シート (報告書用)'!R34&lt;=9),表彰状印刷用シート!$W$120,IF(AND(0&lt;='集計シート (報告書用)'!X34,'集計シート (報告書用)'!X34&lt;=2,4&lt;='集計シート (報告書用)'!R34,'集計シート (報告書用)'!R34&lt;=6),表彰状印刷用シート!$W$121,IF(AND(0&lt;='集計シート (報告書用)'!X34,'集計シート (報告書用)'!X34&lt;=2,0&lt;='集計シート (報告書用)'!R34,'集計シート (報告書用)'!R34&lt;=3),表彰状印刷用シート!$W$122,""))))))))))))</f>
        <v/>
      </c>
      <c r="I26" s="99" t="str">
        <f>IF(AND(10&lt;='集計シート (報告書用)'!N34,'集計シート (報告書用)'!N34&lt;=15,7&lt;='集計シート (報告書用)'!R34,'集計シート (報告書用)'!R34&lt;=9),表彰状印刷用シート!$Y$111,IF(AND(10&lt;='集計シート (報告書用)'!N34,'集計シート (報告書用)'!N34&lt;=15,4&lt;='集計シート (報告書用)'!R34,'集計シート (報告書用)'!R34&lt;=6),表彰状印刷用シート!$Y$112,IF(AND(10&lt;='集計シート (報告書用)'!N34,'集計シート (報告書用)'!N34&lt;=15,0&lt;='集計シート (報告書用)'!R34,'集計シート (報告書用)'!R34&lt;=3),表彰状印刷用シート!$Y$113,IF(AND(6&lt;='集計シート (報告書用)'!N34,'集計シート (報告書用)'!N34&lt;=9,7&lt;='集計シート (報告書用)'!R34,'集計シート (報告書用)'!R34&lt;=9),表彰状印刷用シート!$Y$114,IF(AND(6&lt;='集計シート (報告書用)'!N34,'集計シート (報告書用)'!N34&lt;=9,4&lt;='集計シート (報告書用)'!R34,'集計シート (報告書用)'!R34&lt;=6),表彰状印刷用シート!$Y$115,IF(AND(6&lt;='集計シート (報告書用)'!N34,'集計シート (報告書用)'!N34&lt;=9,0&lt;='集計シート (報告書用)'!R34,'集計シート (報告書用)'!R34&lt;=3),表彰状印刷用シート!$Y$116,IF(AND(3&lt;='集計シート (報告書用)'!N34,'集計シート (報告書用)'!N34&lt;=5,7&lt;='集計シート (報告書用)'!R34,'集計シート (報告書用)'!R34&lt;=9),表彰状印刷用シート!$Y$117,IF(AND(3&lt;='集計シート (報告書用)'!N34,'集計シート (報告書用)'!N34&lt;=5,4&lt;='集計シート (報告書用)'!R34,'集計シート (報告書用)'!R34&lt;=6),表彰状印刷用シート!$Y$118,IF(AND(3&lt;='集計シート (報告書用)'!N34,'集計シート (報告書用)'!N34&lt;=5,0&lt;='集計シート (報告書用)'!R34,'集計シート (報告書用)'!R34&lt;=3),表彰状印刷用シート!$Y$119,IF(AND(0&lt;='集計シート (報告書用)'!N34,'集計シート (報告書用)'!N34&lt;=2,7&lt;='集計シート (報告書用)'!R34,'集計シート (報告書用)'!R34&lt;=9),表彰状印刷用シート!$Y$120,IF(AND(0&lt;='集計シート (報告書用)'!N34,'集計シート (報告書用)'!N34&lt;=2,4&lt;='集計シート (報告書用)'!R34,'集計シート (報告書用)'!R34&lt;=6),表彰状印刷用シート!$Y$121,IF(AND(0&lt;='集計シート (報告書用)'!N34,'集計シート (報告書用)'!N34&lt;=2,0&lt;='集計シート (報告書用)'!R34,'集計シート (報告書用)'!R34&lt;=3),表彰状印刷用シート!$Y$122,""))))))))))))</f>
        <v/>
      </c>
      <c r="J26" s="99" t="str">
        <f>IF(入力シート!C34="","",'集計シート (報告書用)'!$N$50)</f>
        <v/>
      </c>
      <c r="K26" s="99" t="str">
        <f>IF('集計シート (報告書用)'!T34&lt;0,"★　☆　プラスチャレンジの結果　☆　★","　")</f>
        <v>　</v>
      </c>
      <c r="L26" s="101" t="str">
        <f>IF('集計シート (報告書用)'!T34&lt;0,"　 あなたがへらしたもえるごみの量　約"&amp;ABS(ROUND('集計シート (報告書用)'!T34,1))&amp;"kg","　")</f>
        <v>　</v>
      </c>
      <c r="M26" s="99" t="str">
        <f>IF('集計シート (報告書用)'!T34&lt;0,"　 もし、静岡市民全員が同じくらいへらせたときの量："&amp;ABS(ROUND('集計シート (報告書用)'!U34,1))&amp;"ｔ！","　")</f>
        <v>　</v>
      </c>
      <c r="N26" s="99" t="str">
        <f>IF('集計シート (報告書用)'!T34&lt;0,"　 （バス"&amp;ABS(ROUND('集計シート (報告書用)'!V34,1))&amp;"台分！）","　")</f>
        <v>　</v>
      </c>
      <c r="O26" s="99" t="str">
        <f>IF(入力シート!C34="","",YEAR(入力シート!$C$4))</f>
        <v/>
      </c>
      <c r="P26" s="99" t="str">
        <f>IF(入力シート!C34="","",MONTH(入力シート!$C$4))</f>
        <v/>
      </c>
      <c r="Q26" s="102" t="str">
        <f>IF(入力シート!C34="","",DAY(入力シート!$C$4))</f>
        <v/>
      </c>
    </row>
    <row r="27" spans="1:17" x14ac:dyDescent="0.15">
      <c r="A27" s="98" t="str">
        <f>IF(入力シート!C35="","",入力シート!$C$1)</f>
        <v/>
      </c>
      <c r="B27" s="99" t="str">
        <f>IF(入力シート!C35="","",入力シート!$C$2)</f>
        <v/>
      </c>
      <c r="C27" s="99" t="str">
        <f>IF(入力シート!C35="","",入力シート!B35)</f>
        <v/>
      </c>
      <c r="D27" s="99" t="str">
        <f>IF(入力シート!C35="","",入力シート!C35)</f>
        <v/>
      </c>
      <c r="E27" s="100" t="str">
        <f>IF(入力シート!C35="","",'集計シート (報告書用)'!S35&amp;".png")</f>
        <v/>
      </c>
      <c r="F27" s="100" t="str">
        <f>'集計シート (報告書用)'!S35</f>
        <v/>
      </c>
      <c r="G27" s="100" t="str">
        <f>'集計シート (報告書用)'!N35</f>
        <v/>
      </c>
      <c r="H27" s="99" t="str">
        <f>IF(AND(10&lt;='集計シート (報告書用)'!X35,'集計シート (報告書用)'!X35&lt;=15,7&lt;='集計シート (報告書用)'!R35,'集計シート (報告書用)'!R35&lt;=9),表彰状印刷用シート!$W$111,IF(AND(10&lt;='集計シート (報告書用)'!X35,'集計シート (報告書用)'!X35&lt;=15,4&lt;='集計シート (報告書用)'!R35,'集計シート (報告書用)'!R35&lt;=6),表彰状印刷用シート!$W$112,IF(AND(10&lt;='集計シート (報告書用)'!X35,'集計シート (報告書用)'!X35&lt;=15,0&lt;='集計シート (報告書用)'!R35,'集計シート (報告書用)'!R35&lt;=3),表彰状印刷用シート!$W$113,IF(AND(6&lt;='集計シート (報告書用)'!X35,'集計シート (報告書用)'!X35&lt;=9,7&lt;='集計シート (報告書用)'!R35,'集計シート (報告書用)'!R35&lt;=9),表彰状印刷用シート!$W$114,IF(AND(6&lt;='集計シート (報告書用)'!X35,'集計シート (報告書用)'!X35&lt;=9,4&lt;='集計シート (報告書用)'!R35,'集計シート (報告書用)'!R35&lt;=6),表彰状印刷用シート!$W$115,IF(AND(6&lt;='集計シート (報告書用)'!X35,'集計シート (報告書用)'!X35&lt;=9,0&lt;='集計シート (報告書用)'!R35,'集計シート (報告書用)'!R35&lt;=3),表彰状印刷用シート!$W$116,IF(AND(3&lt;='集計シート (報告書用)'!X35,'集計シート (報告書用)'!X35&lt;=5,7&lt;='集計シート (報告書用)'!R35,'集計シート (報告書用)'!R35&lt;=9),表彰状印刷用シート!$W$117,IF(AND(3&lt;='集計シート (報告書用)'!X35,'集計シート (報告書用)'!X35&lt;=5,4&lt;='集計シート (報告書用)'!R35,'集計シート (報告書用)'!R35&lt;=6),表彰状印刷用シート!$W$118,IF(AND(3&lt;='集計シート (報告書用)'!X35,'集計シート (報告書用)'!X35&lt;=5,0&lt;='集計シート (報告書用)'!R35,'集計シート (報告書用)'!R35&lt;=3),表彰状印刷用シート!$W$119,IF(AND(0&lt;='集計シート (報告書用)'!X35,'集計シート (報告書用)'!X35&lt;=2,7&lt;='集計シート (報告書用)'!R35,'集計シート (報告書用)'!R35&lt;=9),表彰状印刷用シート!$W$120,IF(AND(0&lt;='集計シート (報告書用)'!X35,'集計シート (報告書用)'!X35&lt;=2,4&lt;='集計シート (報告書用)'!R35,'集計シート (報告書用)'!R35&lt;=6),表彰状印刷用シート!$W$121,IF(AND(0&lt;='集計シート (報告書用)'!X35,'集計シート (報告書用)'!X35&lt;=2,0&lt;='集計シート (報告書用)'!R35,'集計シート (報告書用)'!R35&lt;=3),表彰状印刷用シート!$W$122,""))))))))))))</f>
        <v/>
      </c>
      <c r="I27" s="99" t="str">
        <f>IF(AND(10&lt;='集計シート (報告書用)'!N35,'集計シート (報告書用)'!N35&lt;=15,7&lt;='集計シート (報告書用)'!R35,'集計シート (報告書用)'!R35&lt;=9),表彰状印刷用シート!$Y$111,IF(AND(10&lt;='集計シート (報告書用)'!N35,'集計シート (報告書用)'!N35&lt;=15,4&lt;='集計シート (報告書用)'!R35,'集計シート (報告書用)'!R35&lt;=6),表彰状印刷用シート!$Y$112,IF(AND(10&lt;='集計シート (報告書用)'!N35,'集計シート (報告書用)'!N35&lt;=15,0&lt;='集計シート (報告書用)'!R35,'集計シート (報告書用)'!R35&lt;=3),表彰状印刷用シート!$Y$113,IF(AND(6&lt;='集計シート (報告書用)'!N35,'集計シート (報告書用)'!N35&lt;=9,7&lt;='集計シート (報告書用)'!R35,'集計シート (報告書用)'!R35&lt;=9),表彰状印刷用シート!$Y$114,IF(AND(6&lt;='集計シート (報告書用)'!N35,'集計シート (報告書用)'!N35&lt;=9,4&lt;='集計シート (報告書用)'!R35,'集計シート (報告書用)'!R35&lt;=6),表彰状印刷用シート!$Y$115,IF(AND(6&lt;='集計シート (報告書用)'!N35,'集計シート (報告書用)'!N35&lt;=9,0&lt;='集計シート (報告書用)'!R35,'集計シート (報告書用)'!R35&lt;=3),表彰状印刷用シート!$Y$116,IF(AND(3&lt;='集計シート (報告書用)'!N35,'集計シート (報告書用)'!N35&lt;=5,7&lt;='集計シート (報告書用)'!R35,'集計シート (報告書用)'!R35&lt;=9),表彰状印刷用シート!$Y$117,IF(AND(3&lt;='集計シート (報告書用)'!N35,'集計シート (報告書用)'!N35&lt;=5,4&lt;='集計シート (報告書用)'!R35,'集計シート (報告書用)'!R35&lt;=6),表彰状印刷用シート!$Y$118,IF(AND(3&lt;='集計シート (報告書用)'!N35,'集計シート (報告書用)'!N35&lt;=5,0&lt;='集計シート (報告書用)'!R35,'集計シート (報告書用)'!R35&lt;=3),表彰状印刷用シート!$Y$119,IF(AND(0&lt;='集計シート (報告書用)'!N35,'集計シート (報告書用)'!N35&lt;=2,7&lt;='集計シート (報告書用)'!R35,'集計シート (報告書用)'!R35&lt;=9),表彰状印刷用シート!$Y$120,IF(AND(0&lt;='集計シート (報告書用)'!N35,'集計シート (報告書用)'!N35&lt;=2,4&lt;='集計シート (報告書用)'!R35,'集計シート (報告書用)'!R35&lt;=6),表彰状印刷用シート!$Y$121,IF(AND(0&lt;='集計シート (報告書用)'!N35,'集計シート (報告書用)'!N35&lt;=2,0&lt;='集計シート (報告書用)'!R35,'集計シート (報告書用)'!R35&lt;=3),表彰状印刷用シート!$Y$122,""))))))))))))</f>
        <v/>
      </c>
      <c r="J27" s="99" t="str">
        <f>IF(入力シート!C35="","",'集計シート (報告書用)'!$N$50)</f>
        <v/>
      </c>
      <c r="K27" s="99" t="str">
        <f>IF('集計シート (報告書用)'!T35&lt;0,"★　☆　プラスチャレンジの結果　☆　★","　")</f>
        <v>　</v>
      </c>
      <c r="L27" s="101" t="str">
        <f>IF('集計シート (報告書用)'!T35&lt;0,"　 あなたがへらしたもえるごみの量　約"&amp;ABS(ROUND('集計シート (報告書用)'!T35,1))&amp;"kg","　")</f>
        <v>　</v>
      </c>
      <c r="M27" s="99" t="str">
        <f>IF('集計シート (報告書用)'!T35&lt;0,"　 もし、静岡市民全員が同じくらいへらせたときの量："&amp;ABS(ROUND('集計シート (報告書用)'!U35,1))&amp;"ｔ！","　")</f>
        <v>　</v>
      </c>
      <c r="N27" s="99" t="str">
        <f>IF('集計シート (報告書用)'!T35&lt;0,"　 （バス"&amp;ABS(ROUND('集計シート (報告書用)'!V35,1))&amp;"台分！）","　")</f>
        <v>　</v>
      </c>
      <c r="O27" s="99" t="str">
        <f>IF(入力シート!C35="","",YEAR(入力シート!$C$4))</f>
        <v/>
      </c>
      <c r="P27" s="99" t="str">
        <f>IF(入力シート!C35="","",MONTH(入力シート!$C$4))</f>
        <v/>
      </c>
      <c r="Q27" s="102" t="str">
        <f>IF(入力シート!C35="","",DAY(入力シート!$C$4))</f>
        <v/>
      </c>
    </row>
    <row r="28" spans="1:17" x14ac:dyDescent="0.15">
      <c r="A28" s="98" t="str">
        <f>IF(入力シート!C36="","",入力シート!$C$1)</f>
        <v/>
      </c>
      <c r="B28" s="99" t="str">
        <f>IF(入力シート!C36="","",入力シート!$C$2)</f>
        <v/>
      </c>
      <c r="C28" s="99" t="str">
        <f>IF(入力シート!C36="","",入力シート!B36)</f>
        <v/>
      </c>
      <c r="D28" s="99" t="str">
        <f>IF(入力シート!C36="","",入力シート!C36)</f>
        <v/>
      </c>
      <c r="E28" s="100" t="str">
        <f>IF(入力シート!C36="","",'集計シート (報告書用)'!S36&amp;".png")</f>
        <v/>
      </c>
      <c r="F28" s="100" t="str">
        <f>'集計シート (報告書用)'!S36</f>
        <v/>
      </c>
      <c r="G28" s="100" t="str">
        <f>'集計シート (報告書用)'!N36</f>
        <v/>
      </c>
      <c r="H28" s="99" t="str">
        <f>IF(AND(10&lt;='集計シート (報告書用)'!X36,'集計シート (報告書用)'!X36&lt;=15,7&lt;='集計シート (報告書用)'!R36,'集計シート (報告書用)'!R36&lt;=9),表彰状印刷用シート!$W$111,IF(AND(10&lt;='集計シート (報告書用)'!X36,'集計シート (報告書用)'!X36&lt;=15,4&lt;='集計シート (報告書用)'!R36,'集計シート (報告書用)'!R36&lt;=6),表彰状印刷用シート!$W$112,IF(AND(10&lt;='集計シート (報告書用)'!X36,'集計シート (報告書用)'!X36&lt;=15,0&lt;='集計シート (報告書用)'!R36,'集計シート (報告書用)'!R36&lt;=3),表彰状印刷用シート!$W$113,IF(AND(6&lt;='集計シート (報告書用)'!X36,'集計シート (報告書用)'!X36&lt;=9,7&lt;='集計シート (報告書用)'!R36,'集計シート (報告書用)'!R36&lt;=9),表彰状印刷用シート!$W$114,IF(AND(6&lt;='集計シート (報告書用)'!X36,'集計シート (報告書用)'!X36&lt;=9,4&lt;='集計シート (報告書用)'!R36,'集計シート (報告書用)'!R36&lt;=6),表彰状印刷用シート!$W$115,IF(AND(6&lt;='集計シート (報告書用)'!X36,'集計シート (報告書用)'!X36&lt;=9,0&lt;='集計シート (報告書用)'!R36,'集計シート (報告書用)'!R36&lt;=3),表彰状印刷用シート!$W$116,IF(AND(3&lt;='集計シート (報告書用)'!X36,'集計シート (報告書用)'!X36&lt;=5,7&lt;='集計シート (報告書用)'!R36,'集計シート (報告書用)'!R36&lt;=9),表彰状印刷用シート!$W$117,IF(AND(3&lt;='集計シート (報告書用)'!X36,'集計シート (報告書用)'!X36&lt;=5,4&lt;='集計シート (報告書用)'!R36,'集計シート (報告書用)'!R36&lt;=6),表彰状印刷用シート!$W$118,IF(AND(3&lt;='集計シート (報告書用)'!X36,'集計シート (報告書用)'!X36&lt;=5,0&lt;='集計シート (報告書用)'!R36,'集計シート (報告書用)'!R36&lt;=3),表彰状印刷用シート!$W$119,IF(AND(0&lt;='集計シート (報告書用)'!X36,'集計シート (報告書用)'!X36&lt;=2,7&lt;='集計シート (報告書用)'!R36,'集計シート (報告書用)'!R36&lt;=9),表彰状印刷用シート!$W$120,IF(AND(0&lt;='集計シート (報告書用)'!X36,'集計シート (報告書用)'!X36&lt;=2,4&lt;='集計シート (報告書用)'!R36,'集計シート (報告書用)'!R36&lt;=6),表彰状印刷用シート!$W$121,IF(AND(0&lt;='集計シート (報告書用)'!X36,'集計シート (報告書用)'!X36&lt;=2,0&lt;='集計シート (報告書用)'!R36,'集計シート (報告書用)'!R36&lt;=3),表彰状印刷用シート!$W$122,""))))))))))))</f>
        <v/>
      </c>
      <c r="I28" s="99" t="str">
        <f>IF(AND(10&lt;='集計シート (報告書用)'!N36,'集計シート (報告書用)'!N36&lt;=15,7&lt;='集計シート (報告書用)'!R36,'集計シート (報告書用)'!R36&lt;=9),表彰状印刷用シート!$Y$111,IF(AND(10&lt;='集計シート (報告書用)'!N36,'集計シート (報告書用)'!N36&lt;=15,4&lt;='集計シート (報告書用)'!R36,'集計シート (報告書用)'!R36&lt;=6),表彰状印刷用シート!$Y$112,IF(AND(10&lt;='集計シート (報告書用)'!N36,'集計シート (報告書用)'!N36&lt;=15,0&lt;='集計シート (報告書用)'!R36,'集計シート (報告書用)'!R36&lt;=3),表彰状印刷用シート!$Y$113,IF(AND(6&lt;='集計シート (報告書用)'!N36,'集計シート (報告書用)'!N36&lt;=9,7&lt;='集計シート (報告書用)'!R36,'集計シート (報告書用)'!R36&lt;=9),表彰状印刷用シート!$Y$114,IF(AND(6&lt;='集計シート (報告書用)'!N36,'集計シート (報告書用)'!N36&lt;=9,4&lt;='集計シート (報告書用)'!R36,'集計シート (報告書用)'!R36&lt;=6),表彰状印刷用シート!$Y$115,IF(AND(6&lt;='集計シート (報告書用)'!N36,'集計シート (報告書用)'!N36&lt;=9,0&lt;='集計シート (報告書用)'!R36,'集計シート (報告書用)'!R36&lt;=3),表彰状印刷用シート!$Y$116,IF(AND(3&lt;='集計シート (報告書用)'!N36,'集計シート (報告書用)'!N36&lt;=5,7&lt;='集計シート (報告書用)'!R36,'集計シート (報告書用)'!R36&lt;=9),表彰状印刷用シート!$Y$117,IF(AND(3&lt;='集計シート (報告書用)'!N36,'集計シート (報告書用)'!N36&lt;=5,4&lt;='集計シート (報告書用)'!R36,'集計シート (報告書用)'!R36&lt;=6),表彰状印刷用シート!$Y$118,IF(AND(3&lt;='集計シート (報告書用)'!N36,'集計シート (報告書用)'!N36&lt;=5,0&lt;='集計シート (報告書用)'!R36,'集計シート (報告書用)'!R36&lt;=3),表彰状印刷用シート!$Y$119,IF(AND(0&lt;='集計シート (報告書用)'!N36,'集計シート (報告書用)'!N36&lt;=2,7&lt;='集計シート (報告書用)'!R36,'集計シート (報告書用)'!R36&lt;=9),表彰状印刷用シート!$Y$120,IF(AND(0&lt;='集計シート (報告書用)'!N36,'集計シート (報告書用)'!N36&lt;=2,4&lt;='集計シート (報告書用)'!R36,'集計シート (報告書用)'!R36&lt;=6),表彰状印刷用シート!$Y$121,IF(AND(0&lt;='集計シート (報告書用)'!N36,'集計シート (報告書用)'!N36&lt;=2,0&lt;='集計シート (報告書用)'!R36,'集計シート (報告書用)'!R36&lt;=3),表彰状印刷用シート!$Y$122,""))))))))))))</f>
        <v/>
      </c>
      <c r="J28" s="99" t="str">
        <f>IF(入力シート!C36="","",'集計シート (報告書用)'!$N$50)</f>
        <v/>
      </c>
      <c r="K28" s="99" t="str">
        <f>IF('集計シート (報告書用)'!T36&lt;0,"★　☆　プラスチャレンジの結果　☆　★","　")</f>
        <v>　</v>
      </c>
      <c r="L28" s="101" t="str">
        <f>IF('集計シート (報告書用)'!T36&lt;0,"　 あなたがへらしたもえるごみの量　約"&amp;ABS(ROUND('集計シート (報告書用)'!T36,1))&amp;"kg","　")</f>
        <v>　</v>
      </c>
      <c r="M28" s="99" t="str">
        <f>IF('集計シート (報告書用)'!T36&lt;0,"　 もし、静岡市民全員が同じくらいへらせたときの量："&amp;ABS(ROUND('集計シート (報告書用)'!U36,1))&amp;"ｔ！","　")</f>
        <v>　</v>
      </c>
      <c r="N28" s="99" t="str">
        <f>IF('集計シート (報告書用)'!T36&lt;0,"　 （バス"&amp;ABS(ROUND('集計シート (報告書用)'!V36,1))&amp;"台分！）","　")</f>
        <v>　</v>
      </c>
      <c r="O28" s="99" t="str">
        <f>IF(入力シート!C36="","",YEAR(入力シート!$C$4))</f>
        <v/>
      </c>
      <c r="P28" s="99" t="str">
        <f>IF(入力シート!C36="","",MONTH(入力シート!$C$4))</f>
        <v/>
      </c>
      <c r="Q28" s="102" t="str">
        <f>IF(入力シート!C36="","",DAY(入力シート!$C$4))</f>
        <v/>
      </c>
    </row>
    <row r="29" spans="1:17" x14ac:dyDescent="0.15">
      <c r="A29" s="98" t="str">
        <f>IF(入力シート!C37="","",入力シート!$C$1)</f>
        <v/>
      </c>
      <c r="B29" s="99" t="str">
        <f>IF(入力シート!C37="","",入力シート!$C$2)</f>
        <v/>
      </c>
      <c r="C29" s="99" t="str">
        <f>IF(入力シート!C37="","",入力シート!B37)</f>
        <v/>
      </c>
      <c r="D29" s="99" t="str">
        <f>IF(入力シート!C37="","",入力シート!C37)</f>
        <v/>
      </c>
      <c r="E29" s="100" t="str">
        <f>IF(入力シート!C37="","",'集計シート (報告書用)'!S37&amp;".png")</f>
        <v/>
      </c>
      <c r="F29" s="100" t="str">
        <f>'集計シート (報告書用)'!S37</f>
        <v/>
      </c>
      <c r="G29" s="100" t="str">
        <f>'集計シート (報告書用)'!N37</f>
        <v/>
      </c>
      <c r="H29" s="99" t="str">
        <f>IF(AND(10&lt;='集計シート (報告書用)'!X37,'集計シート (報告書用)'!X37&lt;=15,7&lt;='集計シート (報告書用)'!R37,'集計シート (報告書用)'!R37&lt;=9),表彰状印刷用シート!$W$111,IF(AND(10&lt;='集計シート (報告書用)'!X37,'集計シート (報告書用)'!X37&lt;=15,4&lt;='集計シート (報告書用)'!R37,'集計シート (報告書用)'!R37&lt;=6),表彰状印刷用シート!$W$112,IF(AND(10&lt;='集計シート (報告書用)'!X37,'集計シート (報告書用)'!X37&lt;=15,0&lt;='集計シート (報告書用)'!R37,'集計シート (報告書用)'!R37&lt;=3),表彰状印刷用シート!$W$113,IF(AND(6&lt;='集計シート (報告書用)'!X37,'集計シート (報告書用)'!X37&lt;=9,7&lt;='集計シート (報告書用)'!R37,'集計シート (報告書用)'!R37&lt;=9),表彰状印刷用シート!$W$114,IF(AND(6&lt;='集計シート (報告書用)'!X37,'集計シート (報告書用)'!X37&lt;=9,4&lt;='集計シート (報告書用)'!R37,'集計シート (報告書用)'!R37&lt;=6),表彰状印刷用シート!$W$115,IF(AND(6&lt;='集計シート (報告書用)'!X37,'集計シート (報告書用)'!X37&lt;=9,0&lt;='集計シート (報告書用)'!R37,'集計シート (報告書用)'!R37&lt;=3),表彰状印刷用シート!$W$116,IF(AND(3&lt;='集計シート (報告書用)'!X37,'集計シート (報告書用)'!X37&lt;=5,7&lt;='集計シート (報告書用)'!R37,'集計シート (報告書用)'!R37&lt;=9),表彰状印刷用シート!$W$117,IF(AND(3&lt;='集計シート (報告書用)'!X37,'集計シート (報告書用)'!X37&lt;=5,4&lt;='集計シート (報告書用)'!R37,'集計シート (報告書用)'!R37&lt;=6),表彰状印刷用シート!$W$118,IF(AND(3&lt;='集計シート (報告書用)'!X37,'集計シート (報告書用)'!X37&lt;=5,0&lt;='集計シート (報告書用)'!R37,'集計シート (報告書用)'!R37&lt;=3),表彰状印刷用シート!$W$119,IF(AND(0&lt;='集計シート (報告書用)'!X37,'集計シート (報告書用)'!X37&lt;=2,7&lt;='集計シート (報告書用)'!R37,'集計シート (報告書用)'!R37&lt;=9),表彰状印刷用シート!$W$120,IF(AND(0&lt;='集計シート (報告書用)'!X37,'集計シート (報告書用)'!X37&lt;=2,4&lt;='集計シート (報告書用)'!R37,'集計シート (報告書用)'!R37&lt;=6),表彰状印刷用シート!$W$121,IF(AND(0&lt;='集計シート (報告書用)'!X37,'集計シート (報告書用)'!X37&lt;=2,0&lt;='集計シート (報告書用)'!R37,'集計シート (報告書用)'!R37&lt;=3),表彰状印刷用シート!$W$122,""))))))))))))</f>
        <v/>
      </c>
      <c r="I29" s="99" t="str">
        <f>IF(AND(10&lt;='集計シート (報告書用)'!N37,'集計シート (報告書用)'!N37&lt;=15,7&lt;='集計シート (報告書用)'!R37,'集計シート (報告書用)'!R37&lt;=9),表彰状印刷用シート!$Y$111,IF(AND(10&lt;='集計シート (報告書用)'!N37,'集計シート (報告書用)'!N37&lt;=15,4&lt;='集計シート (報告書用)'!R37,'集計シート (報告書用)'!R37&lt;=6),表彰状印刷用シート!$Y$112,IF(AND(10&lt;='集計シート (報告書用)'!N37,'集計シート (報告書用)'!N37&lt;=15,0&lt;='集計シート (報告書用)'!R37,'集計シート (報告書用)'!R37&lt;=3),表彰状印刷用シート!$Y$113,IF(AND(6&lt;='集計シート (報告書用)'!N37,'集計シート (報告書用)'!N37&lt;=9,7&lt;='集計シート (報告書用)'!R37,'集計シート (報告書用)'!R37&lt;=9),表彰状印刷用シート!$Y$114,IF(AND(6&lt;='集計シート (報告書用)'!N37,'集計シート (報告書用)'!N37&lt;=9,4&lt;='集計シート (報告書用)'!R37,'集計シート (報告書用)'!R37&lt;=6),表彰状印刷用シート!$Y$115,IF(AND(6&lt;='集計シート (報告書用)'!N37,'集計シート (報告書用)'!N37&lt;=9,0&lt;='集計シート (報告書用)'!R37,'集計シート (報告書用)'!R37&lt;=3),表彰状印刷用シート!$Y$116,IF(AND(3&lt;='集計シート (報告書用)'!N37,'集計シート (報告書用)'!N37&lt;=5,7&lt;='集計シート (報告書用)'!R37,'集計シート (報告書用)'!R37&lt;=9),表彰状印刷用シート!$Y$117,IF(AND(3&lt;='集計シート (報告書用)'!N37,'集計シート (報告書用)'!N37&lt;=5,4&lt;='集計シート (報告書用)'!R37,'集計シート (報告書用)'!R37&lt;=6),表彰状印刷用シート!$Y$118,IF(AND(3&lt;='集計シート (報告書用)'!N37,'集計シート (報告書用)'!N37&lt;=5,0&lt;='集計シート (報告書用)'!R37,'集計シート (報告書用)'!R37&lt;=3),表彰状印刷用シート!$Y$119,IF(AND(0&lt;='集計シート (報告書用)'!N37,'集計シート (報告書用)'!N37&lt;=2,7&lt;='集計シート (報告書用)'!R37,'集計シート (報告書用)'!R37&lt;=9),表彰状印刷用シート!$Y$120,IF(AND(0&lt;='集計シート (報告書用)'!N37,'集計シート (報告書用)'!N37&lt;=2,4&lt;='集計シート (報告書用)'!R37,'集計シート (報告書用)'!R37&lt;=6),表彰状印刷用シート!$Y$121,IF(AND(0&lt;='集計シート (報告書用)'!N37,'集計シート (報告書用)'!N37&lt;=2,0&lt;='集計シート (報告書用)'!R37,'集計シート (報告書用)'!R37&lt;=3),表彰状印刷用シート!$Y$122,""))))))))))))</f>
        <v/>
      </c>
      <c r="J29" s="99" t="str">
        <f>IF(入力シート!C37="","",'集計シート (報告書用)'!$N$50)</f>
        <v/>
      </c>
      <c r="K29" s="99" t="str">
        <f>IF('集計シート (報告書用)'!T37&lt;0,"★　☆　プラスチャレンジの結果　☆　★","　")</f>
        <v>　</v>
      </c>
      <c r="L29" s="101" t="str">
        <f>IF('集計シート (報告書用)'!T37&lt;0,"　 あなたがへらしたもえるごみの量　約"&amp;ABS(ROUND('集計シート (報告書用)'!T37,1))&amp;"kg","　")</f>
        <v>　</v>
      </c>
      <c r="M29" s="99" t="str">
        <f>IF('集計シート (報告書用)'!T37&lt;0,"　 もし、静岡市民全員が同じくらいへらせたときの量："&amp;ABS(ROUND('集計シート (報告書用)'!U37,1))&amp;"ｔ！","　")</f>
        <v>　</v>
      </c>
      <c r="N29" s="99" t="str">
        <f>IF('集計シート (報告書用)'!T37&lt;0,"　 （バス"&amp;ABS(ROUND('集計シート (報告書用)'!V37,1))&amp;"台分！）","　")</f>
        <v>　</v>
      </c>
      <c r="O29" s="99" t="str">
        <f>IF(入力シート!C37="","",YEAR(入力シート!$C$4))</f>
        <v/>
      </c>
      <c r="P29" s="99" t="str">
        <f>IF(入力シート!C37="","",MONTH(入力シート!$C$4))</f>
        <v/>
      </c>
      <c r="Q29" s="102" t="str">
        <f>IF(入力シート!C37="","",DAY(入力シート!$C$4))</f>
        <v/>
      </c>
    </row>
    <row r="30" spans="1:17" x14ac:dyDescent="0.15">
      <c r="A30" s="98" t="str">
        <f>IF(入力シート!C38="","",入力シート!$C$1)</f>
        <v/>
      </c>
      <c r="B30" s="99" t="str">
        <f>IF(入力シート!C38="","",入力シート!$C$2)</f>
        <v/>
      </c>
      <c r="C30" s="99" t="str">
        <f>IF(入力シート!C38="","",入力シート!B38)</f>
        <v/>
      </c>
      <c r="D30" s="99" t="str">
        <f>IF(入力シート!C38="","",入力シート!C38)</f>
        <v/>
      </c>
      <c r="E30" s="100" t="str">
        <f>IF(入力シート!C38="","",'集計シート (報告書用)'!S38&amp;".png")</f>
        <v/>
      </c>
      <c r="F30" s="100" t="str">
        <f>'集計シート (報告書用)'!S38</f>
        <v/>
      </c>
      <c r="G30" s="100" t="str">
        <f>'集計シート (報告書用)'!N38</f>
        <v/>
      </c>
      <c r="H30" s="99" t="str">
        <f>IF(AND(10&lt;='集計シート (報告書用)'!X38,'集計シート (報告書用)'!X38&lt;=15,7&lt;='集計シート (報告書用)'!R38,'集計シート (報告書用)'!R38&lt;=9),表彰状印刷用シート!$W$111,IF(AND(10&lt;='集計シート (報告書用)'!X38,'集計シート (報告書用)'!X38&lt;=15,4&lt;='集計シート (報告書用)'!R38,'集計シート (報告書用)'!R38&lt;=6),表彰状印刷用シート!$W$112,IF(AND(10&lt;='集計シート (報告書用)'!X38,'集計シート (報告書用)'!X38&lt;=15,0&lt;='集計シート (報告書用)'!R38,'集計シート (報告書用)'!R38&lt;=3),表彰状印刷用シート!$W$113,IF(AND(6&lt;='集計シート (報告書用)'!X38,'集計シート (報告書用)'!X38&lt;=9,7&lt;='集計シート (報告書用)'!R38,'集計シート (報告書用)'!R38&lt;=9),表彰状印刷用シート!$W$114,IF(AND(6&lt;='集計シート (報告書用)'!X38,'集計シート (報告書用)'!X38&lt;=9,4&lt;='集計シート (報告書用)'!R38,'集計シート (報告書用)'!R38&lt;=6),表彰状印刷用シート!$W$115,IF(AND(6&lt;='集計シート (報告書用)'!X38,'集計シート (報告書用)'!X38&lt;=9,0&lt;='集計シート (報告書用)'!R38,'集計シート (報告書用)'!R38&lt;=3),表彰状印刷用シート!$W$116,IF(AND(3&lt;='集計シート (報告書用)'!X38,'集計シート (報告書用)'!X38&lt;=5,7&lt;='集計シート (報告書用)'!R38,'集計シート (報告書用)'!R38&lt;=9),表彰状印刷用シート!$W$117,IF(AND(3&lt;='集計シート (報告書用)'!X38,'集計シート (報告書用)'!X38&lt;=5,4&lt;='集計シート (報告書用)'!R38,'集計シート (報告書用)'!R38&lt;=6),表彰状印刷用シート!$W$118,IF(AND(3&lt;='集計シート (報告書用)'!X38,'集計シート (報告書用)'!X38&lt;=5,0&lt;='集計シート (報告書用)'!R38,'集計シート (報告書用)'!R38&lt;=3),表彰状印刷用シート!$W$119,IF(AND(0&lt;='集計シート (報告書用)'!X38,'集計シート (報告書用)'!X38&lt;=2,7&lt;='集計シート (報告書用)'!R38,'集計シート (報告書用)'!R38&lt;=9),表彰状印刷用シート!$W$120,IF(AND(0&lt;='集計シート (報告書用)'!X38,'集計シート (報告書用)'!X38&lt;=2,4&lt;='集計シート (報告書用)'!R38,'集計シート (報告書用)'!R38&lt;=6),表彰状印刷用シート!$W$121,IF(AND(0&lt;='集計シート (報告書用)'!X38,'集計シート (報告書用)'!X38&lt;=2,0&lt;='集計シート (報告書用)'!R38,'集計シート (報告書用)'!R38&lt;=3),表彰状印刷用シート!$W$122,""))))))))))))</f>
        <v/>
      </c>
      <c r="I30" s="99" t="str">
        <f>IF(AND(10&lt;='集計シート (報告書用)'!N38,'集計シート (報告書用)'!N38&lt;=15,7&lt;='集計シート (報告書用)'!R38,'集計シート (報告書用)'!R38&lt;=9),表彰状印刷用シート!$Y$111,IF(AND(10&lt;='集計シート (報告書用)'!N38,'集計シート (報告書用)'!N38&lt;=15,4&lt;='集計シート (報告書用)'!R38,'集計シート (報告書用)'!R38&lt;=6),表彰状印刷用シート!$Y$112,IF(AND(10&lt;='集計シート (報告書用)'!N38,'集計シート (報告書用)'!N38&lt;=15,0&lt;='集計シート (報告書用)'!R38,'集計シート (報告書用)'!R38&lt;=3),表彰状印刷用シート!$Y$113,IF(AND(6&lt;='集計シート (報告書用)'!N38,'集計シート (報告書用)'!N38&lt;=9,7&lt;='集計シート (報告書用)'!R38,'集計シート (報告書用)'!R38&lt;=9),表彰状印刷用シート!$Y$114,IF(AND(6&lt;='集計シート (報告書用)'!N38,'集計シート (報告書用)'!N38&lt;=9,4&lt;='集計シート (報告書用)'!R38,'集計シート (報告書用)'!R38&lt;=6),表彰状印刷用シート!$Y$115,IF(AND(6&lt;='集計シート (報告書用)'!N38,'集計シート (報告書用)'!N38&lt;=9,0&lt;='集計シート (報告書用)'!R38,'集計シート (報告書用)'!R38&lt;=3),表彰状印刷用シート!$Y$116,IF(AND(3&lt;='集計シート (報告書用)'!N38,'集計シート (報告書用)'!N38&lt;=5,7&lt;='集計シート (報告書用)'!R38,'集計シート (報告書用)'!R38&lt;=9),表彰状印刷用シート!$Y$117,IF(AND(3&lt;='集計シート (報告書用)'!N38,'集計シート (報告書用)'!N38&lt;=5,4&lt;='集計シート (報告書用)'!R38,'集計シート (報告書用)'!R38&lt;=6),表彰状印刷用シート!$Y$118,IF(AND(3&lt;='集計シート (報告書用)'!N38,'集計シート (報告書用)'!N38&lt;=5,0&lt;='集計シート (報告書用)'!R38,'集計シート (報告書用)'!R38&lt;=3),表彰状印刷用シート!$Y$119,IF(AND(0&lt;='集計シート (報告書用)'!N38,'集計シート (報告書用)'!N38&lt;=2,7&lt;='集計シート (報告書用)'!R38,'集計シート (報告書用)'!R38&lt;=9),表彰状印刷用シート!$Y$120,IF(AND(0&lt;='集計シート (報告書用)'!N38,'集計シート (報告書用)'!N38&lt;=2,4&lt;='集計シート (報告書用)'!R38,'集計シート (報告書用)'!R38&lt;=6),表彰状印刷用シート!$Y$121,IF(AND(0&lt;='集計シート (報告書用)'!N38,'集計シート (報告書用)'!N38&lt;=2,0&lt;='集計シート (報告書用)'!R38,'集計シート (報告書用)'!R38&lt;=3),表彰状印刷用シート!$Y$122,""))))))))))))</f>
        <v/>
      </c>
      <c r="J30" s="99" t="str">
        <f>IF(入力シート!C38="","",'集計シート (報告書用)'!$N$50)</f>
        <v/>
      </c>
      <c r="K30" s="99" t="str">
        <f>IF('集計シート (報告書用)'!T38&lt;0,"★　☆　プラスチャレンジの結果　☆　★","　")</f>
        <v>　</v>
      </c>
      <c r="L30" s="101" t="str">
        <f>IF('集計シート (報告書用)'!T38&lt;0,"　 あなたがへらしたもえるごみの量　約"&amp;ABS(ROUND('集計シート (報告書用)'!T38,1))&amp;"kg","　")</f>
        <v>　</v>
      </c>
      <c r="M30" s="99" t="str">
        <f>IF('集計シート (報告書用)'!T38&lt;0,"　 もし、静岡市民全員が同じくらいへらせたときの量："&amp;ABS(ROUND('集計シート (報告書用)'!U38,1))&amp;"ｔ！","　")</f>
        <v>　</v>
      </c>
      <c r="N30" s="99" t="str">
        <f>IF('集計シート (報告書用)'!T38&lt;0,"　 （バス"&amp;ABS(ROUND('集計シート (報告書用)'!V38,1))&amp;"台分！）","　")</f>
        <v>　</v>
      </c>
      <c r="O30" s="99" t="str">
        <f>IF(入力シート!C38="","",YEAR(入力シート!$C$4))</f>
        <v/>
      </c>
      <c r="P30" s="99" t="str">
        <f>IF(入力シート!C38="","",MONTH(入力シート!$C$4))</f>
        <v/>
      </c>
      <c r="Q30" s="102" t="str">
        <f>IF(入力シート!C38="","",DAY(入力シート!$C$4))</f>
        <v/>
      </c>
    </row>
    <row r="31" spans="1:17" x14ac:dyDescent="0.15">
      <c r="A31" s="98" t="str">
        <f>IF(入力シート!C39="","",入力シート!$C$1)</f>
        <v/>
      </c>
      <c r="B31" s="99" t="str">
        <f>IF(入力シート!C39="","",入力シート!$C$2)</f>
        <v/>
      </c>
      <c r="C31" s="99" t="str">
        <f>IF(入力シート!C39="","",入力シート!B39)</f>
        <v/>
      </c>
      <c r="D31" s="99" t="str">
        <f>IF(入力シート!C39="","",入力シート!C39)</f>
        <v/>
      </c>
      <c r="E31" s="100" t="str">
        <f>IF(入力シート!C39="","",'集計シート (報告書用)'!S39&amp;".png")</f>
        <v/>
      </c>
      <c r="F31" s="100" t="str">
        <f>'集計シート (報告書用)'!S39</f>
        <v/>
      </c>
      <c r="G31" s="100" t="str">
        <f>'集計シート (報告書用)'!N39</f>
        <v/>
      </c>
      <c r="H31" s="99" t="str">
        <f>IF(AND(10&lt;='集計シート (報告書用)'!X39,'集計シート (報告書用)'!X39&lt;=15,7&lt;='集計シート (報告書用)'!R39,'集計シート (報告書用)'!R39&lt;=9),表彰状印刷用シート!$W$111,IF(AND(10&lt;='集計シート (報告書用)'!X39,'集計シート (報告書用)'!X39&lt;=15,4&lt;='集計シート (報告書用)'!R39,'集計シート (報告書用)'!R39&lt;=6),表彰状印刷用シート!$W$112,IF(AND(10&lt;='集計シート (報告書用)'!X39,'集計シート (報告書用)'!X39&lt;=15,0&lt;='集計シート (報告書用)'!R39,'集計シート (報告書用)'!R39&lt;=3),表彰状印刷用シート!$W$113,IF(AND(6&lt;='集計シート (報告書用)'!X39,'集計シート (報告書用)'!X39&lt;=9,7&lt;='集計シート (報告書用)'!R39,'集計シート (報告書用)'!R39&lt;=9),表彰状印刷用シート!$W$114,IF(AND(6&lt;='集計シート (報告書用)'!X39,'集計シート (報告書用)'!X39&lt;=9,4&lt;='集計シート (報告書用)'!R39,'集計シート (報告書用)'!R39&lt;=6),表彰状印刷用シート!$W$115,IF(AND(6&lt;='集計シート (報告書用)'!X39,'集計シート (報告書用)'!X39&lt;=9,0&lt;='集計シート (報告書用)'!R39,'集計シート (報告書用)'!R39&lt;=3),表彰状印刷用シート!$W$116,IF(AND(3&lt;='集計シート (報告書用)'!X39,'集計シート (報告書用)'!X39&lt;=5,7&lt;='集計シート (報告書用)'!R39,'集計シート (報告書用)'!R39&lt;=9),表彰状印刷用シート!$W$117,IF(AND(3&lt;='集計シート (報告書用)'!X39,'集計シート (報告書用)'!X39&lt;=5,4&lt;='集計シート (報告書用)'!R39,'集計シート (報告書用)'!R39&lt;=6),表彰状印刷用シート!$W$118,IF(AND(3&lt;='集計シート (報告書用)'!X39,'集計シート (報告書用)'!X39&lt;=5,0&lt;='集計シート (報告書用)'!R39,'集計シート (報告書用)'!R39&lt;=3),表彰状印刷用シート!$W$119,IF(AND(0&lt;='集計シート (報告書用)'!X39,'集計シート (報告書用)'!X39&lt;=2,7&lt;='集計シート (報告書用)'!R39,'集計シート (報告書用)'!R39&lt;=9),表彰状印刷用シート!$W$120,IF(AND(0&lt;='集計シート (報告書用)'!X39,'集計シート (報告書用)'!X39&lt;=2,4&lt;='集計シート (報告書用)'!R39,'集計シート (報告書用)'!R39&lt;=6),表彰状印刷用シート!$W$121,IF(AND(0&lt;='集計シート (報告書用)'!X39,'集計シート (報告書用)'!X39&lt;=2,0&lt;='集計シート (報告書用)'!R39,'集計シート (報告書用)'!R39&lt;=3),表彰状印刷用シート!$W$122,""))))))))))))</f>
        <v/>
      </c>
      <c r="I31" s="99" t="str">
        <f>IF(AND(10&lt;='集計シート (報告書用)'!N39,'集計シート (報告書用)'!N39&lt;=15,7&lt;='集計シート (報告書用)'!R39,'集計シート (報告書用)'!R39&lt;=9),表彰状印刷用シート!$Y$111,IF(AND(10&lt;='集計シート (報告書用)'!N39,'集計シート (報告書用)'!N39&lt;=15,4&lt;='集計シート (報告書用)'!R39,'集計シート (報告書用)'!R39&lt;=6),表彰状印刷用シート!$Y$112,IF(AND(10&lt;='集計シート (報告書用)'!N39,'集計シート (報告書用)'!N39&lt;=15,0&lt;='集計シート (報告書用)'!R39,'集計シート (報告書用)'!R39&lt;=3),表彰状印刷用シート!$Y$113,IF(AND(6&lt;='集計シート (報告書用)'!N39,'集計シート (報告書用)'!N39&lt;=9,7&lt;='集計シート (報告書用)'!R39,'集計シート (報告書用)'!R39&lt;=9),表彰状印刷用シート!$Y$114,IF(AND(6&lt;='集計シート (報告書用)'!N39,'集計シート (報告書用)'!N39&lt;=9,4&lt;='集計シート (報告書用)'!R39,'集計シート (報告書用)'!R39&lt;=6),表彰状印刷用シート!$Y$115,IF(AND(6&lt;='集計シート (報告書用)'!N39,'集計シート (報告書用)'!N39&lt;=9,0&lt;='集計シート (報告書用)'!R39,'集計シート (報告書用)'!R39&lt;=3),表彰状印刷用シート!$Y$116,IF(AND(3&lt;='集計シート (報告書用)'!N39,'集計シート (報告書用)'!N39&lt;=5,7&lt;='集計シート (報告書用)'!R39,'集計シート (報告書用)'!R39&lt;=9),表彰状印刷用シート!$Y$117,IF(AND(3&lt;='集計シート (報告書用)'!N39,'集計シート (報告書用)'!N39&lt;=5,4&lt;='集計シート (報告書用)'!R39,'集計シート (報告書用)'!R39&lt;=6),表彰状印刷用シート!$Y$118,IF(AND(3&lt;='集計シート (報告書用)'!N39,'集計シート (報告書用)'!N39&lt;=5,0&lt;='集計シート (報告書用)'!R39,'集計シート (報告書用)'!R39&lt;=3),表彰状印刷用シート!$Y$119,IF(AND(0&lt;='集計シート (報告書用)'!N39,'集計シート (報告書用)'!N39&lt;=2,7&lt;='集計シート (報告書用)'!R39,'集計シート (報告書用)'!R39&lt;=9),表彰状印刷用シート!$Y$120,IF(AND(0&lt;='集計シート (報告書用)'!N39,'集計シート (報告書用)'!N39&lt;=2,4&lt;='集計シート (報告書用)'!R39,'集計シート (報告書用)'!R39&lt;=6),表彰状印刷用シート!$Y$121,IF(AND(0&lt;='集計シート (報告書用)'!N39,'集計シート (報告書用)'!N39&lt;=2,0&lt;='集計シート (報告書用)'!R39,'集計シート (報告書用)'!R39&lt;=3),表彰状印刷用シート!$Y$122,""))))))))))))</f>
        <v/>
      </c>
      <c r="J31" s="99" t="str">
        <f>IF(入力シート!C39="","",'集計シート (報告書用)'!$N$50)</f>
        <v/>
      </c>
      <c r="K31" s="99" t="str">
        <f>IF('集計シート (報告書用)'!T39&lt;0,"★　☆　プラスチャレンジの結果　☆　★","　")</f>
        <v>　</v>
      </c>
      <c r="L31" s="101" t="str">
        <f>IF('集計シート (報告書用)'!T39&lt;0,"　 あなたがへらしたもえるごみの量　約"&amp;ABS(ROUND('集計シート (報告書用)'!T39,1))&amp;"kg","　")</f>
        <v>　</v>
      </c>
      <c r="M31" s="99" t="str">
        <f>IF('集計シート (報告書用)'!T39&lt;0,"　 もし、静岡市民全員が同じくらいへらせたときの量："&amp;ABS(ROUND('集計シート (報告書用)'!U39,1))&amp;"ｔ！","　")</f>
        <v>　</v>
      </c>
      <c r="N31" s="99" t="str">
        <f>IF('集計シート (報告書用)'!T39&lt;0,"　 （バス"&amp;ABS(ROUND('集計シート (報告書用)'!V39,1))&amp;"台分！）","　")</f>
        <v>　</v>
      </c>
      <c r="O31" s="99" t="str">
        <f>IF(入力シート!C39="","",YEAR(入力シート!$C$4))</f>
        <v/>
      </c>
      <c r="P31" s="99" t="str">
        <f>IF(入力シート!C39="","",MONTH(入力シート!$C$4))</f>
        <v/>
      </c>
      <c r="Q31" s="102" t="str">
        <f>IF(入力シート!C39="","",DAY(入力シート!$C$4))</f>
        <v/>
      </c>
    </row>
    <row r="32" spans="1:17" x14ac:dyDescent="0.15">
      <c r="A32" s="98" t="str">
        <f>IF(入力シート!C40="","",入力シート!$C$1)</f>
        <v/>
      </c>
      <c r="B32" s="99" t="str">
        <f>IF(入力シート!C40="","",入力シート!$C$2)</f>
        <v/>
      </c>
      <c r="C32" s="99" t="str">
        <f>IF(入力シート!C40="","",入力シート!B40)</f>
        <v/>
      </c>
      <c r="D32" s="99" t="str">
        <f>IF(入力シート!C40="","",入力シート!C40)</f>
        <v/>
      </c>
      <c r="E32" s="100" t="str">
        <f>IF(入力シート!C40="","",'集計シート (報告書用)'!S40&amp;".png")</f>
        <v/>
      </c>
      <c r="F32" s="100" t="str">
        <f>'集計シート (報告書用)'!S40</f>
        <v/>
      </c>
      <c r="G32" s="100" t="str">
        <f>'集計シート (報告書用)'!N40</f>
        <v/>
      </c>
      <c r="H32" s="99" t="str">
        <f>IF(AND(10&lt;='集計シート (報告書用)'!X40,'集計シート (報告書用)'!X40&lt;=15,7&lt;='集計シート (報告書用)'!R40,'集計シート (報告書用)'!R40&lt;=9),表彰状印刷用シート!$W$111,IF(AND(10&lt;='集計シート (報告書用)'!X40,'集計シート (報告書用)'!X40&lt;=15,4&lt;='集計シート (報告書用)'!R40,'集計シート (報告書用)'!R40&lt;=6),表彰状印刷用シート!$W$112,IF(AND(10&lt;='集計シート (報告書用)'!X40,'集計シート (報告書用)'!X40&lt;=15,0&lt;='集計シート (報告書用)'!R40,'集計シート (報告書用)'!R40&lt;=3),表彰状印刷用シート!$W$113,IF(AND(6&lt;='集計シート (報告書用)'!X40,'集計シート (報告書用)'!X40&lt;=9,7&lt;='集計シート (報告書用)'!R40,'集計シート (報告書用)'!R40&lt;=9),表彰状印刷用シート!$W$114,IF(AND(6&lt;='集計シート (報告書用)'!X40,'集計シート (報告書用)'!X40&lt;=9,4&lt;='集計シート (報告書用)'!R40,'集計シート (報告書用)'!R40&lt;=6),表彰状印刷用シート!$W$115,IF(AND(6&lt;='集計シート (報告書用)'!X40,'集計シート (報告書用)'!X40&lt;=9,0&lt;='集計シート (報告書用)'!R40,'集計シート (報告書用)'!R40&lt;=3),表彰状印刷用シート!$W$116,IF(AND(3&lt;='集計シート (報告書用)'!X40,'集計シート (報告書用)'!X40&lt;=5,7&lt;='集計シート (報告書用)'!R40,'集計シート (報告書用)'!R40&lt;=9),表彰状印刷用シート!$W$117,IF(AND(3&lt;='集計シート (報告書用)'!X40,'集計シート (報告書用)'!X40&lt;=5,4&lt;='集計シート (報告書用)'!R40,'集計シート (報告書用)'!R40&lt;=6),表彰状印刷用シート!$W$118,IF(AND(3&lt;='集計シート (報告書用)'!X40,'集計シート (報告書用)'!X40&lt;=5,0&lt;='集計シート (報告書用)'!R40,'集計シート (報告書用)'!R40&lt;=3),表彰状印刷用シート!$W$119,IF(AND(0&lt;='集計シート (報告書用)'!X40,'集計シート (報告書用)'!X40&lt;=2,7&lt;='集計シート (報告書用)'!R40,'集計シート (報告書用)'!R40&lt;=9),表彰状印刷用シート!$W$120,IF(AND(0&lt;='集計シート (報告書用)'!X40,'集計シート (報告書用)'!X40&lt;=2,4&lt;='集計シート (報告書用)'!R40,'集計シート (報告書用)'!R40&lt;=6),表彰状印刷用シート!$W$121,IF(AND(0&lt;='集計シート (報告書用)'!X40,'集計シート (報告書用)'!X40&lt;=2,0&lt;='集計シート (報告書用)'!R40,'集計シート (報告書用)'!R40&lt;=3),表彰状印刷用シート!$W$122,""))))))))))))</f>
        <v/>
      </c>
      <c r="I32" s="99" t="str">
        <f>IF(AND(10&lt;='集計シート (報告書用)'!N40,'集計シート (報告書用)'!N40&lt;=15,7&lt;='集計シート (報告書用)'!R40,'集計シート (報告書用)'!R40&lt;=9),表彰状印刷用シート!$Y$111,IF(AND(10&lt;='集計シート (報告書用)'!N40,'集計シート (報告書用)'!N40&lt;=15,4&lt;='集計シート (報告書用)'!R40,'集計シート (報告書用)'!R40&lt;=6),表彰状印刷用シート!$Y$112,IF(AND(10&lt;='集計シート (報告書用)'!N40,'集計シート (報告書用)'!N40&lt;=15,0&lt;='集計シート (報告書用)'!R40,'集計シート (報告書用)'!R40&lt;=3),表彰状印刷用シート!$Y$113,IF(AND(6&lt;='集計シート (報告書用)'!N40,'集計シート (報告書用)'!N40&lt;=9,7&lt;='集計シート (報告書用)'!R40,'集計シート (報告書用)'!R40&lt;=9),表彰状印刷用シート!$Y$114,IF(AND(6&lt;='集計シート (報告書用)'!N40,'集計シート (報告書用)'!N40&lt;=9,4&lt;='集計シート (報告書用)'!R40,'集計シート (報告書用)'!R40&lt;=6),表彰状印刷用シート!$Y$115,IF(AND(6&lt;='集計シート (報告書用)'!N40,'集計シート (報告書用)'!N40&lt;=9,0&lt;='集計シート (報告書用)'!R40,'集計シート (報告書用)'!R40&lt;=3),表彰状印刷用シート!$Y$116,IF(AND(3&lt;='集計シート (報告書用)'!N40,'集計シート (報告書用)'!N40&lt;=5,7&lt;='集計シート (報告書用)'!R40,'集計シート (報告書用)'!R40&lt;=9),表彰状印刷用シート!$Y$117,IF(AND(3&lt;='集計シート (報告書用)'!N40,'集計シート (報告書用)'!N40&lt;=5,4&lt;='集計シート (報告書用)'!R40,'集計シート (報告書用)'!R40&lt;=6),表彰状印刷用シート!$Y$118,IF(AND(3&lt;='集計シート (報告書用)'!N40,'集計シート (報告書用)'!N40&lt;=5,0&lt;='集計シート (報告書用)'!R40,'集計シート (報告書用)'!R40&lt;=3),表彰状印刷用シート!$Y$119,IF(AND(0&lt;='集計シート (報告書用)'!N40,'集計シート (報告書用)'!N40&lt;=2,7&lt;='集計シート (報告書用)'!R40,'集計シート (報告書用)'!R40&lt;=9),表彰状印刷用シート!$Y$120,IF(AND(0&lt;='集計シート (報告書用)'!N40,'集計シート (報告書用)'!N40&lt;=2,4&lt;='集計シート (報告書用)'!R40,'集計シート (報告書用)'!R40&lt;=6),表彰状印刷用シート!$Y$121,IF(AND(0&lt;='集計シート (報告書用)'!N40,'集計シート (報告書用)'!N40&lt;=2,0&lt;='集計シート (報告書用)'!R40,'集計シート (報告書用)'!R40&lt;=3),表彰状印刷用シート!$Y$122,""))))))))))))</f>
        <v/>
      </c>
      <c r="J32" s="99" t="str">
        <f>IF(入力シート!C40="","",'集計シート (報告書用)'!$N$50)</f>
        <v/>
      </c>
      <c r="K32" s="99" t="str">
        <f>IF('集計シート (報告書用)'!T40&lt;0,"★　☆　プラスチャレンジの結果　☆　★","　")</f>
        <v>　</v>
      </c>
      <c r="L32" s="101" t="str">
        <f>IF('集計シート (報告書用)'!T40&lt;0,"　 あなたがへらしたもえるごみの量　約"&amp;ABS(ROUND('集計シート (報告書用)'!T40,1))&amp;"kg","　")</f>
        <v>　</v>
      </c>
      <c r="M32" s="99" t="str">
        <f>IF('集計シート (報告書用)'!T40&lt;0,"　 もし、静岡市民全員が同じくらいへらせたときの量："&amp;ABS(ROUND('集計シート (報告書用)'!U40,1))&amp;"ｔ！","　")</f>
        <v>　</v>
      </c>
      <c r="N32" s="99" t="str">
        <f>IF('集計シート (報告書用)'!T40&lt;0,"　 （バス"&amp;ABS(ROUND('集計シート (報告書用)'!V40,1))&amp;"台分！）","　")</f>
        <v>　</v>
      </c>
      <c r="O32" s="99" t="str">
        <f>IF(入力シート!C40="","",YEAR(入力シート!$C$4))</f>
        <v/>
      </c>
      <c r="P32" s="99" t="str">
        <f>IF(入力シート!C40="","",MONTH(入力シート!$C$4))</f>
        <v/>
      </c>
      <c r="Q32" s="102" t="str">
        <f>IF(入力シート!C40="","",DAY(入力シート!$C$4))</f>
        <v/>
      </c>
    </row>
    <row r="33" spans="1:17" x14ac:dyDescent="0.15">
      <c r="A33" s="98" t="str">
        <f>IF(入力シート!C41="","",入力シート!$C$1)</f>
        <v/>
      </c>
      <c r="B33" s="99" t="str">
        <f>IF(入力シート!C41="","",入力シート!$C$2)</f>
        <v/>
      </c>
      <c r="C33" s="99" t="str">
        <f>IF(入力シート!C41="","",入力シート!B41)</f>
        <v/>
      </c>
      <c r="D33" s="99" t="str">
        <f>IF(入力シート!C41="","",入力シート!C41)</f>
        <v/>
      </c>
      <c r="E33" s="100" t="str">
        <f>IF(入力シート!C41="","",'集計シート (報告書用)'!S41&amp;".png")</f>
        <v/>
      </c>
      <c r="F33" s="100" t="str">
        <f>'集計シート (報告書用)'!S41</f>
        <v/>
      </c>
      <c r="G33" s="100" t="str">
        <f>'集計シート (報告書用)'!N41</f>
        <v/>
      </c>
      <c r="H33" s="99" t="str">
        <f>IF(AND(10&lt;='集計シート (報告書用)'!X41,'集計シート (報告書用)'!X41&lt;=15,7&lt;='集計シート (報告書用)'!R41,'集計シート (報告書用)'!R41&lt;=9),表彰状印刷用シート!$W$111,IF(AND(10&lt;='集計シート (報告書用)'!X41,'集計シート (報告書用)'!X41&lt;=15,4&lt;='集計シート (報告書用)'!R41,'集計シート (報告書用)'!R41&lt;=6),表彰状印刷用シート!$W$112,IF(AND(10&lt;='集計シート (報告書用)'!X41,'集計シート (報告書用)'!X41&lt;=15,0&lt;='集計シート (報告書用)'!R41,'集計シート (報告書用)'!R41&lt;=3),表彰状印刷用シート!$W$113,IF(AND(6&lt;='集計シート (報告書用)'!X41,'集計シート (報告書用)'!X41&lt;=9,7&lt;='集計シート (報告書用)'!R41,'集計シート (報告書用)'!R41&lt;=9),表彰状印刷用シート!$W$114,IF(AND(6&lt;='集計シート (報告書用)'!X41,'集計シート (報告書用)'!X41&lt;=9,4&lt;='集計シート (報告書用)'!R41,'集計シート (報告書用)'!R41&lt;=6),表彰状印刷用シート!$W$115,IF(AND(6&lt;='集計シート (報告書用)'!X41,'集計シート (報告書用)'!X41&lt;=9,0&lt;='集計シート (報告書用)'!R41,'集計シート (報告書用)'!R41&lt;=3),表彰状印刷用シート!$W$116,IF(AND(3&lt;='集計シート (報告書用)'!X41,'集計シート (報告書用)'!X41&lt;=5,7&lt;='集計シート (報告書用)'!R41,'集計シート (報告書用)'!R41&lt;=9),表彰状印刷用シート!$W$117,IF(AND(3&lt;='集計シート (報告書用)'!X41,'集計シート (報告書用)'!X41&lt;=5,4&lt;='集計シート (報告書用)'!R41,'集計シート (報告書用)'!R41&lt;=6),表彰状印刷用シート!$W$118,IF(AND(3&lt;='集計シート (報告書用)'!X41,'集計シート (報告書用)'!X41&lt;=5,0&lt;='集計シート (報告書用)'!R41,'集計シート (報告書用)'!R41&lt;=3),表彰状印刷用シート!$W$119,IF(AND(0&lt;='集計シート (報告書用)'!X41,'集計シート (報告書用)'!X41&lt;=2,7&lt;='集計シート (報告書用)'!R41,'集計シート (報告書用)'!R41&lt;=9),表彰状印刷用シート!$W$120,IF(AND(0&lt;='集計シート (報告書用)'!X41,'集計シート (報告書用)'!X41&lt;=2,4&lt;='集計シート (報告書用)'!R41,'集計シート (報告書用)'!R41&lt;=6),表彰状印刷用シート!$W$121,IF(AND(0&lt;='集計シート (報告書用)'!X41,'集計シート (報告書用)'!X41&lt;=2,0&lt;='集計シート (報告書用)'!R41,'集計シート (報告書用)'!R41&lt;=3),表彰状印刷用シート!$W$122,""))))))))))))</f>
        <v/>
      </c>
      <c r="I33" s="99" t="str">
        <f>IF(AND(10&lt;='集計シート (報告書用)'!N41,'集計シート (報告書用)'!N41&lt;=15,7&lt;='集計シート (報告書用)'!R41,'集計シート (報告書用)'!R41&lt;=9),表彰状印刷用シート!$Y$111,IF(AND(10&lt;='集計シート (報告書用)'!N41,'集計シート (報告書用)'!N41&lt;=15,4&lt;='集計シート (報告書用)'!R41,'集計シート (報告書用)'!R41&lt;=6),表彰状印刷用シート!$Y$112,IF(AND(10&lt;='集計シート (報告書用)'!N41,'集計シート (報告書用)'!N41&lt;=15,0&lt;='集計シート (報告書用)'!R41,'集計シート (報告書用)'!R41&lt;=3),表彰状印刷用シート!$Y$113,IF(AND(6&lt;='集計シート (報告書用)'!N41,'集計シート (報告書用)'!N41&lt;=9,7&lt;='集計シート (報告書用)'!R41,'集計シート (報告書用)'!R41&lt;=9),表彰状印刷用シート!$Y$114,IF(AND(6&lt;='集計シート (報告書用)'!N41,'集計シート (報告書用)'!N41&lt;=9,4&lt;='集計シート (報告書用)'!R41,'集計シート (報告書用)'!R41&lt;=6),表彰状印刷用シート!$Y$115,IF(AND(6&lt;='集計シート (報告書用)'!N41,'集計シート (報告書用)'!N41&lt;=9,0&lt;='集計シート (報告書用)'!R41,'集計シート (報告書用)'!R41&lt;=3),表彰状印刷用シート!$Y$116,IF(AND(3&lt;='集計シート (報告書用)'!N41,'集計シート (報告書用)'!N41&lt;=5,7&lt;='集計シート (報告書用)'!R41,'集計シート (報告書用)'!R41&lt;=9),表彰状印刷用シート!$Y$117,IF(AND(3&lt;='集計シート (報告書用)'!N41,'集計シート (報告書用)'!N41&lt;=5,4&lt;='集計シート (報告書用)'!R41,'集計シート (報告書用)'!R41&lt;=6),表彰状印刷用シート!$Y$118,IF(AND(3&lt;='集計シート (報告書用)'!N41,'集計シート (報告書用)'!N41&lt;=5,0&lt;='集計シート (報告書用)'!R41,'集計シート (報告書用)'!R41&lt;=3),表彰状印刷用シート!$Y$119,IF(AND(0&lt;='集計シート (報告書用)'!N41,'集計シート (報告書用)'!N41&lt;=2,7&lt;='集計シート (報告書用)'!R41,'集計シート (報告書用)'!R41&lt;=9),表彰状印刷用シート!$Y$120,IF(AND(0&lt;='集計シート (報告書用)'!N41,'集計シート (報告書用)'!N41&lt;=2,4&lt;='集計シート (報告書用)'!R41,'集計シート (報告書用)'!R41&lt;=6),表彰状印刷用シート!$Y$121,IF(AND(0&lt;='集計シート (報告書用)'!N41,'集計シート (報告書用)'!N41&lt;=2,0&lt;='集計シート (報告書用)'!R41,'集計シート (報告書用)'!R41&lt;=3),表彰状印刷用シート!$Y$122,""))))))))))))</f>
        <v/>
      </c>
      <c r="J33" s="99" t="str">
        <f>IF(入力シート!C41="","",'集計シート (報告書用)'!$N$50)</f>
        <v/>
      </c>
      <c r="K33" s="99" t="str">
        <f>IF('集計シート (報告書用)'!T41&lt;0,"★　☆　プラスチャレンジの結果　☆　★","　")</f>
        <v>　</v>
      </c>
      <c r="L33" s="101" t="str">
        <f>IF('集計シート (報告書用)'!T41&lt;0,"　 あなたがへらしたもえるごみの量　約"&amp;ABS(ROUND('集計シート (報告書用)'!T41,1))&amp;"kg","　")</f>
        <v>　</v>
      </c>
      <c r="M33" s="99" t="str">
        <f>IF('集計シート (報告書用)'!T41&lt;0,"　 もし、静岡市民全員が同じくらいへらせたときの量："&amp;ABS(ROUND('集計シート (報告書用)'!U41,1))&amp;"ｔ！","　")</f>
        <v>　</v>
      </c>
      <c r="N33" s="99" t="str">
        <f>IF('集計シート (報告書用)'!T41&lt;0,"　 （バス"&amp;ABS(ROUND('集計シート (報告書用)'!V41,1))&amp;"台分！）","　")</f>
        <v>　</v>
      </c>
      <c r="O33" s="99" t="str">
        <f>IF(入力シート!C41="","",YEAR(入力シート!$C$4))</f>
        <v/>
      </c>
      <c r="P33" s="99" t="str">
        <f>IF(入力シート!C41="","",MONTH(入力シート!$C$4))</f>
        <v/>
      </c>
      <c r="Q33" s="102" t="str">
        <f>IF(入力シート!C41="","",DAY(入力シート!$C$4))</f>
        <v/>
      </c>
    </row>
    <row r="34" spans="1:17" x14ac:dyDescent="0.15">
      <c r="A34" s="98" t="str">
        <f>IF(入力シート!C42="","",入力シート!$C$1)</f>
        <v/>
      </c>
      <c r="B34" s="99" t="str">
        <f>IF(入力シート!C42="","",入力シート!$C$2)</f>
        <v/>
      </c>
      <c r="C34" s="99" t="str">
        <f>IF(入力シート!C42="","",入力シート!B42)</f>
        <v/>
      </c>
      <c r="D34" s="99" t="str">
        <f>IF(入力シート!C42="","",入力シート!C42)</f>
        <v/>
      </c>
      <c r="E34" s="100" t="str">
        <f>IF(入力シート!C42="","",'集計シート (報告書用)'!S42&amp;".png")</f>
        <v/>
      </c>
      <c r="F34" s="100" t="str">
        <f>'集計シート (報告書用)'!S42</f>
        <v/>
      </c>
      <c r="G34" s="100" t="str">
        <f>'集計シート (報告書用)'!N42</f>
        <v/>
      </c>
      <c r="H34" s="99" t="str">
        <f>IF(AND(10&lt;='集計シート (報告書用)'!X42,'集計シート (報告書用)'!X42&lt;=15,7&lt;='集計シート (報告書用)'!R42,'集計シート (報告書用)'!R42&lt;=9),表彰状印刷用シート!$W$111,IF(AND(10&lt;='集計シート (報告書用)'!X42,'集計シート (報告書用)'!X42&lt;=15,4&lt;='集計シート (報告書用)'!R42,'集計シート (報告書用)'!R42&lt;=6),表彰状印刷用シート!$W$112,IF(AND(10&lt;='集計シート (報告書用)'!X42,'集計シート (報告書用)'!X42&lt;=15,0&lt;='集計シート (報告書用)'!R42,'集計シート (報告書用)'!R42&lt;=3),表彰状印刷用シート!$W$113,IF(AND(6&lt;='集計シート (報告書用)'!X42,'集計シート (報告書用)'!X42&lt;=9,7&lt;='集計シート (報告書用)'!R42,'集計シート (報告書用)'!R42&lt;=9),表彰状印刷用シート!$W$114,IF(AND(6&lt;='集計シート (報告書用)'!X42,'集計シート (報告書用)'!X42&lt;=9,4&lt;='集計シート (報告書用)'!R42,'集計シート (報告書用)'!R42&lt;=6),表彰状印刷用シート!$W$115,IF(AND(6&lt;='集計シート (報告書用)'!X42,'集計シート (報告書用)'!X42&lt;=9,0&lt;='集計シート (報告書用)'!R42,'集計シート (報告書用)'!R42&lt;=3),表彰状印刷用シート!$W$116,IF(AND(3&lt;='集計シート (報告書用)'!X42,'集計シート (報告書用)'!X42&lt;=5,7&lt;='集計シート (報告書用)'!R42,'集計シート (報告書用)'!R42&lt;=9),表彰状印刷用シート!$W$117,IF(AND(3&lt;='集計シート (報告書用)'!X42,'集計シート (報告書用)'!X42&lt;=5,4&lt;='集計シート (報告書用)'!R42,'集計シート (報告書用)'!R42&lt;=6),表彰状印刷用シート!$W$118,IF(AND(3&lt;='集計シート (報告書用)'!X42,'集計シート (報告書用)'!X42&lt;=5,0&lt;='集計シート (報告書用)'!R42,'集計シート (報告書用)'!R42&lt;=3),表彰状印刷用シート!$W$119,IF(AND(0&lt;='集計シート (報告書用)'!X42,'集計シート (報告書用)'!X42&lt;=2,7&lt;='集計シート (報告書用)'!R42,'集計シート (報告書用)'!R42&lt;=9),表彰状印刷用シート!$W$120,IF(AND(0&lt;='集計シート (報告書用)'!X42,'集計シート (報告書用)'!X42&lt;=2,4&lt;='集計シート (報告書用)'!R42,'集計シート (報告書用)'!R42&lt;=6),表彰状印刷用シート!$W$121,IF(AND(0&lt;='集計シート (報告書用)'!X42,'集計シート (報告書用)'!X42&lt;=2,0&lt;='集計シート (報告書用)'!R42,'集計シート (報告書用)'!R42&lt;=3),表彰状印刷用シート!$W$122,""))))))))))))</f>
        <v/>
      </c>
      <c r="I34" s="99" t="str">
        <f>IF(AND(10&lt;='集計シート (報告書用)'!N42,'集計シート (報告書用)'!N42&lt;=15,7&lt;='集計シート (報告書用)'!R42,'集計シート (報告書用)'!R42&lt;=9),表彰状印刷用シート!$Y$111,IF(AND(10&lt;='集計シート (報告書用)'!N42,'集計シート (報告書用)'!N42&lt;=15,4&lt;='集計シート (報告書用)'!R42,'集計シート (報告書用)'!R42&lt;=6),表彰状印刷用シート!$Y$112,IF(AND(10&lt;='集計シート (報告書用)'!N42,'集計シート (報告書用)'!N42&lt;=15,0&lt;='集計シート (報告書用)'!R42,'集計シート (報告書用)'!R42&lt;=3),表彰状印刷用シート!$Y$113,IF(AND(6&lt;='集計シート (報告書用)'!N42,'集計シート (報告書用)'!N42&lt;=9,7&lt;='集計シート (報告書用)'!R42,'集計シート (報告書用)'!R42&lt;=9),表彰状印刷用シート!$Y$114,IF(AND(6&lt;='集計シート (報告書用)'!N42,'集計シート (報告書用)'!N42&lt;=9,4&lt;='集計シート (報告書用)'!R42,'集計シート (報告書用)'!R42&lt;=6),表彰状印刷用シート!$Y$115,IF(AND(6&lt;='集計シート (報告書用)'!N42,'集計シート (報告書用)'!N42&lt;=9,0&lt;='集計シート (報告書用)'!R42,'集計シート (報告書用)'!R42&lt;=3),表彰状印刷用シート!$Y$116,IF(AND(3&lt;='集計シート (報告書用)'!N42,'集計シート (報告書用)'!N42&lt;=5,7&lt;='集計シート (報告書用)'!R42,'集計シート (報告書用)'!R42&lt;=9),表彰状印刷用シート!$Y$117,IF(AND(3&lt;='集計シート (報告書用)'!N42,'集計シート (報告書用)'!N42&lt;=5,4&lt;='集計シート (報告書用)'!R42,'集計シート (報告書用)'!R42&lt;=6),表彰状印刷用シート!$Y$118,IF(AND(3&lt;='集計シート (報告書用)'!N42,'集計シート (報告書用)'!N42&lt;=5,0&lt;='集計シート (報告書用)'!R42,'集計シート (報告書用)'!R42&lt;=3),表彰状印刷用シート!$Y$119,IF(AND(0&lt;='集計シート (報告書用)'!N42,'集計シート (報告書用)'!N42&lt;=2,7&lt;='集計シート (報告書用)'!R42,'集計シート (報告書用)'!R42&lt;=9),表彰状印刷用シート!$Y$120,IF(AND(0&lt;='集計シート (報告書用)'!N42,'集計シート (報告書用)'!N42&lt;=2,4&lt;='集計シート (報告書用)'!R42,'集計シート (報告書用)'!R42&lt;=6),表彰状印刷用シート!$Y$121,IF(AND(0&lt;='集計シート (報告書用)'!N42,'集計シート (報告書用)'!N42&lt;=2,0&lt;='集計シート (報告書用)'!R42,'集計シート (報告書用)'!R42&lt;=3),表彰状印刷用シート!$Y$122,""))))))))))))</f>
        <v/>
      </c>
      <c r="J34" s="99" t="str">
        <f>IF(入力シート!C42="","",'集計シート (報告書用)'!$N$50)</f>
        <v/>
      </c>
      <c r="K34" s="99" t="str">
        <f>IF('集計シート (報告書用)'!T42&lt;0,"★　☆　プラスチャレンジの結果　☆　★","　")</f>
        <v>　</v>
      </c>
      <c r="L34" s="101" t="str">
        <f>IF('集計シート (報告書用)'!T42&lt;0,"　 あなたがへらしたもえるごみの量　約"&amp;ABS(ROUND('集計シート (報告書用)'!T42,1))&amp;"kg","　")</f>
        <v>　</v>
      </c>
      <c r="M34" s="99" t="str">
        <f>IF('集計シート (報告書用)'!T42&lt;0,"　 もし、静岡市民全員が同じくらいへらせたときの量："&amp;ABS(ROUND('集計シート (報告書用)'!U42,1))&amp;"ｔ！","　")</f>
        <v>　</v>
      </c>
      <c r="N34" s="99" t="str">
        <f>IF('集計シート (報告書用)'!T42&lt;0,"　 （バス"&amp;ABS(ROUND('集計シート (報告書用)'!V42,1))&amp;"台分！）","　")</f>
        <v>　</v>
      </c>
      <c r="O34" s="99" t="str">
        <f>IF(入力シート!C42="","",YEAR(入力シート!$C$4))</f>
        <v/>
      </c>
      <c r="P34" s="99" t="str">
        <f>IF(入力シート!C42="","",MONTH(入力シート!$C$4))</f>
        <v/>
      </c>
      <c r="Q34" s="102" t="str">
        <f>IF(入力シート!C42="","",DAY(入力シート!$C$4))</f>
        <v/>
      </c>
    </row>
    <row r="35" spans="1:17" x14ac:dyDescent="0.15">
      <c r="A35" s="98" t="str">
        <f>IF(入力シート!C43="","",入力シート!$C$1)</f>
        <v/>
      </c>
      <c r="B35" s="99" t="str">
        <f>IF(入力シート!C43="","",入力シート!$C$2)</f>
        <v/>
      </c>
      <c r="C35" s="99" t="str">
        <f>IF(入力シート!C43="","",入力シート!B43)</f>
        <v/>
      </c>
      <c r="D35" s="99" t="str">
        <f>IF(入力シート!C43="","",入力シート!C43)</f>
        <v/>
      </c>
      <c r="E35" s="100" t="str">
        <f>IF(入力シート!C43="","",'集計シート (報告書用)'!S43&amp;".png")</f>
        <v/>
      </c>
      <c r="F35" s="100" t="str">
        <f>'集計シート (報告書用)'!S43</f>
        <v/>
      </c>
      <c r="G35" s="100" t="str">
        <f>'集計シート (報告書用)'!N43</f>
        <v/>
      </c>
      <c r="H35" s="99" t="str">
        <f>IF(AND(10&lt;='集計シート (報告書用)'!X43,'集計シート (報告書用)'!X43&lt;=15,7&lt;='集計シート (報告書用)'!R43,'集計シート (報告書用)'!R43&lt;=9),表彰状印刷用シート!$W$111,IF(AND(10&lt;='集計シート (報告書用)'!X43,'集計シート (報告書用)'!X43&lt;=15,4&lt;='集計シート (報告書用)'!R43,'集計シート (報告書用)'!R43&lt;=6),表彰状印刷用シート!$W$112,IF(AND(10&lt;='集計シート (報告書用)'!X43,'集計シート (報告書用)'!X43&lt;=15,0&lt;='集計シート (報告書用)'!R43,'集計シート (報告書用)'!R43&lt;=3),表彰状印刷用シート!$W$113,IF(AND(6&lt;='集計シート (報告書用)'!X43,'集計シート (報告書用)'!X43&lt;=9,7&lt;='集計シート (報告書用)'!R43,'集計シート (報告書用)'!R43&lt;=9),表彰状印刷用シート!$W$114,IF(AND(6&lt;='集計シート (報告書用)'!X43,'集計シート (報告書用)'!X43&lt;=9,4&lt;='集計シート (報告書用)'!R43,'集計シート (報告書用)'!R43&lt;=6),表彰状印刷用シート!$W$115,IF(AND(6&lt;='集計シート (報告書用)'!X43,'集計シート (報告書用)'!X43&lt;=9,0&lt;='集計シート (報告書用)'!R43,'集計シート (報告書用)'!R43&lt;=3),表彰状印刷用シート!$W$116,IF(AND(3&lt;='集計シート (報告書用)'!X43,'集計シート (報告書用)'!X43&lt;=5,7&lt;='集計シート (報告書用)'!R43,'集計シート (報告書用)'!R43&lt;=9),表彰状印刷用シート!$W$117,IF(AND(3&lt;='集計シート (報告書用)'!X43,'集計シート (報告書用)'!X43&lt;=5,4&lt;='集計シート (報告書用)'!R43,'集計シート (報告書用)'!R43&lt;=6),表彰状印刷用シート!$W$118,IF(AND(3&lt;='集計シート (報告書用)'!X43,'集計シート (報告書用)'!X43&lt;=5,0&lt;='集計シート (報告書用)'!R43,'集計シート (報告書用)'!R43&lt;=3),表彰状印刷用シート!$W$119,IF(AND(0&lt;='集計シート (報告書用)'!X43,'集計シート (報告書用)'!X43&lt;=2,7&lt;='集計シート (報告書用)'!R43,'集計シート (報告書用)'!R43&lt;=9),表彰状印刷用シート!$W$120,IF(AND(0&lt;='集計シート (報告書用)'!X43,'集計シート (報告書用)'!X43&lt;=2,4&lt;='集計シート (報告書用)'!R43,'集計シート (報告書用)'!R43&lt;=6),表彰状印刷用シート!$W$121,IF(AND(0&lt;='集計シート (報告書用)'!X43,'集計シート (報告書用)'!X43&lt;=2,0&lt;='集計シート (報告書用)'!R43,'集計シート (報告書用)'!R43&lt;=3),表彰状印刷用シート!$W$122,""))))))))))))</f>
        <v/>
      </c>
      <c r="I35" s="99" t="str">
        <f>IF(AND(10&lt;='集計シート (報告書用)'!N43,'集計シート (報告書用)'!N43&lt;=15,7&lt;='集計シート (報告書用)'!R43,'集計シート (報告書用)'!R43&lt;=9),表彰状印刷用シート!$Y$111,IF(AND(10&lt;='集計シート (報告書用)'!N43,'集計シート (報告書用)'!N43&lt;=15,4&lt;='集計シート (報告書用)'!R43,'集計シート (報告書用)'!R43&lt;=6),表彰状印刷用シート!$Y$112,IF(AND(10&lt;='集計シート (報告書用)'!N43,'集計シート (報告書用)'!N43&lt;=15,0&lt;='集計シート (報告書用)'!R43,'集計シート (報告書用)'!R43&lt;=3),表彰状印刷用シート!$Y$113,IF(AND(6&lt;='集計シート (報告書用)'!N43,'集計シート (報告書用)'!N43&lt;=9,7&lt;='集計シート (報告書用)'!R43,'集計シート (報告書用)'!R43&lt;=9),表彰状印刷用シート!$Y$114,IF(AND(6&lt;='集計シート (報告書用)'!N43,'集計シート (報告書用)'!N43&lt;=9,4&lt;='集計シート (報告書用)'!R43,'集計シート (報告書用)'!R43&lt;=6),表彰状印刷用シート!$Y$115,IF(AND(6&lt;='集計シート (報告書用)'!N43,'集計シート (報告書用)'!N43&lt;=9,0&lt;='集計シート (報告書用)'!R43,'集計シート (報告書用)'!R43&lt;=3),表彰状印刷用シート!$Y$116,IF(AND(3&lt;='集計シート (報告書用)'!N43,'集計シート (報告書用)'!N43&lt;=5,7&lt;='集計シート (報告書用)'!R43,'集計シート (報告書用)'!R43&lt;=9),表彰状印刷用シート!$Y$117,IF(AND(3&lt;='集計シート (報告書用)'!N43,'集計シート (報告書用)'!N43&lt;=5,4&lt;='集計シート (報告書用)'!R43,'集計シート (報告書用)'!R43&lt;=6),表彰状印刷用シート!$Y$118,IF(AND(3&lt;='集計シート (報告書用)'!N43,'集計シート (報告書用)'!N43&lt;=5,0&lt;='集計シート (報告書用)'!R43,'集計シート (報告書用)'!R43&lt;=3),表彰状印刷用シート!$Y$119,IF(AND(0&lt;='集計シート (報告書用)'!N43,'集計シート (報告書用)'!N43&lt;=2,7&lt;='集計シート (報告書用)'!R43,'集計シート (報告書用)'!R43&lt;=9),表彰状印刷用シート!$Y$120,IF(AND(0&lt;='集計シート (報告書用)'!N43,'集計シート (報告書用)'!N43&lt;=2,4&lt;='集計シート (報告書用)'!R43,'集計シート (報告書用)'!R43&lt;=6),表彰状印刷用シート!$Y$121,IF(AND(0&lt;='集計シート (報告書用)'!N43,'集計シート (報告書用)'!N43&lt;=2,0&lt;='集計シート (報告書用)'!R43,'集計シート (報告書用)'!R43&lt;=3),表彰状印刷用シート!$Y$122,""))))))))))))</f>
        <v/>
      </c>
      <c r="J35" s="99" t="str">
        <f>IF(入力シート!C43="","",'集計シート (報告書用)'!$N$50)</f>
        <v/>
      </c>
      <c r="K35" s="99" t="str">
        <f>IF('集計シート (報告書用)'!T43&lt;0,"★　☆　プラスチャレンジの結果　☆　★","　")</f>
        <v>　</v>
      </c>
      <c r="L35" s="101" t="str">
        <f>IF('集計シート (報告書用)'!T43&lt;0,"　 あなたがへらしたもえるごみの量　約"&amp;ABS(ROUND('集計シート (報告書用)'!T43,1))&amp;"kg","　")</f>
        <v>　</v>
      </c>
      <c r="M35" s="99" t="str">
        <f>IF('集計シート (報告書用)'!T43&lt;0,"　 もし、静岡市民全員が同じくらいへらせたときの量："&amp;ABS(ROUND('集計シート (報告書用)'!U43,1))&amp;"ｔ！","　")</f>
        <v>　</v>
      </c>
      <c r="N35" s="99" t="str">
        <f>IF('集計シート (報告書用)'!T43&lt;0,"　 （バス"&amp;ABS(ROUND('集計シート (報告書用)'!V43,1))&amp;"台分！）","　")</f>
        <v>　</v>
      </c>
      <c r="O35" s="99" t="str">
        <f>IF(入力シート!C43="","",YEAR(入力シート!$C$4))</f>
        <v/>
      </c>
      <c r="P35" s="99" t="str">
        <f>IF(入力シート!C43="","",MONTH(入力シート!$C$4))</f>
        <v/>
      </c>
      <c r="Q35" s="102" t="str">
        <f>IF(入力シート!C43="","",DAY(入力シート!$C$4))</f>
        <v/>
      </c>
    </row>
    <row r="36" spans="1:17" x14ac:dyDescent="0.15">
      <c r="A36" s="98" t="str">
        <f>IF(入力シート!C44="","",入力シート!$C$1)</f>
        <v/>
      </c>
      <c r="B36" s="99" t="str">
        <f>IF(入力シート!C44="","",入力シート!$C$2)</f>
        <v/>
      </c>
      <c r="C36" s="99" t="str">
        <f>IF(入力シート!C44="","",入力シート!B44)</f>
        <v/>
      </c>
      <c r="D36" s="99" t="str">
        <f>IF(入力シート!C44="","",入力シート!C44)</f>
        <v/>
      </c>
      <c r="E36" s="100" t="str">
        <f>IF(入力シート!C44="","",'集計シート (報告書用)'!S44&amp;".png")</f>
        <v/>
      </c>
      <c r="F36" s="100" t="str">
        <f>'集計シート (報告書用)'!S44</f>
        <v/>
      </c>
      <c r="G36" s="100" t="str">
        <f>'集計シート (報告書用)'!N44</f>
        <v/>
      </c>
      <c r="H36" s="99" t="str">
        <f>IF(AND(10&lt;='集計シート (報告書用)'!X44,'集計シート (報告書用)'!X44&lt;=15,7&lt;='集計シート (報告書用)'!R44,'集計シート (報告書用)'!R44&lt;=9),表彰状印刷用シート!$W$111,IF(AND(10&lt;='集計シート (報告書用)'!X44,'集計シート (報告書用)'!X44&lt;=15,4&lt;='集計シート (報告書用)'!R44,'集計シート (報告書用)'!R44&lt;=6),表彰状印刷用シート!$W$112,IF(AND(10&lt;='集計シート (報告書用)'!X44,'集計シート (報告書用)'!X44&lt;=15,0&lt;='集計シート (報告書用)'!R44,'集計シート (報告書用)'!R44&lt;=3),表彰状印刷用シート!$W$113,IF(AND(6&lt;='集計シート (報告書用)'!X44,'集計シート (報告書用)'!X44&lt;=9,7&lt;='集計シート (報告書用)'!R44,'集計シート (報告書用)'!R44&lt;=9),表彰状印刷用シート!$W$114,IF(AND(6&lt;='集計シート (報告書用)'!X44,'集計シート (報告書用)'!X44&lt;=9,4&lt;='集計シート (報告書用)'!R44,'集計シート (報告書用)'!R44&lt;=6),表彰状印刷用シート!$W$115,IF(AND(6&lt;='集計シート (報告書用)'!X44,'集計シート (報告書用)'!X44&lt;=9,0&lt;='集計シート (報告書用)'!R44,'集計シート (報告書用)'!R44&lt;=3),表彰状印刷用シート!$W$116,IF(AND(3&lt;='集計シート (報告書用)'!X44,'集計シート (報告書用)'!X44&lt;=5,7&lt;='集計シート (報告書用)'!R44,'集計シート (報告書用)'!R44&lt;=9),表彰状印刷用シート!$W$117,IF(AND(3&lt;='集計シート (報告書用)'!X44,'集計シート (報告書用)'!X44&lt;=5,4&lt;='集計シート (報告書用)'!R44,'集計シート (報告書用)'!R44&lt;=6),表彰状印刷用シート!$W$118,IF(AND(3&lt;='集計シート (報告書用)'!X44,'集計シート (報告書用)'!X44&lt;=5,0&lt;='集計シート (報告書用)'!R44,'集計シート (報告書用)'!R44&lt;=3),表彰状印刷用シート!$W$119,IF(AND(0&lt;='集計シート (報告書用)'!X44,'集計シート (報告書用)'!X44&lt;=2,7&lt;='集計シート (報告書用)'!R44,'集計シート (報告書用)'!R44&lt;=9),表彰状印刷用シート!$W$120,IF(AND(0&lt;='集計シート (報告書用)'!X44,'集計シート (報告書用)'!X44&lt;=2,4&lt;='集計シート (報告書用)'!R44,'集計シート (報告書用)'!R44&lt;=6),表彰状印刷用シート!$W$121,IF(AND(0&lt;='集計シート (報告書用)'!X44,'集計シート (報告書用)'!X44&lt;=2,0&lt;='集計シート (報告書用)'!R44,'集計シート (報告書用)'!R44&lt;=3),表彰状印刷用シート!$W$122,""))))))))))))</f>
        <v/>
      </c>
      <c r="I36" s="99" t="str">
        <f>IF(AND(10&lt;='集計シート (報告書用)'!N44,'集計シート (報告書用)'!N44&lt;=15,7&lt;='集計シート (報告書用)'!R44,'集計シート (報告書用)'!R44&lt;=9),表彰状印刷用シート!$Y$111,IF(AND(10&lt;='集計シート (報告書用)'!N44,'集計シート (報告書用)'!N44&lt;=15,4&lt;='集計シート (報告書用)'!R44,'集計シート (報告書用)'!R44&lt;=6),表彰状印刷用シート!$Y$112,IF(AND(10&lt;='集計シート (報告書用)'!N44,'集計シート (報告書用)'!N44&lt;=15,0&lt;='集計シート (報告書用)'!R44,'集計シート (報告書用)'!R44&lt;=3),表彰状印刷用シート!$Y$113,IF(AND(6&lt;='集計シート (報告書用)'!N44,'集計シート (報告書用)'!N44&lt;=9,7&lt;='集計シート (報告書用)'!R44,'集計シート (報告書用)'!R44&lt;=9),表彰状印刷用シート!$Y$114,IF(AND(6&lt;='集計シート (報告書用)'!N44,'集計シート (報告書用)'!N44&lt;=9,4&lt;='集計シート (報告書用)'!R44,'集計シート (報告書用)'!R44&lt;=6),表彰状印刷用シート!$Y$115,IF(AND(6&lt;='集計シート (報告書用)'!N44,'集計シート (報告書用)'!N44&lt;=9,0&lt;='集計シート (報告書用)'!R44,'集計シート (報告書用)'!R44&lt;=3),表彰状印刷用シート!$Y$116,IF(AND(3&lt;='集計シート (報告書用)'!N44,'集計シート (報告書用)'!N44&lt;=5,7&lt;='集計シート (報告書用)'!R44,'集計シート (報告書用)'!R44&lt;=9),表彰状印刷用シート!$Y$117,IF(AND(3&lt;='集計シート (報告書用)'!N44,'集計シート (報告書用)'!N44&lt;=5,4&lt;='集計シート (報告書用)'!R44,'集計シート (報告書用)'!R44&lt;=6),表彰状印刷用シート!$Y$118,IF(AND(3&lt;='集計シート (報告書用)'!N44,'集計シート (報告書用)'!N44&lt;=5,0&lt;='集計シート (報告書用)'!R44,'集計シート (報告書用)'!R44&lt;=3),表彰状印刷用シート!$Y$119,IF(AND(0&lt;='集計シート (報告書用)'!N44,'集計シート (報告書用)'!N44&lt;=2,7&lt;='集計シート (報告書用)'!R44,'集計シート (報告書用)'!R44&lt;=9),表彰状印刷用シート!$Y$120,IF(AND(0&lt;='集計シート (報告書用)'!N44,'集計シート (報告書用)'!N44&lt;=2,4&lt;='集計シート (報告書用)'!R44,'集計シート (報告書用)'!R44&lt;=6),表彰状印刷用シート!$Y$121,IF(AND(0&lt;='集計シート (報告書用)'!N44,'集計シート (報告書用)'!N44&lt;=2,0&lt;='集計シート (報告書用)'!R44,'集計シート (報告書用)'!R44&lt;=3),表彰状印刷用シート!$Y$122,""))))))))))))</f>
        <v/>
      </c>
      <c r="J36" s="99" t="str">
        <f>IF(入力シート!C44="","",'集計シート (報告書用)'!$N$50)</f>
        <v/>
      </c>
      <c r="K36" s="99" t="str">
        <f>IF('集計シート (報告書用)'!T44&lt;0,"★　☆　プラスチャレンジの結果　☆　★","　")</f>
        <v>　</v>
      </c>
      <c r="L36" s="101" t="str">
        <f>IF('集計シート (報告書用)'!T44&lt;0,"　 あなたがへらしたもえるごみの量　約"&amp;ABS(ROUND('集計シート (報告書用)'!T44,1))&amp;"kg","　")</f>
        <v>　</v>
      </c>
      <c r="M36" s="99" t="str">
        <f>IF('集計シート (報告書用)'!T44&lt;0,"　 もし、静岡市民全員が同じくらいへらせたときの量："&amp;ABS(ROUND('集計シート (報告書用)'!U44,1))&amp;"ｔ！","　")</f>
        <v>　</v>
      </c>
      <c r="N36" s="99" t="str">
        <f>IF('集計シート (報告書用)'!T44&lt;0,"　 （バス"&amp;ABS(ROUND('集計シート (報告書用)'!V44,1))&amp;"台分！）","　")</f>
        <v>　</v>
      </c>
      <c r="O36" s="99" t="str">
        <f>IF(入力シート!C44="","",YEAR(入力シート!$C$4))</f>
        <v/>
      </c>
      <c r="P36" s="99" t="str">
        <f>IF(入力シート!C44="","",MONTH(入力シート!$C$4))</f>
        <v/>
      </c>
      <c r="Q36" s="102" t="str">
        <f>IF(入力シート!C44="","",DAY(入力シート!$C$4))</f>
        <v/>
      </c>
    </row>
    <row r="37" spans="1:17" x14ac:dyDescent="0.15">
      <c r="A37" s="98" t="str">
        <f>IF(入力シート!C45="","",入力シート!$C$1)</f>
        <v/>
      </c>
      <c r="B37" s="99" t="str">
        <f>IF(入力シート!C45="","",入力シート!$C$2)</f>
        <v/>
      </c>
      <c r="C37" s="99" t="str">
        <f>IF(入力シート!C45="","",入力シート!B45)</f>
        <v/>
      </c>
      <c r="D37" s="99" t="str">
        <f>IF(入力シート!C45="","",入力シート!C45)</f>
        <v/>
      </c>
      <c r="E37" s="100" t="str">
        <f>IF(入力シート!C45="","",'集計シート (報告書用)'!S45&amp;".png")</f>
        <v/>
      </c>
      <c r="F37" s="100" t="str">
        <f>'集計シート (報告書用)'!S45</f>
        <v/>
      </c>
      <c r="G37" s="100" t="str">
        <f>'集計シート (報告書用)'!N45</f>
        <v/>
      </c>
      <c r="H37" s="99" t="str">
        <f>IF(AND(10&lt;='集計シート (報告書用)'!X45,'集計シート (報告書用)'!X45&lt;=15,7&lt;='集計シート (報告書用)'!R45,'集計シート (報告書用)'!R45&lt;=9),表彰状印刷用シート!$W$111,IF(AND(10&lt;='集計シート (報告書用)'!X45,'集計シート (報告書用)'!X45&lt;=15,4&lt;='集計シート (報告書用)'!R45,'集計シート (報告書用)'!R45&lt;=6),表彰状印刷用シート!$W$112,IF(AND(10&lt;='集計シート (報告書用)'!X45,'集計シート (報告書用)'!X45&lt;=15,0&lt;='集計シート (報告書用)'!R45,'集計シート (報告書用)'!R45&lt;=3),表彰状印刷用シート!$W$113,IF(AND(6&lt;='集計シート (報告書用)'!X45,'集計シート (報告書用)'!X45&lt;=9,7&lt;='集計シート (報告書用)'!R45,'集計シート (報告書用)'!R45&lt;=9),表彰状印刷用シート!$W$114,IF(AND(6&lt;='集計シート (報告書用)'!X45,'集計シート (報告書用)'!X45&lt;=9,4&lt;='集計シート (報告書用)'!R45,'集計シート (報告書用)'!R45&lt;=6),表彰状印刷用シート!$W$115,IF(AND(6&lt;='集計シート (報告書用)'!X45,'集計シート (報告書用)'!X45&lt;=9,0&lt;='集計シート (報告書用)'!R45,'集計シート (報告書用)'!R45&lt;=3),表彰状印刷用シート!$W$116,IF(AND(3&lt;='集計シート (報告書用)'!X45,'集計シート (報告書用)'!X45&lt;=5,7&lt;='集計シート (報告書用)'!R45,'集計シート (報告書用)'!R45&lt;=9),表彰状印刷用シート!$W$117,IF(AND(3&lt;='集計シート (報告書用)'!X45,'集計シート (報告書用)'!X45&lt;=5,4&lt;='集計シート (報告書用)'!R45,'集計シート (報告書用)'!R45&lt;=6),表彰状印刷用シート!$W$118,IF(AND(3&lt;='集計シート (報告書用)'!X45,'集計シート (報告書用)'!X45&lt;=5,0&lt;='集計シート (報告書用)'!R45,'集計シート (報告書用)'!R45&lt;=3),表彰状印刷用シート!$W$119,IF(AND(0&lt;='集計シート (報告書用)'!X45,'集計シート (報告書用)'!X45&lt;=2,7&lt;='集計シート (報告書用)'!R45,'集計シート (報告書用)'!R45&lt;=9),表彰状印刷用シート!$W$120,IF(AND(0&lt;='集計シート (報告書用)'!X45,'集計シート (報告書用)'!X45&lt;=2,4&lt;='集計シート (報告書用)'!R45,'集計シート (報告書用)'!R45&lt;=6),表彰状印刷用シート!$W$121,IF(AND(0&lt;='集計シート (報告書用)'!X45,'集計シート (報告書用)'!X45&lt;=2,0&lt;='集計シート (報告書用)'!R45,'集計シート (報告書用)'!R45&lt;=3),表彰状印刷用シート!$W$122,""))))))))))))</f>
        <v/>
      </c>
      <c r="I37" s="99" t="str">
        <f>IF(AND(10&lt;='集計シート (報告書用)'!N45,'集計シート (報告書用)'!N45&lt;=15,7&lt;='集計シート (報告書用)'!R45,'集計シート (報告書用)'!R45&lt;=9),表彰状印刷用シート!$Y$111,IF(AND(10&lt;='集計シート (報告書用)'!N45,'集計シート (報告書用)'!N45&lt;=15,4&lt;='集計シート (報告書用)'!R45,'集計シート (報告書用)'!R45&lt;=6),表彰状印刷用シート!$Y$112,IF(AND(10&lt;='集計シート (報告書用)'!N45,'集計シート (報告書用)'!N45&lt;=15,0&lt;='集計シート (報告書用)'!R45,'集計シート (報告書用)'!R45&lt;=3),表彰状印刷用シート!$Y$113,IF(AND(6&lt;='集計シート (報告書用)'!N45,'集計シート (報告書用)'!N45&lt;=9,7&lt;='集計シート (報告書用)'!R45,'集計シート (報告書用)'!R45&lt;=9),表彰状印刷用シート!$Y$114,IF(AND(6&lt;='集計シート (報告書用)'!N45,'集計シート (報告書用)'!N45&lt;=9,4&lt;='集計シート (報告書用)'!R45,'集計シート (報告書用)'!R45&lt;=6),表彰状印刷用シート!$Y$115,IF(AND(6&lt;='集計シート (報告書用)'!N45,'集計シート (報告書用)'!N45&lt;=9,0&lt;='集計シート (報告書用)'!R45,'集計シート (報告書用)'!R45&lt;=3),表彰状印刷用シート!$Y$116,IF(AND(3&lt;='集計シート (報告書用)'!N45,'集計シート (報告書用)'!N45&lt;=5,7&lt;='集計シート (報告書用)'!R45,'集計シート (報告書用)'!R45&lt;=9),表彰状印刷用シート!$Y$117,IF(AND(3&lt;='集計シート (報告書用)'!N45,'集計シート (報告書用)'!N45&lt;=5,4&lt;='集計シート (報告書用)'!R45,'集計シート (報告書用)'!R45&lt;=6),表彰状印刷用シート!$Y$118,IF(AND(3&lt;='集計シート (報告書用)'!N45,'集計シート (報告書用)'!N45&lt;=5,0&lt;='集計シート (報告書用)'!R45,'集計シート (報告書用)'!R45&lt;=3),表彰状印刷用シート!$Y$119,IF(AND(0&lt;='集計シート (報告書用)'!N45,'集計シート (報告書用)'!N45&lt;=2,7&lt;='集計シート (報告書用)'!R45,'集計シート (報告書用)'!R45&lt;=9),表彰状印刷用シート!$Y$120,IF(AND(0&lt;='集計シート (報告書用)'!N45,'集計シート (報告書用)'!N45&lt;=2,4&lt;='集計シート (報告書用)'!R45,'集計シート (報告書用)'!R45&lt;=6),表彰状印刷用シート!$Y$121,IF(AND(0&lt;='集計シート (報告書用)'!N45,'集計シート (報告書用)'!N45&lt;=2,0&lt;='集計シート (報告書用)'!R45,'集計シート (報告書用)'!R45&lt;=3),表彰状印刷用シート!$Y$122,""))))))))))))</f>
        <v/>
      </c>
      <c r="J37" s="99" t="str">
        <f>IF(入力シート!C45="","",'集計シート (報告書用)'!$N$50)</f>
        <v/>
      </c>
      <c r="K37" s="99" t="str">
        <f>IF('集計シート (報告書用)'!T45&lt;0,"★　☆　プラスチャレンジの結果　☆　★","　")</f>
        <v>　</v>
      </c>
      <c r="L37" s="101" t="str">
        <f>IF('集計シート (報告書用)'!T45&lt;0,"　 あなたがへらしたもえるごみの量　約"&amp;ABS(ROUND('集計シート (報告書用)'!T45,1))&amp;"kg","　")</f>
        <v>　</v>
      </c>
      <c r="M37" s="99" t="str">
        <f>IF('集計シート (報告書用)'!T45&lt;0,"　 もし、静岡市民全員が同じくらいへらせたときの量："&amp;ABS(ROUND('集計シート (報告書用)'!U45,1))&amp;"ｔ！","　")</f>
        <v>　</v>
      </c>
      <c r="N37" s="99" t="str">
        <f>IF('集計シート (報告書用)'!T45&lt;0,"　 （バス"&amp;ABS(ROUND('集計シート (報告書用)'!V45,1))&amp;"台分！）","　")</f>
        <v>　</v>
      </c>
      <c r="O37" s="99" t="str">
        <f>IF(入力シート!C45="","",YEAR(入力シート!$C$4))</f>
        <v/>
      </c>
      <c r="P37" s="99" t="str">
        <f>IF(入力シート!C45="","",MONTH(入力シート!$C$4))</f>
        <v/>
      </c>
      <c r="Q37" s="102" t="str">
        <f>IF(入力シート!C45="","",DAY(入力シート!$C$4))</f>
        <v/>
      </c>
    </row>
    <row r="38" spans="1:17" x14ac:dyDescent="0.15">
      <c r="A38" s="98" t="str">
        <f>IF(入力シート!C46="","",入力シート!$C$1)</f>
        <v/>
      </c>
      <c r="B38" s="99" t="str">
        <f>IF(入力シート!C46="","",入力シート!$C$2)</f>
        <v/>
      </c>
      <c r="C38" s="99" t="str">
        <f>IF(入力シート!C46="","",入力シート!B46)</f>
        <v/>
      </c>
      <c r="D38" s="99" t="str">
        <f>IF(入力シート!C46="","",入力シート!C46)</f>
        <v/>
      </c>
      <c r="E38" s="100" t="str">
        <f>IF(入力シート!C46="","",'集計シート (報告書用)'!S46&amp;".png")</f>
        <v/>
      </c>
      <c r="F38" s="100" t="str">
        <f>'集計シート (報告書用)'!S46</f>
        <v/>
      </c>
      <c r="G38" s="100" t="str">
        <f>'集計シート (報告書用)'!N46</f>
        <v/>
      </c>
      <c r="H38" s="99" t="str">
        <f>IF(AND(10&lt;='集計シート (報告書用)'!X46,'集計シート (報告書用)'!X46&lt;=15,7&lt;='集計シート (報告書用)'!R46,'集計シート (報告書用)'!R46&lt;=9),表彰状印刷用シート!$W$111,IF(AND(10&lt;='集計シート (報告書用)'!X46,'集計シート (報告書用)'!X46&lt;=15,4&lt;='集計シート (報告書用)'!R46,'集計シート (報告書用)'!R46&lt;=6),表彰状印刷用シート!$W$112,IF(AND(10&lt;='集計シート (報告書用)'!X46,'集計シート (報告書用)'!X46&lt;=15,0&lt;='集計シート (報告書用)'!R46,'集計シート (報告書用)'!R46&lt;=3),表彰状印刷用シート!$W$113,IF(AND(6&lt;='集計シート (報告書用)'!X46,'集計シート (報告書用)'!X46&lt;=9,7&lt;='集計シート (報告書用)'!R46,'集計シート (報告書用)'!R46&lt;=9),表彰状印刷用シート!$W$114,IF(AND(6&lt;='集計シート (報告書用)'!X46,'集計シート (報告書用)'!X46&lt;=9,4&lt;='集計シート (報告書用)'!R46,'集計シート (報告書用)'!R46&lt;=6),表彰状印刷用シート!$W$115,IF(AND(6&lt;='集計シート (報告書用)'!X46,'集計シート (報告書用)'!X46&lt;=9,0&lt;='集計シート (報告書用)'!R46,'集計シート (報告書用)'!R46&lt;=3),表彰状印刷用シート!$W$116,IF(AND(3&lt;='集計シート (報告書用)'!X46,'集計シート (報告書用)'!X46&lt;=5,7&lt;='集計シート (報告書用)'!R46,'集計シート (報告書用)'!R46&lt;=9),表彰状印刷用シート!$W$117,IF(AND(3&lt;='集計シート (報告書用)'!X46,'集計シート (報告書用)'!X46&lt;=5,4&lt;='集計シート (報告書用)'!R46,'集計シート (報告書用)'!R46&lt;=6),表彰状印刷用シート!$W$118,IF(AND(3&lt;='集計シート (報告書用)'!X46,'集計シート (報告書用)'!X46&lt;=5,0&lt;='集計シート (報告書用)'!R46,'集計シート (報告書用)'!R46&lt;=3),表彰状印刷用シート!$W$119,IF(AND(0&lt;='集計シート (報告書用)'!X46,'集計シート (報告書用)'!X46&lt;=2,7&lt;='集計シート (報告書用)'!R46,'集計シート (報告書用)'!R46&lt;=9),表彰状印刷用シート!$W$120,IF(AND(0&lt;='集計シート (報告書用)'!X46,'集計シート (報告書用)'!X46&lt;=2,4&lt;='集計シート (報告書用)'!R46,'集計シート (報告書用)'!R46&lt;=6),表彰状印刷用シート!$W$121,IF(AND(0&lt;='集計シート (報告書用)'!X46,'集計シート (報告書用)'!X46&lt;=2,0&lt;='集計シート (報告書用)'!R46,'集計シート (報告書用)'!R46&lt;=3),表彰状印刷用シート!$W$122,""))))))))))))</f>
        <v/>
      </c>
      <c r="I38" s="99" t="str">
        <f>IF(AND(10&lt;='集計シート (報告書用)'!N46,'集計シート (報告書用)'!N46&lt;=15,7&lt;='集計シート (報告書用)'!R46,'集計シート (報告書用)'!R46&lt;=9),表彰状印刷用シート!$Y$111,IF(AND(10&lt;='集計シート (報告書用)'!N46,'集計シート (報告書用)'!N46&lt;=15,4&lt;='集計シート (報告書用)'!R46,'集計シート (報告書用)'!R46&lt;=6),表彰状印刷用シート!$Y$112,IF(AND(10&lt;='集計シート (報告書用)'!N46,'集計シート (報告書用)'!N46&lt;=15,0&lt;='集計シート (報告書用)'!R46,'集計シート (報告書用)'!R46&lt;=3),表彰状印刷用シート!$Y$113,IF(AND(6&lt;='集計シート (報告書用)'!N46,'集計シート (報告書用)'!N46&lt;=9,7&lt;='集計シート (報告書用)'!R46,'集計シート (報告書用)'!R46&lt;=9),表彰状印刷用シート!$Y$114,IF(AND(6&lt;='集計シート (報告書用)'!N46,'集計シート (報告書用)'!N46&lt;=9,4&lt;='集計シート (報告書用)'!R46,'集計シート (報告書用)'!R46&lt;=6),表彰状印刷用シート!$Y$115,IF(AND(6&lt;='集計シート (報告書用)'!N46,'集計シート (報告書用)'!N46&lt;=9,0&lt;='集計シート (報告書用)'!R46,'集計シート (報告書用)'!R46&lt;=3),表彰状印刷用シート!$Y$116,IF(AND(3&lt;='集計シート (報告書用)'!N46,'集計シート (報告書用)'!N46&lt;=5,7&lt;='集計シート (報告書用)'!R46,'集計シート (報告書用)'!R46&lt;=9),表彰状印刷用シート!$Y$117,IF(AND(3&lt;='集計シート (報告書用)'!N46,'集計シート (報告書用)'!N46&lt;=5,4&lt;='集計シート (報告書用)'!R46,'集計シート (報告書用)'!R46&lt;=6),表彰状印刷用シート!$Y$118,IF(AND(3&lt;='集計シート (報告書用)'!N46,'集計シート (報告書用)'!N46&lt;=5,0&lt;='集計シート (報告書用)'!R46,'集計シート (報告書用)'!R46&lt;=3),表彰状印刷用シート!$Y$119,IF(AND(0&lt;='集計シート (報告書用)'!N46,'集計シート (報告書用)'!N46&lt;=2,7&lt;='集計シート (報告書用)'!R46,'集計シート (報告書用)'!R46&lt;=9),表彰状印刷用シート!$Y$120,IF(AND(0&lt;='集計シート (報告書用)'!N46,'集計シート (報告書用)'!N46&lt;=2,4&lt;='集計シート (報告書用)'!R46,'集計シート (報告書用)'!R46&lt;=6),表彰状印刷用シート!$Y$121,IF(AND(0&lt;='集計シート (報告書用)'!N46,'集計シート (報告書用)'!N46&lt;=2,0&lt;='集計シート (報告書用)'!R46,'集計シート (報告書用)'!R46&lt;=3),表彰状印刷用シート!$Y$122,""))))))))))))</f>
        <v/>
      </c>
      <c r="J38" s="99" t="str">
        <f>IF(入力シート!C46="","",'集計シート (報告書用)'!$N$50)</f>
        <v/>
      </c>
      <c r="K38" s="99" t="str">
        <f>IF('集計シート (報告書用)'!T46&lt;0,"★　☆　プラスチャレンジの結果　☆　★","　")</f>
        <v>　</v>
      </c>
      <c r="L38" s="101" t="str">
        <f>IF('集計シート (報告書用)'!T46&lt;0,"　 あなたがへらしたもえるごみの量　約"&amp;ABS(ROUND('集計シート (報告書用)'!T46,1))&amp;"kg","　")</f>
        <v>　</v>
      </c>
      <c r="M38" s="99" t="str">
        <f>IF('集計シート (報告書用)'!T46&lt;0,"　 もし、静岡市民全員が同じくらいへらせたときの量："&amp;ABS(ROUND('集計シート (報告書用)'!U46,1))&amp;"ｔ！","　")</f>
        <v>　</v>
      </c>
      <c r="N38" s="99" t="str">
        <f>IF('集計シート (報告書用)'!T46&lt;0,"　 （バス"&amp;ABS(ROUND('集計シート (報告書用)'!V46,1))&amp;"台分！）","　")</f>
        <v>　</v>
      </c>
      <c r="O38" s="99" t="str">
        <f>IF(入力シート!C46="","",YEAR(入力シート!$C$4))</f>
        <v/>
      </c>
      <c r="P38" s="99" t="str">
        <f>IF(入力シート!C46="","",MONTH(入力シート!$C$4))</f>
        <v/>
      </c>
      <c r="Q38" s="102" t="str">
        <f>IF(入力シート!C46="","",DAY(入力シート!$C$4))</f>
        <v/>
      </c>
    </row>
    <row r="39" spans="1:17" x14ac:dyDescent="0.15">
      <c r="A39" s="98" t="str">
        <f>IF(入力シート!C47="","",入力シート!$C$1)</f>
        <v/>
      </c>
      <c r="B39" s="99" t="str">
        <f>IF(入力シート!C47="","",入力シート!$C$2)</f>
        <v/>
      </c>
      <c r="C39" s="99" t="str">
        <f>IF(入力シート!C47="","",入力シート!B47)</f>
        <v/>
      </c>
      <c r="D39" s="99" t="str">
        <f>IF(入力シート!C47="","",入力シート!C47)</f>
        <v/>
      </c>
      <c r="E39" s="100" t="str">
        <f>IF(入力シート!C47="","",'集計シート (報告書用)'!S47&amp;".png")</f>
        <v/>
      </c>
      <c r="F39" s="100" t="str">
        <f>'集計シート (報告書用)'!S47</f>
        <v/>
      </c>
      <c r="G39" s="100" t="str">
        <f>'集計シート (報告書用)'!N47</f>
        <v/>
      </c>
      <c r="H39" s="99" t="str">
        <f>IF(AND(10&lt;='集計シート (報告書用)'!X47,'集計シート (報告書用)'!X47&lt;=15,7&lt;='集計シート (報告書用)'!R47,'集計シート (報告書用)'!R47&lt;=9),表彰状印刷用シート!$W$111,IF(AND(10&lt;='集計シート (報告書用)'!X47,'集計シート (報告書用)'!X47&lt;=15,4&lt;='集計シート (報告書用)'!R47,'集計シート (報告書用)'!R47&lt;=6),表彰状印刷用シート!$W$112,IF(AND(10&lt;='集計シート (報告書用)'!X47,'集計シート (報告書用)'!X47&lt;=15,0&lt;='集計シート (報告書用)'!R47,'集計シート (報告書用)'!R47&lt;=3),表彰状印刷用シート!$W$113,IF(AND(6&lt;='集計シート (報告書用)'!X47,'集計シート (報告書用)'!X47&lt;=9,7&lt;='集計シート (報告書用)'!R47,'集計シート (報告書用)'!R47&lt;=9),表彰状印刷用シート!$W$114,IF(AND(6&lt;='集計シート (報告書用)'!X47,'集計シート (報告書用)'!X47&lt;=9,4&lt;='集計シート (報告書用)'!R47,'集計シート (報告書用)'!R47&lt;=6),表彰状印刷用シート!$W$115,IF(AND(6&lt;='集計シート (報告書用)'!X47,'集計シート (報告書用)'!X47&lt;=9,0&lt;='集計シート (報告書用)'!R47,'集計シート (報告書用)'!R47&lt;=3),表彰状印刷用シート!$W$116,IF(AND(3&lt;='集計シート (報告書用)'!X47,'集計シート (報告書用)'!X47&lt;=5,7&lt;='集計シート (報告書用)'!R47,'集計シート (報告書用)'!R47&lt;=9),表彰状印刷用シート!$W$117,IF(AND(3&lt;='集計シート (報告書用)'!X47,'集計シート (報告書用)'!X47&lt;=5,4&lt;='集計シート (報告書用)'!R47,'集計シート (報告書用)'!R47&lt;=6),表彰状印刷用シート!$W$118,IF(AND(3&lt;='集計シート (報告書用)'!X47,'集計シート (報告書用)'!X47&lt;=5,0&lt;='集計シート (報告書用)'!R47,'集計シート (報告書用)'!R47&lt;=3),表彰状印刷用シート!$W$119,IF(AND(0&lt;='集計シート (報告書用)'!X47,'集計シート (報告書用)'!X47&lt;=2,7&lt;='集計シート (報告書用)'!R47,'集計シート (報告書用)'!R47&lt;=9),表彰状印刷用シート!$W$120,IF(AND(0&lt;='集計シート (報告書用)'!X47,'集計シート (報告書用)'!X47&lt;=2,4&lt;='集計シート (報告書用)'!R47,'集計シート (報告書用)'!R47&lt;=6),表彰状印刷用シート!$W$121,IF(AND(0&lt;='集計シート (報告書用)'!X47,'集計シート (報告書用)'!X47&lt;=2,0&lt;='集計シート (報告書用)'!R47,'集計シート (報告書用)'!R47&lt;=3),表彰状印刷用シート!$W$122,""))))))))))))</f>
        <v/>
      </c>
      <c r="I39" s="99" t="str">
        <f>IF(AND(10&lt;='集計シート (報告書用)'!N47,'集計シート (報告書用)'!N47&lt;=15,7&lt;='集計シート (報告書用)'!R47,'集計シート (報告書用)'!R47&lt;=9),表彰状印刷用シート!$Y$111,IF(AND(10&lt;='集計シート (報告書用)'!N47,'集計シート (報告書用)'!N47&lt;=15,4&lt;='集計シート (報告書用)'!R47,'集計シート (報告書用)'!R47&lt;=6),表彰状印刷用シート!$Y$112,IF(AND(10&lt;='集計シート (報告書用)'!N47,'集計シート (報告書用)'!N47&lt;=15,0&lt;='集計シート (報告書用)'!R47,'集計シート (報告書用)'!R47&lt;=3),表彰状印刷用シート!$Y$113,IF(AND(6&lt;='集計シート (報告書用)'!N47,'集計シート (報告書用)'!N47&lt;=9,7&lt;='集計シート (報告書用)'!R47,'集計シート (報告書用)'!R47&lt;=9),表彰状印刷用シート!$Y$114,IF(AND(6&lt;='集計シート (報告書用)'!N47,'集計シート (報告書用)'!N47&lt;=9,4&lt;='集計シート (報告書用)'!R47,'集計シート (報告書用)'!R47&lt;=6),表彰状印刷用シート!$Y$115,IF(AND(6&lt;='集計シート (報告書用)'!N47,'集計シート (報告書用)'!N47&lt;=9,0&lt;='集計シート (報告書用)'!R47,'集計シート (報告書用)'!R47&lt;=3),表彰状印刷用シート!$Y$116,IF(AND(3&lt;='集計シート (報告書用)'!N47,'集計シート (報告書用)'!N47&lt;=5,7&lt;='集計シート (報告書用)'!R47,'集計シート (報告書用)'!R47&lt;=9),表彰状印刷用シート!$Y$117,IF(AND(3&lt;='集計シート (報告書用)'!N47,'集計シート (報告書用)'!N47&lt;=5,4&lt;='集計シート (報告書用)'!R47,'集計シート (報告書用)'!R47&lt;=6),表彰状印刷用シート!$Y$118,IF(AND(3&lt;='集計シート (報告書用)'!N47,'集計シート (報告書用)'!N47&lt;=5,0&lt;='集計シート (報告書用)'!R47,'集計シート (報告書用)'!R47&lt;=3),表彰状印刷用シート!$Y$119,IF(AND(0&lt;='集計シート (報告書用)'!N47,'集計シート (報告書用)'!N47&lt;=2,7&lt;='集計シート (報告書用)'!R47,'集計シート (報告書用)'!R47&lt;=9),表彰状印刷用シート!$Y$120,IF(AND(0&lt;='集計シート (報告書用)'!N47,'集計シート (報告書用)'!N47&lt;=2,4&lt;='集計シート (報告書用)'!R47,'集計シート (報告書用)'!R47&lt;=6),表彰状印刷用シート!$Y$121,IF(AND(0&lt;='集計シート (報告書用)'!N47,'集計シート (報告書用)'!N47&lt;=2,0&lt;='集計シート (報告書用)'!R47,'集計シート (報告書用)'!R47&lt;=3),表彰状印刷用シート!$Y$122,""))))))))))))</f>
        <v/>
      </c>
      <c r="J39" s="99" t="str">
        <f>IF(入力シート!C47="","",'集計シート (報告書用)'!$N$50)</f>
        <v/>
      </c>
      <c r="K39" s="99" t="str">
        <f>IF('集計シート (報告書用)'!T47&lt;0,"★　☆　プラスチャレンジの結果　☆　★","　")</f>
        <v>　</v>
      </c>
      <c r="L39" s="101" t="str">
        <f>IF('集計シート (報告書用)'!T47&lt;0,"　 あなたがへらしたもえるごみの量　約"&amp;ABS(ROUND('集計シート (報告書用)'!T47,1))&amp;"kg","　")</f>
        <v>　</v>
      </c>
      <c r="M39" s="99" t="str">
        <f>IF('集計シート (報告書用)'!T47&lt;0,"　 もし、静岡市民全員が同じくらいへらせたときの量："&amp;ABS(ROUND('集計シート (報告書用)'!U47,1))&amp;"ｔ！","　")</f>
        <v>　</v>
      </c>
      <c r="N39" s="99" t="str">
        <f>IF('集計シート (報告書用)'!T47&lt;0,"　 （バス"&amp;ABS(ROUND('集計シート (報告書用)'!V47,1))&amp;"台分！）","　")</f>
        <v>　</v>
      </c>
      <c r="O39" s="99" t="str">
        <f>IF(入力シート!C47="","",YEAR(入力シート!$C$4))</f>
        <v/>
      </c>
      <c r="P39" s="99" t="str">
        <f>IF(入力シート!C47="","",MONTH(入力シート!$C$4))</f>
        <v/>
      </c>
      <c r="Q39" s="102" t="str">
        <f>IF(入力シート!C47="","",DAY(入力シート!$C$4))</f>
        <v/>
      </c>
    </row>
    <row r="40" spans="1:17" x14ac:dyDescent="0.15">
      <c r="A40" s="98" t="str">
        <f>IF(入力シート!C48="","",入力シート!$C$1)</f>
        <v/>
      </c>
      <c r="B40" s="99" t="str">
        <f>IF(入力シート!C48="","",入力シート!$C$2)</f>
        <v/>
      </c>
      <c r="C40" s="99" t="str">
        <f>IF(入力シート!C48="","",入力シート!B48)</f>
        <v/>
      </c>
      <c r="D40" s="99" t="str">
        <f>IF(入力シート!C48="","",入力シート!C48)</f>
        <v/>
      </c>
      <c r="E40" s="100" t="str">
        <f>IF(入力シート!C48="","",'集計シート (報告書用)'!S48&amp;".png")</f>
        <v/>
      </c>
      <c r="F40" s="100" t="str">
        <f>'集計シート (報告書用)'!S48</f>
        <v/>
      </c>
      <c r="G40" s="100" t="str">
        <f>'集計シート (報告書用)'!N48</f>
        <v/>
      </c>
      <c r="H40" s="99" t="str">
        <f>IF(AND(10&lt;='集計シート (報告書用)'!X48,'集計シート (報告書用)'!X48&lt;=15,7&lt;='集計シート (報告書用)'!R48,'集計シート (報告書用)'!R48&lt;=9),表彰状印刷用シート!$W$111,IF(AND(10&lt;='集計シート (報告書用)'!X48,'集計シート (報告書用)'!X48&lt;=15,4&lt;='集計シート (報告書用)'!R48,'集計シート (報告書用)'!R48&lt;=6),表彰状印刷用シート!$W$112,IF(AND(10&lt;='集計シート (報告書用)'!X48,'集計シート (報告書用)'!X48&lt;=15,0&lt;='集計シート (報告書用)'!R48,'集計シート (報告書用)'!R48&lt;=3),表彰状印刷用シート!$W$113,IF(AND(6&lt;='集計シート (報告書用)'!X48,'集計シート (報告書用)'!X48&lt;=9,7&lt;='集計シート (報告書用)'!R48,'集計シート (報告書用)'!R48&lt;=9),表彰状印刷用シート!$W$114,IF(AND(6&lt;='集計シート (報告書用)'!X48,'集計シート (報告書用)'!X48&lt;=9,4&lt;='集計シート (報告書用)'!R48,'集計シート (報告書用)'!R48&lt;=6),表彰状印刷用シート!$W$115,IF(AND(6&lt;='集計シート (報告書用)'!X48,'集計シート (報告書用)'!X48&lt;=9,0&lt;='集計シート (報告書用)'!R48,'集計シート (報告書用)'!R48&lt;=3),表彰状印刷用シート!$W$116,IF(AND(3&lt;='集計シート (報告書用)'!X48,'集計シート (報告書用)'!X48&lt;=5,7&lt;='集計シート (報告書用)'!R48,'集計シート (報告書用)'!R48&lt;=9),表彰状印刷用シート!$W$117,IF(AND(3&lt;='集計シート (報告書用)'!X48,'集計シート (報告書用)'!X48&lt;=5,4&lt;='集計シート (報告書用)'!R48,'集計シート (報告書用)'!R48&lt;=6),表彰状印刷用シート!$W$118,IF(AND(3&lt;='集計シート (報告書用)'!X48,'集計シート (報告書用)'!X48&lt;=5,0&lt;='集計シート (報告書用)'!R48,'集計シート (報告書用)'!R48&lt;=3),表彰状印刷用シート!$W$119,IF(AND(0&lt;='集計シート (報告書用)'!X48,'集計シート (報告書用)'!X48&lt;=2,7&lt;='集計シート (報告書用)'!R48,'集計シート (報告書用)'!R48&lt;=9),表彰状印刷用シート!$W$120,IF(AND(0&lt;='集計シート (報告書用)'!X48,'集計シート (報告書用)'!X48&lt;=2,4&lt;='集計シート (報告書用)'!R48,'集計シート (報告書用)'!R48&lt;=6),表彰状印刷用シート!$W$121,IF(AND(0&lt;='集計シート (報告書用)'!X48,'集計シート (報告書用)'!X48&lt;=2,0&lt;='集計シート (報告書用)'!R48,'集計シート (報告書用)'!R48&lt;=3),表彰状印刷用シート!$W$122,""))))))))))))</f>
        <v/>
      </c>
      <c r="I40" s="99" t="str">
        <f>IF(AND(10&lt;='集計シート (報告書用)'!N48,'集計シート (報告書用)'!N48&lt;=15,7&lt;='集計シート (報告書用)'!R48,'集計シート (報告書用)'!R48&lt;=9),表彰状印刷用シート!$Y$111,IF(AND(10&lt;='集計シート (報告書用)'!N48,'集計シート (報告書用)'!N48&lt;=15,4&lt;='集計シート (報告書用)'!R48,'集計シート (報告書用)'!R48&lt;=6),表彰状印刷用シート!$Y$112,IF(AND(10&lt;='集計シート (報告書用)'!N48,'集計シート (報告書用)'!N48&lt;=15,0&lt;='集計シート (報告書用)'!R48,'集計シート (報告書用)'!R48&lt;=3),表彰状印刷用シート!$Y$113,IF(AND(6&lt;='集計シート (報告書用)'!N48,'集計シート (報告書用)'!N48&lt;=9,7&lt;='集計シート (報告書用)'!R48,'集計シート (報告書用)'!R48&lt;=9),表彰状印刷用シート!$Y$114,IF(AND(6&lt;='集計シート (報告書用)'!N48,'集計シート (報告書用)'!N48&lt;=9,4&lt;='集計シート (報告書用)'!R48,'集計シート (報告書用)'!R48&lt;=6),表彰状印刷用シート!$Y$115,IF(AND(6&lt;='集計シート (報告書用)'!N48,'集計シート (報告書用)'!N48&lt;=9,0&lt;='集計シート (報告書用)'!R48,'集計シート (報告書用)'!R48&lt;=3),表彰状印刷用シート!$Y$116,IF(AND(3&lt;='集計シート (報告書用)'!N48,'集計シート (報告書用)'!N48&lt;=5,7&lt;='集計シート (報告書用)'!R48,'集計シート (報告書用)'!R48&lt;=9),表彰状印刷用シート!$Y$117,IF(AND(3&lt;='集計シート (報告書用)'!N48,'集計シート (報告書用)'!N48&lt;=5,4&lt;='集計シート (報告書用)'!R48,'集計シート (報告書用)'!R48&lt;=6),表彰状印刷用シート!$Y$118,IF(AND(3&lt;='集計シート (報告書用)'!N48,'集計シート (報告書用)'!N48&lt;=5,0&lt;='集計シート (報告書用)'!R48,'集計シート (報告書用)'!R48&lt;=3),表彰状印刷用シート!$Y$119,IF(AND(0&lt;='集計シート (報告書用)'!N48,'集計シート (報告書用)'!N48&lt;=2,7&lt;='集計シート (報告書用)'!R48,'集計シート (報告書用)'!R48&lt;=9),表彰状印刷用シート!$Y$120,IF(AND(0&lt;='集計シート (報告書用)'!N48,'集計シート (報告書用)'!N48&lt;=2,4&lt;='集計シート (報告書用)'!R48,'集計シート (報告書用)'!R48&lt;=6),表彰状印刷用シート!$Y$121,IF(AND(0&lt;='集計シート (報告書用)'!N48,'集計シート (報告書用)'!N48&lt;=2,0&lt;='集計シート (報告書用)'!R48,'集計シート (報告書用)'!R48&lt;=3),表彰状印刷用シート!$Y$122,""))))))))))))</f>
        <v/>
      </c>
      <c r="J40" s="99" t="str">
        <f>IF(入力シート!C48="","",'集計シート (報告書用)'!$N$50)</f>
        <v/>
      </c>
      <c r="K40" s="99" t="str">
        <f>IF('集計シート (報告書用)'!T48&lt;0,"★　☆　プラスチャレンジの結果　☆　★","　")</f>
        <v>　</v>
      </c>
      <c r="L40" s="101" t="str">
        <f>IF('集計シート (報告書用)'!T48&lt;0,"　 あなたがへらしたもえるごみの量　約"&amp;ABS(ROUND('集計シート (報告書用)'!T48,1))&amp;"kg","　")</f>
        <v>　</v>
      </c>
      <c r="M40" s="99" t="str">
        <f>IF('集計シート (報告書用)'!T48&lt;0,"　 もし、静岡市民全員が同じくらいへらせたときの量："&amp;ABS(ROUND('集計シート (報告書用)'!U48,1))&amp;"ｔ！","　")</f>
        <v>　</v>
      </c>
      <c r="N40" s="99" t="str">
        <f>IF('集計シート (報告書用)'!T48&lt;0,"　 （バス"&amp;ABS(ROUND('集計シート (報告書用)'!V48,1))&amp;"台分！）","　")</f>
        <v>　</v>
      </c>
      <c r="O40" s="99" t="str">
        <f>IF(入力シート!C48="","",YEAR(入力シート!$C$4))</f>
        <v/>
      </c>
      <c r="P40" s="99" t="str">
        <f>IF(入力シート!C48="","",MONTH(入力シート!$C$4))</f>
        <v/>
      </c>
      <c r="Q40" s="102" t="str">
        <f>IF(入力シート!C48="","",DAY(入力シート!$C$4))</f>
        <v/>
      </c>
    </row>
    <row r="41" spans="1:17" ht="14.25" thickBot="1" x14ac:dyDescent="0.2">
      <c r="A41" s="103" t="str">
        <f>IF(入力シート!C49="","",入力シート!$C$1)</f>
        <v/>
      </c>
      <c r="B41" s="104" t="str">
        <f>IF(入力シート!C49="","",入力シート!$C$2)</f>
        <v/>
      </c>
      <c r="C41" s="104" t="str">
        <f>IF(入力シート!C49="","",入力シート!B49)</f>
        <v/>
      </c>
      <c r="D41" s="104" t="str">
        <f>IF(入力シート!C49="","",入力シート!C49)</f>
        <v/>
      </c>
      <c r="E41" s="105" t="str">
        <f>IF(入力シート!C49="","",'集計シート (報告書用)'!S49&amp;".png")</f>
        <v/>
      </c>
      <c r="F41" s="105" t="str">
        <f>'集計シート (報告書用)'!S49</f>
        <v/>
      </c>
      <c r="G41" s="105" t="str">
        <f>'集計シート (報告書用)'!N49</f>
        <v/>
      </c>
      <c r="H41" s="104" t="str">
        <f>IF(AND(10&lt;='集計シート (報告書用)'!X49,'集計シート (報告書用)'!X49&lt;=15,7&lt;='集計シート (報告書用)'!R49,'集計シート (報告書用)'!R49&lt;=9),表彰状印刷用シート!$W$111,IF(AND(10&lt;='集計シート (報告書用)'!X49,'集計シート (報告書用)'!X49&lt;=15,4&lt;='集計シート (報告書用)'!R49,'集計シート (報告書用)'!R49&lt;=6),表彰状印刷用シート!$W$112,IF(AND(10&lt;='集計シート (報告書用)'!X49,'集計シート (報告書用)'!X49&lt;=15,0&lt;='集計シート (報告書用)'!R49,'集計シート (報告書用)'!R49&lt;=3),表彰状印刷用シート!$W$113,IF(AND(6&lt;='集計シート (報告書用)'!X49,'集計シート (報告書用)'!X49&lt;=9,7&lt;='集計シート (報告書用)'!R49,'集計シート (報告書用)'!R49&lt;=9),表彰状印刷用シート!$W$114,IF(AND(6&lt;='集計シート (報告書用)'!X49,'集計シート (報告書用)'!X49&lt;=9,4&lt;='集計シート (報告書用)'!R49,'集計シート (報告書用)'!R49&lt;=6),表彰状印刷用シート!$W$115,IF(AND(6&lt;='集計シート (報告書用)'!X49,'集計シート (報告書用)'!X49&lt;=9,0&lt;='集計シート (報告書用)'!R49,'集計シート (報告書用)'!R49&lt;=3),表彰状印刷用シート!$W$116,IF(AND(3&lt;='集計シート (報告書用)'!X49,'集計シート (報告書用)'!X49&lt;=5,7&lt;='集計シート (報告書用)'!R49,'集計シート (報告書用)'!R49&lt;=9),表彰状印刷用シート!$W$117,IF(AND(3&lt;='集計シート (報告書用)'!X49,'集計シート (報告書用)'!X49&lt;=5,4&lt;='集計シート (報告書用)'!R49,'集計シート (報告書用)'!R49&lt;=6),表彰状印刷用シート!$W$118,IF(AND(3&lt;='集計シート (報告書用)'!X49,'集計シート (報告書用)'!X49&lt;=5,0&lt;='集計シート (報告書用)'!R49,'集計シート (報告書用)'!R49&lt;=3),表彰状印刷用シート!$W$119,IF(AND(0&lt;='集計シート (報告書用)'!X49,'集計シート (報告書用)'!X49&lt;=2,7&lt;='集計シート (報告書用)'!R49,'集計シート (報告書用)'!R49&lt;=9),表彰状印刷用シート!$W$120,IF(AND(0&lt;='集計シート (報告書用)'!X49,'集計シート (報告書用)'!X49&lt;=2,4&lt;='集計シート (報告書用)'!R49,'集計シート (報告書用)'!R49&lt;=6),表彰状印刷用シート!$W$121,IF(AND(0&lt;='集計シート (報告書用)'!X49,'集計シート (報告書用)'!X49&lt;=2,0&lt;='集計シート (報告書用)'!R49,'集計シート (報告書用)'!R49&lt;=3),表彰状印刷用シート!$W$122,""))))))))))))</f>
        <v/>
      </c>
      <c r="I41" s="104" t="str">
        <f>IF(AND(10&lt;='集計シート (報告書用)'!N49,'集計シート (報告書用)'!N49&lt;=15,7&lt;='集計シート (報告書用)'!R49,'集計シート (報告書用)'!R49&lt;=9),表彰状印刷用シート!$Y$111,IF(AND(10&lt;='集計シート (報告書用)'!N49,'集計シート (報告書用)'!N49&lt;=15,4&lt;='集計シート (報告書用)'!R49,'集計シート (報告書用)'!R49&lt;=6),表彰状印刷用シート!$Y$112,IF(AND(10&lt;='集計シート (報告書用)'!N49,'集計シート (報告書用)'!N49&lt;=15,0&lt;='集計シート (報告書用)'!R49,'集計シート (報告書用)'!R49&lt;=3),表彰状印刷用シート!$Y$113,IF(AND(6&lt;='集計シート (報告書用)'!N49,'集計シート (報告書用)'!N49&lt;=9,7&lt;='集計シート (報告書用)'!R49,'集計シート (報告書用)'!R49&lt;=9),表彰状印刷用シート!$Y$114,IF(AND(6&lt;='集計シート (報告書用)'!N49,'集計シート (報告書用)'!N49&lt;=9,4&lt;='集計シート (報告書用)'!R49,'集計シート (報告書用)'!R49&lt;=6),表彰状印刷用シート!$Y$115,IF(AND(6&lt;='集計シート (報告書用)'!N49,'集計シート (報告書用)'!N49&lt;=9,0&lt;='集計シート (報告書用)'!R49,'集計シート (報告書用)'!R49&lt;=3),表彰状印刷用シート!$Y$116,IF(AND(3&lt;='集計シート (報告書用)'!N49,'集計シート (報告書用)'!N49&lt;=5,7&lt;='集計シート (報告書用)'!R49,'集計シート (報告書用)'!R49&lt;=9),表彰状印刷用シート!$Y$117,IF(AND(3&lt;='集計シート (報告書用)'!N49,'集計シート (報告書用)'!N49&lt;=5,4&lt;='集計シート (報告書用)'!R49,'集計シート (報告書用)'!R49&lt;=6),表彰状印刷用シート!$Y$118,IF(AND(3&lt;='集計シート (報告書用)'!N49,'集計シート (報告書用)'!N49&lt;=5,0&lt;='集計シート (報告書用)'!R49,'集計シート (報告書用)'!R49&lt;=3),表彰状印刷用シート!$Y$119,IF(AND(0&lt;='集計シート (報告書用)'!N49,'集計シート (報告書用)'!N49&lt;=2,7&lt;='集計シート (報告書用)'!R49,'集計シート (報告書用)'!R49&lt;=9),表彰状印刷用シート!$Y$120,IF(AND(0&lt;='集計シート (報告書用)'!N49,'集計シート (報告書用)'!N49&lt;=2,4&lt;='集計シート (報告書用)'!R49,'集計シート (報告書用)'!R49&lt;=6),表彰状印刷用シート!$Y$121,IF(AND(0&lt;='集計シート (報告書用)'!N49,'集計シート (報告書用)'!N49&lt;=2,0&lt;='集計シート (報告書用)'!R49,'集計シート (報告書用)'!R49&lt;=3),表彰状印刷用シート!$Y$122,""))))))))))))</f>
        <v/>
      </c>
      <c r="J41" s="104" t="str">
        <f>IF(入力シート!C49="","",'集計シート (報告書用)'!$N$50)</f>
        <v/>
      </c>
      <c r="K41" s="104" t="str">
        <f>IF('集計シート (報告書用)'!T49&lt;0,"★　☆　プラスチャレンジの結果　☆　★","　")</f>
        <v>　</v>
      </c>
      <c r="L41" s="106" t="str">
        <f>IF('集計シート (報告書用)'!T49&lt;0,"　 あなたがへらしたもえるごみの量　約"&amp;ABS(ROUND('集計シート (報告書用)'!T49,1))&amp;"kg","　")</f>
        <v>　</v>
      </c>
      <c r="M41" s="104" t="str">
        <f>IF('集計シート (報告書用)'!T49&lt;0,"　 もし、静岡市民全員が同じくらいへらせたときの量："&amp;ABS(ROUND('集計シート (報告書用)'!U49,1))&amp;"ｔ！","　")</f>
        <v>　</v>
      </c>
      <c r="N41" s="104" t="str">
        <f>IF('集計シート (報告書用)'!T49&lt;0,"　 （バス"&amp;ABS(ROUND('集計シート (報告書用)'!V49,1))&amp;"台分！）","　")</f>
        <v>　</v>
      </c>
      <c r="O41" s="104" t="str">
        <f>IF(入力シート!C49="","",YEAR(入力シート!$C$4))</f>
        <v/>
      </c>
      <c r="P41" s="104" t="str">
        <f>IF(入力シート!C49="","",MONTH(入力シート!$C$4))</f>
        <v/>
      </c>
      <c r="Q41" s="107" t="str">
        <f>IF(入力シート!C49="","",DAY(入力シート!$C$4))</f>
        <v/>
      </c>
    </row>
    <row r="42" spans="1:17" x14ac:dyDescent="0.15">
      <c r="D42" s="82"/>
    </row>
    <row r="110" spans="22:26" x14ac:dyDescent="0.15">
      <c r="V110" s="79" t="s">
        <v>61</v>
      </c>
      <c r="W110" s="79"/>
      <c r="X110" s="79" t="s">
        <v>62</v>
      </c>
      <c r="Y110" s="79"/>
      <c r="Z110" s="80" t="s">
        <v>83</v>
      </c>
    </row>
    <row r="111" spans="22:26" x14ac:dyDescent="0.15">
      <c r="V111" s="79" t="s">
        <v>63</v>
      </c>
      <c r="W111" s="79" t="s">
        <v>64</v>
      </c>
      <c r="X111" s="84" t="s">
        <v>65</v>
      </c>
      <c r="Y111" s="84" t="s">
        <v>66</v>
      </c>
      <c r="Z111" s="81" t="str">
        <f>$W$111&amp;Y111</f>
        <v>ごみを減らすために積極的に取り組んでくれました！たのもしいです！これからの活やくも期待しています！</v>
      </c>
    </row>
    <row r="112" spans="22:26" x14ac:dyDescent="0.15">
      <c r="V112" s="79" t="s">
        <v>80</v>
      </c>
      <c r="W112" s="79" t="s">
        <v>64</v>
      </c>
      <c r="X112" s="84" t="s">
        <v>67</v>
      </c>
      <c r="Y112" s="84" t="s">
        <v>68</v>
      </c>
      <c r="Z112" s="80" t="str">
        <f>$W$111&amp;Y112</f>
        <v>ごみを減らすために積極的に取り組んでくれました！これからもごみを減らす取り組みを続けてください！</v>
      </c>
    </row>
    <row r="113" spans="22:26" x14ac:dyDescent="0.15">
      <c r="V113" s="79"/>
      <c r="W113" s="79" t="s">
        <v>64</v>
      </c>
      <c r="X113" s="84" t="s">
        <v>69</v>
      </c>
      <c r="Y113" s="84" t="s">
        <v>70</v>
      </c>
      <c r="Z113" s="80" t="str">
        <f>$W$111&amp;Y113</f>
        <v>ごみを減らすために積極的に取り組んでくれました！ごみを減らしてきれいな静岡市を守っていきましょう。</v>
      </c>
    </row>
    <row r="114" spans="22:26" x14ac:dyDescent="0.15">
      <c r="V114" s="79" t="s">
        <v>71</v>
      </c>
      <c r="W114" s="79" t="s">
        <v>72</v>
      </c>
      <c r="X114" s="84" t="s">
        <v>65</v>
      </c>
      <c r="Y114" s="84" t="s">
        <v>66</v>
      </c>
      <c r="Z114" s="81" t="str">
        <f>$W$114&amp;Y114</f>
        <v>ごみを減らすためにがんばってくれました！たのもしいです！これからの活やくも期待しています！</v>
      </c>
    </row>
    <row r="115" spans="22:26" x14ac:dyDescent="0.15">
      <c r="V115" s="79" t="s">
        <v>80</v>
      </c>
      <c r="W115" s="79" t="s">
        <v>72</v>
      </c>
      <c r="X115" s="84" t="s">
        <v>67</v>
      </c>
      <c r="Y115" s="84" t="s">
        <v>68</v>
      </c>
      <c r="Z115" s="81" t="str">
        <f>$W$114&amp;Y115</f>
        <v>ごみを減らすためにがんばってくれました！これからもごみを減らす取り組みを続けてください！</v>
      </c>
    </row>
    <row r="116" spans="22:26" x14ac:dyDescent="0.15">
      <c r="V116" s="79"/>
      <c r="W116" s="79" t="s">
        <v>72</v>
      </c>
      <c r="X116" s="84" t="s">
        <v>69</v>
      </c>
      <c r="Y116" s="84" t="s">
        <v>70</v>
      </c>
      <c r="Z116" s="81" t="str">
        <f>$W$114&amp;Y116</f>
        <v>ごみを減らすためにがんばってくれました！ごみを減らしてきれいな静岡市を守っていきましょう。</v>
      </c>
    </row>
    <row r="117" spans="22:26" x14ac:dyDescent="0.15">
      <c r="V117" s="79" t="s">
        <v>73</v>
      </c>
      <c r="W117" s="79" t="s">
        <v>74</v>
      </c>
      <c r="X117" s="85" t="s">
        <v>82</v>
      </c>
      <c r="Y117" s="85" t="s">
        <v>84</v>
      </c>
      <c r="Z117" s="81" t="str">
        <f>$W$117&amp;Y117</f>
        <v>ごみを減らす取り組みにチャレンジしてくれました！これからの活やくを期待しています！</v>
      </c>
    </row>
    <row r="118" spans="22:26" x14ac:dyDescent="0.15">
      <c r="V118" s="79" t="s">
        <v>81</v>
      </c>
      <c r="W118" s="79" t="s">
        <v>74</v>
      </c>
      <c r="X118" s="85" t="s">
        <v>67</v>
      </c>
      <c r="Y118" s="85" t="s">
        <v>68</v>
      </c>
      <c r="Z118" s="81" t="str">
        <f>$W$117&amp;Y118</f>
        <v>ごみを減らす取り組みにチャレンジしてくれました！これからもごみを減らす取り組みを続けてください！</v>
      </c>
    </row>
    <row r="119" spans="22:26" x14ac:dyDescent="0.15">
      <c r="V119" s="79"/>
      <c r="W119" s="79" t="s">
        <v>74</v>
      </c>
      <c r="X119" s="85" t="s">
        <v>69</v>
      </c>
      <c r="Y119" s="85" t="s">
        <v>70</v>
      </c>
      <c r="Z119" s="81" t="str">
        <f>$W$117&amp;Y119</f>
        <v>ごみを減らす取り組みにチャレンジしてくれました！ごみを減らしてきれいな静岡市を守っていきましょう。</v>
      </c>
    </row>
    <row r="120" spans="22:26" x14ac:dyDescent="0.15">
      <c r="V120" s="79" t="s">
        <v>75</v>
      </c>
      <c r="W120" s="79" t="s">
        <v>76</v>
      </c>
      <c r="X120" s="85" t="s">
        <v>65</v>
      </c>
      <c r="Y120" s="85" t="s">
        <v>84</v>
      </c>
      <c r="Z120" s="79" t="str">
        <f>$W$120&amp;Y120</f>
        <v>ごみを減らすためにできることを見つけましょう！これからの活やくを期待しています！</v>
      </c>
    </row>
    <row r="121" spans="22:26" x14ac:dyDescent="0.15">
      <c r="V121" s="79" t="s">
        <v>81</v>
      </c>
      <c r="W121" s="79" t="s">
        <v>76</v>
      </c>
      <c r="X121" s="85" t="s">
        <v>67</v>
      </c>
      <c r="Y121" s="85" t="s">
        <v>68</v>
      </c>
      <c r="Z121" s="79" t="str">
        <f>$W$120&amp;Y121</f>
        <v>ごみを減らすためにできることを見つけましょう！これからもごみを減らす取り組みを続けてください！</v>
      </c>
    </row>
    <row r="122" spans="22:26" x14ac:dyDescent="0.15">
      <c r="V122" s="79"/>
      <c r="W122" s="79" t="s">
        <v>76</v>
      </c>
      <c r="X122" s="85" t="s">
        <v>69</v>
      </c>
      <c r="Y122" s="85" t="s">
        <v>70</v>
      </c>
      <c r="Z122" s="79" t="str">
        <f>$W$120&amp;Y122</f>
        <v>ごみを減らすためにできることを見つけましょう！ごみを減らしてきれいな静岡市を守っていきましょう。</v>
      </c>
    </row>
    <row r="123" spans="22:26" x14ac:dyDescent="0.15">
      <c r="V123" s="79"/>
      <c r="W123" s="79"/>
      <c r="X123" s="79"/>
      <c r="Y123" s="79"/>
      <c r="Z123" s="80"/>
    </row>
    <row r="124" spans="22:26" x14ac:dyDescent="0.15">
      <c r="W124" s="114" t="s">
        <v>100</v>
      </c>
    </row>
  </sheetData>
  <phoneticPr fontId="5"/>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C50"/>
  <sheetViews>
    <sheetView workbookViewId="0">
      <pane xSplit="3" ySplit="8" topLeftCell="D9" activePane="bottomRight" state="frozen"/>
      <selection pane="topRight" activeCell="D1" sqref="D1"/>
      <selection pane="bottomLeft" activeCell="A9" sqref="A9"/>
      <selection pane="bottomRight" activeCell="D9" sqref="D9"/>
    </sheetView>
  </sheetViews>
  <sheetFormatPr defaultRowHeight="13.5" x14ac:dyDescent="0.15"/>
  <cols>
    <col min="1" max="1" width="2.25" customWidth="1"/>
    <col min="2" max="2" width="12.625" bestFit="1" customWidth="1"/>
    <col min="3" max="3" width="15.5" customWidth="1"/>
    <col min="4" max="18" width="3.375" customWidth="1"/>
    <col min="19" max="19" width="7.875" bestFit="1" customWidth="1"/>
    <col min="20" max="25" width="6.875" customWidth="1"/>
  </cols>
  <sheetData>
    <row r="1" spans="2:29" ht="14.25" x14ac:dyDescent="0.15">
      <c r="B1" s="16" t="s">
        <v>2</v>
      </c>
      <c r="C1" s="16" t="s">
        <v>104</v>
      </c>
      <c r="S1" s="72" t="s">
        <v>103</v>
      </c>
      <c r="T1" s="72"/>
      <c r="U1" s="72"/>
      <c r="V1" s="72"/>
      <c r="W1" s="72"/>
      <c r="X1" s="73"/>
      <c r="Z1" s="73"/>
      <c r="AA1" s="73"/>
      <c r="AB1" s="73"/>
      <c r="AC1" s="73"/>
    </row>
    <row r="2" spans="2:29" ht="14.25" x14ac:dyDescent="0.15">
      <c r="B2" s="16" t="s">
        <v>1</v>
      </c>
      <c r="C2" s="17" t="s">
        <v>3</v>
      </c>
      <c r="S2" s="125" t="s">
        <v>102</v>
      </c>
      <c r="T2" s="125"/>
      <c r="U2" s="125"/>
      <c r="V2" s="125"/>
      <c r="W2" s="125"/>
    </row>
    <row r="3" spans="2:29" ht="14.25" x14ac:dyDescent="0.15">
      <c r="B3" s="16" t="s">
        <v>125</v>
      </c>
      <c r="C3" s="17">
        <f>COUNTA(C10:C49)</f>
        <v>12</v>
      </c>
      <c r="S3" t="s">
        <v>88</v>
      </c>
    </row>
    <row r="4" spans="2:29" ht="15" thickBot="1" x14ac:dyDescent="0.2">
      <c r="B4" s="16" t="s">
        <v>94</v>
      </c>
      <c r="C4" s="109">
        <f ca="1">TODAY()</f>
        <v>44263</v>
      </c>
      <c r="D4" s="89"/>
      <c r="E4" s="89"/>
      <c r="F4" s="89"/>
      <c r="G4" s="90"/>
      <c r="H4" s="89"/>
      <c r="I4" s="89"/>
      <c r="J4" s="89"/>
      <c r="K4" s="90"/>
      <c r="L4" s="89"/>
      <c r="M4" s="89"/>
      <c r="N4" s="89"/>
      <c r="O4" s="90"/>
      <c r="P4" s="89"/>
      <c r="Q4" s="89"/>
      <c r="R4" s="89"/>
      <c r="S4" t="s">
        <v>89</v>
      </c>
      <c r="T4" s="89"/>
      <c r="U4" s="89"/>
      <c r="V4" s="89"/>
      <c r="W4" s="89"/>
      <c r="X4" s="89"/>
      <c r="Y4" s="89"/>
    </row>
    <row r="5" spans="2:29" x14ac:dyDescent="0.15">
      <c r="B5" s="133" t="s">
        <v>4</v>
      </c>
      <c r="C5" s="136" t="s">
        <v>5</v>
      </c>
      <c r="D5" s="148" t="s">
        <v>22</v>
      </c>
      <c r="E5" s="149"/>
      <c r="F5" s="149"/>
      <c r="G5" s="149"/>
      <c r="H5" s="149"/>
      <c r="I5" s="149"/>
      <c r="J5" s="149"/>
      <c r="K5" s="149"/>
      <c r="L5" s="149"/>
      <c r="M5" s="149"/>
      <c r="N5" s="149"/>
      <c r="O5" s="149"/>
      <c r="P5" s="149"/>
      <c r="Q5" s="149"/>
      <c r="R5" s="149"/>
      <c r="S5" s="150"/>
      <c r="T5" s="142" t="s">
        <v>19</v>
      </c>
      <c r="U5" s="143"/>
      <c r="V5" s="143"/>
      <c r="W5" s="143"/>
      <c r="X5" s="143"/>
      <c r="Y5" s="143"/>
      <c r="Z5" s="143"/>
      <c r="AA5" s="143"/>
      <c r="AB5" s="144"/>
    </row>
    <row r="6" spans="2:29" x14ac:dyDescent="0.15">
      <c r="B6" s="134"/>
      <c r="C6" s="137"/>
      <c r="D6" s="146" t="s">
        <v>16</v>
      </c>
      <c r="E6" s="146"/>
      <c r="F6" s="147"/>
      <c r="G6" s="130" t="s">
        <v>10</v>
      </c>
      <c r="H6" s="131"/>
      <c r="I6" s="131"/>
      <c r="J6" s="131"/>
      <c r="K6" s="131"/>
      <c r="L6" s="131"/>
      <c r="M6" s="131"/>
      <c r="N6" s="131"/>
      <c r="O6" s="131"/>
      <c r="P6" s="131"/>
      <c r="Q6" s="131"/>
      <c r="R6" s="132"/>
      <c r="S6" s="152" t="s">
        <v>18</v>
      </c>
      <c r="T6" s="145" t="s">
        <v>20</v>
      </c>
      <c r="U6" s="146"/>
      <c r="V6" s="147"/>
      <c r="W6" s="145" t="s">
        <v>21</v>
      </c>
      <c r="X6" s="146"/>
      <c r="Y6" s="147"/>
      <c r="Z6" s="139" t="s">
        <v>28</v>
      </c>
      <c r="AA6" s="146" t="s">
        <v>23</v>
      </c>
      <c r="AB6" s="151"/>
    </row>
    <row r="7" spans="2:29" x14ac:dyDescent="0.15">
      <c r="B7" s="134"/>
      <c r="C7" s="137"/>
      <c r="D7" s="146"/>
      <c r="E7" s="146"/>
      <c r="F7" s="147"/>
      <c r="G7" s="130" t="s">
        <v>11</v>
      </c>
      <c r="H7" s="131"/>
      <c r="I7" s="131"/>
      <c r="J7" s="132"/>
      <c r="K7" s="130" t="s">
        <v>57</v>
      </c>
      <c r="L7" s="131"/>
      <c r="M7" s="131"/>
      <c r="N7" s="132"/>
      <c r="O7" s="130" t="s">
        <v>58</v>
      </c>
      <c r="P7" s="131"/>
      <c r="Q7" s="131"/>
      <c r="R7" s="132"/>
      <c r="S7" s="153"/>
      <c r="T7" s="145"/>
      <c r="U7" s="146"/>
      <c r="V7" s="147"/>
      <c r="W7" s="145"/>
      <c r="X7" s="146"/>
      <c r="Y7" s="147"/>
      <c r="Z7" s="140"/>
      <c r="AA7" s="146"/>
      <c r="AB7" s="151"/>
    </row>
    <row r="8" spans="2:29" ht="56.25" thickBot="1" x14ac:dyDescent="0.2">
      <c r="B8" s="135"/>
      <c r="C8" s="138"/>
      <c r="D8" s="2" t="s">
        <v>12</v>
      </c>
      <c r="E8" s="2" t="s">
        <v>13</v>
      </c>
      <c r="F8" s="3" t="s">
        <v>14</v>
      </c>
      <c r="G8" s="4" t="s">
        <v>6</v>
      </c>
      <c r="H8" s="4" t="s">
        <v>7</v>
      </c>
      <c r="I8" s="4" t="s">
        <v>8</v>
      </c>
      <c r="J8" s="3" t="s">
        <v>15</v>
      </c>
      <c r="K8" s="4" t="s">
        <v>6</v>
      </c>
      <c r="L8" s="4" t="s">
        <v>7</v>
      </c>
      <c r="M8" s="4" t="s">
        <v>8</v>
      </c>
      <c r="N8" s="3" t="s">
        <v>15</v>
      </c>
      <c r="O8" s="4" t="s">
        <v>6</v>
      </c>
      <c r="P8" s="4" t="s">
        <v>7</v>
      </c>
      <c r="Q8" s="4" t="s">
        <v>8</v>
      </c>
      <c r="R8" s="3" t="s">
        <v>15</v>
      </c>
      <c r="S8" s="8" t="s">
        <v>17</v>
      </c>
      <c r="T8" s="19" t="s">
        <v>25</v>
      </c>
      <c r="U8" s="19" t="s">
        <v>26</v>
      </c>
      <c r="V8" s="19" t="s">
        <v>27</v>
      </c>
      <c r="W8" s="19" t="s">
        <v>25</v>
      </c>
      <c r="X8" s="19" t="s">
        <v>26</v>
      </c>
      <c r="Y8" s="19" t="s">
        <v>27</v>
      </c>
      <c r="Z8" s="141"/>
      <c r="AA8" s="12" t="s">
        <v>24</v>
      </c>
      <c r="AB8" s="18" t="s">
        <v>29</v>
      </c>
    </row>
    <row r="9" spans="2:29" ht="14.25" thickTop="1" x14ac:dyDescent="0.15">
      <c r="B9" s="1" t="s">
        <v>0</v>
      </c>
      <c r="C9" s="5" t="s">
        <v>9</v>
      </c>
      <c r="D9" s="6">
        <v>3</v>
      </c>
      <c r="E9" s="6">
        <v>4</v>
      </c>
      <c r="F9" s="9">
        <v>2</v>
      </c>
      <c r="G9" s="6">
        <v>1</v>
      </c>
      <c r="H9" s="117"/>
      <c r="I9" s="117"/>
      <c r="J9" s="9">
        <v>3</v>
      </c>
      <c r="K9" s="117">
        <v>1</v>
      </c>
      <c r="L9" s="6"/>
      <c r="M9" s="6"/>
      <c r="N9" s="9">
        <v>3</v>
      </c>
      <c r="O9" s="117">
        <v>1</v>
      </c>
      <c r="P9" s="6"/>
      <c r="Q9" s="6"/>
      <c r="R9" s="9">
        <v>3</v>
      </c>
      <c r="S9" s="10">
        <v>2</v>
      </c>
      <c r="T9" s="20">
        <v>1.5</v>
      </c>
      <c r="U9" s="20">
        <v>1.5</v>
      </c>
      <c r="V9" s="20">
        <f>IF(SUM(T9:U9)=0,"",SUM(T9:U9))</f>
        <v>3</v>
      </c>
      <c r="W9" s="20">
        <v>2</v>
      </c>
      <c r="X9" s="20">
        <v>1</v>
      </c>
      <c r="Y9" s="20">
        <f>IF(SUM(W9:X9)=0,"",SUM(W9:X9))</f>
        <v>3</v>
      </c>
      <c r="Z9" s="11">
        <f>IF(OR(Y9="",V9=""),"",Y9-V9)</f>
        <v>0</v>
      </c>
      <c r="AA9" s="5"/>
      <c r="AB9" s="13">
        <f t="shared" ref="AB9" si="0">IF(Z9="","",IF((OR(AA9=1,(ABS(Z9)&gt;20))),"異常値",Z9))</f>
        <v>0</v>
      </c>
    </row>
    <row r="10" spans="2:29" x14ac:dyDescent="0.15">
      <c r="B10" s="1">
        <v>1</v>
      </c>
      <c r="C10" s="116" t="s">
        <v>123</v>
      </c>
      <c r="D10" s="117">
        <v>3</v>
      </c>
      <c r="E10" s="117">
        <v>4</v>
      </c>
      <c r="F10" s="118">
        <v>2</v>
      </c>
      <c r="G10" s="117">
        <v>1</v>
      </c>
      <c r="H10" s="117"/>
      <c r="I10" s="117"/>
      <c r="J10" s="118">
        <v>3</v>
      </c>
      <c r="K10" s="117">
        <v>1</v>
      </c>
      <c r="L10" s="117"/>
      <c r="M10" s="117"/>
      <c r="N10" s="118">
        <v>3</v>
      </c>
      <c r="O10" s="117">
        <v>1</v>
      </c>
      <c r="P10" s="117"/>
      <c r="Q10" s="117"/>
      <c r="R10" s="118">
        <v>3</v>
      </c>
      <c r="S10" s="118">
        <v>2</v>
      </c>
      <c r="T10" s="119">
        <v>1.5</v>
      </c>
      <c r="U10" s="119">
        <v>1.5</v>
      </c>
      <c r="V10" s="119">
        <v>3</v>
      </c>
      <c r="W10" s="119">
        <v>2</v>
      </c>
      <c r="X10" s="119">
        <v>1</v>
      </c>
      <c r="Y10" s="119">
        <v>3</v>
      </c>
      <c r="Z10" s="11">
        <f t="shared" ref="Z10:Z39" si="1">IF(OR(Y10="",V10=""),"",Y10-V10)</f>
        <v>0</v>
      </c>
      <c r="AA10" s="116"/>
      <c r="AB10" s="14">
        <f>IF(Z10="","",IF((OR(AA10=1,(ABS(Z10)&gt;20))),"異常値",Z10))</f>
        <v>0</v>
      </c>
    </row>
    <row r="11" spans="2:29" x14ac:dyDescent="0.15">
      <c r="B11" s="1">
        <v>2</v>
      </c>
      <c r="C11" s="116" t="s">
        <v>112</v>
      </c>
      <c r="D11" s="117">
        <v>5</v>
      </c>
      <c r="E11" s="117">
        <v>3</v>
      </c>
      <c r="F11" s="118">
        <v>2</v>
      </c>
      <c r="G11" s="117">
        <v>1</v>
      </c>
      <c r="H11" s="117"/>
      <c r="I11" s="117"/>
      <c r="J11" s="118">
        <v>2</v>
      </c>
      <c r="K11" s="117">
        <v>1</v>
      </c>
      <c r="L11" s="117"/>
      <c r="M11" s="117"/>
      <c r="N11" s="118">
        <v>2</v>
      </c>
      <c r="O11" s="117">
        <v>1</v>
      </c>
      <c r="P11" s="117"/>
      <c r="Q11" s="117"/>
      <c r="R11" s="118">
        <v>2</v>
      </c>
      <c r="S11" s="118">
        <v>0</v>
      </c>
      <c r="T11" s="119">
        <v>12</v>
      </c>
      <c r="U11" s="119">
        <v>10</v>
      </c>
      <c r="V11" s="119">
        <v>22</v>
      </c>
      <c r="W11" s="119">
        <v>10</v>
      </c>
      <c r="X11" s="119">
        <v>11</v>
      </c>
      <c r="Y11" s="119">
        <v>21</v>
      </c>
      <c r="Z11" s="11">
        <f t="shared" si="1"/>
        <v>-1</v>
      </c>
      <c r="AA11" s="116"/>
      <c r="AB11" s="14">
        <f t="shared" ref="AB11:AB49" si="2">IF(Z11="","",IF((OR(AA11=1,(ABS(Z11)&gt;20))),"異常値",Z11))</f>
        <v>-1</v>
      </c>
    </row>
    <row r="12" spans="2:29" x14ac:dyDescent="0.15">
      <c r="B12" s="1">
        <v>3</v>
      </c>
      <c r="C12" s="116" t="s">
        <v>113</v>
      </c>
      <c r="D12" s="117">
        <v>1</v>
      </c>
      <c r="E12" s="117">
        <v>3</v>
      </c>
      <c r="F12" s="118">
        <v>1</v>
      </c>
      <c r="G12" s="117">
        <v>1</v>
      </c>
      <c r="H12" s="117"/>
      <c r="I12" s="117"/>
      <c r="J12" s="118">
        <v>1</v>
      </c>
      <c r="K12" s="117">
        <v>1</v>
      </c>
      <c r="L12" s="117"/>
      <c r="M12" s="117"/>
      <c r="N12" s="118">
        <v>1</v>
      </c>
      <c r="O12" s="117">
        <v>1</v>
      </c>
      <c r="P12" s="117"/>
      <c r="Q12" s="117"/>
      <c r="R12" s="118">
        <v>1</v>
      </c>
      <c r="S12" s="118">
        <v>0</v>
      </c>
      <c r="T12" s="119">
        <v>3.5</v>
      </c>
      <c r="U12" s="119">
        <v>2.6</v>
      </c>
      <c r="V12" s="119">
        <v>6.1</v>
      </c>
      <c r="W12" s="119">
        <v>2.5</v>
      </c>
      <c r="X12" s="119">
        <v>2.8</v>
      </c>
      <c r="Y12" s="119">
        <v>5.3</v>
      </c>
      <c r="Z12" s="11">
        <f t="shared" si="1"/>
        <v>-0.79999999999999982</v>
      </c>
      <c r="AA12" s="116"/>
      <c r="AB12" s="14">
        <f t="shared" si="2"/>
        <v>-0.79999999999999982</v>
      </c>
    </row>
    <row r="13" spans="2:29" x14ac:dyDescent="0.15">
      <c r="B13" s="1">
        <v>4</v>
      </c>
      <c r="C13" s="116" t="s">
        <v>114</v>
      </c>
      <c r="D13" s="117">
        <v>2</v>
      </c>
      <c r="E13" s="117">
        <v>4</v>
      </c>
      <c r="F13" s="118">
        <v>1</v>
      </c>
      <c r="G13" s="117"/>
      <c r="H13" s="117">
        <v>1</v>
      </c>
      <c r="I13" s="117"/>
      <c r="J13" s="118">
        <v>3</v>
      </c>
      <c r="K13" s="117"/>
      <c r="L13" s="117">
        <v>1</v>
      </c>
      <c r="M13" s="117"/>
      <c r="N13" s="118">
        <v>3</v>
      </c>
      <c r="O13" s="117"/>
      <c r="P13" s="117">
        <v>1</v>
      </c>
      <c r="Q13" s="117"/>
      <c r="R13" s="118">
        <v>3</v>
      </c>
      <c r="S13" s="118">
        <v>0</v>
      </c>
      <c r="T13" s="119">
        <v>4.8</v>
      </c>
      <c r="U13" s="119">
        <v>150</v>
      </c>
      <c r="V13" s="119">
        <v>154.80000000000001</v>
      </c>
      <c r="W13" s="119">
        <v>4.0999999999999996</v>
      </c>
      <c r="X13" s="119">
        <v>5.0999999999999996</v>
      </c>
      <c r="Y13" s="119">
        <v>9.1999999999999993</v>
      </c>
      <c r="Z13" s="11">
        <f t="shared" si="1"/>
        <v>-145.60000000000002</v>
      </c>
      <c r="AA13" s="116"/>
      <c r="AB13" s="14" t="str">
        <f t="shared" si="2"/>
        <v>異常値</v>
      </c>
    </row>
    <row r="14" spans="2:29" x14ac:dyDescent="0.15">
      <c r="B14" s="1">
        <v>5</v>
      </c>
      <c r="C14" s="116" t="s">
        <v>115</v>
      </c>
      <c r="D14" s="117">
        <v>5</v>
      </c>
      <c r="E14" s="117">
        <v>3</v>
      </c>
      <c r="F14" s="118">
        <v>2</v>
      </c>
      <c r="G14" s="117"/>
      <c r="H14" s="117">
        <v>1</v>
      </c>
      <c r="I14" s="117"/>
      <c r="J14" s="118">
        <v>2</v>
      </c>
      <c r="K14" s="117"/>
      <c r="L14" s="117">
        <v>1</v>
      </c>
      <c r="M14" s="117"/>
      <c r="N14" s="118">
        <v>2</v>
      </c>
      <c r="O14" s="117"/>
      <c r="P14" s="117">
        <v>1</v>
      </c>
      <c r="Q14" s="117"/>
      <c r="R14" s="118">
        <v>2</v>
      </c>
      <c r="S14" s="118">
        <v>5</v>
      </c>
      <c r="T14" s="119">
        <v>1.3</v>
      </c>
      <c r="U14" s="119">
        <v>3.8</v>
      </c>
      <c r="V14" s="119">
        <v>5.0999999999999996</v>
      </c>
      <c r="W14" s="119">
        <v>2.9</v>
      </c>
      <c r="X14" s="119">
        <v>3.1</v>
      </c>
      <c r="Y14" s="119">
        <v>6</v>
      </c>
      <c r="Z14" s="11">
        <f t="shared" si="1"/>
        <v>0.90000000000000036</v>
      </c>
      <c r="AA14" s="116"/>
      <c r="AB14" s="14">
        <f t="shared" si="2"/>
        <v>0.90000000000000036</v>
      </c>
    </row>
    <row r="15" spans="2:29" x14ac:dyDescent="0.15">
      <c r="B15" s="1">
        <v>6</v>
      </c>
      <c r="C15" s="116" t="s">
        <v>116</v>
      </c>
      <c r="D15" s="117">
        <v>1</v>
      </c>
      <c r="E15" s="117">
        <v>2</v>
      </c>
      <c r="F15" s="118">
        <v>5</v>
      </c>
      <c r="G15" s="117"/>
      <c r="H15" s="117">
        <v>1</v>
      </c>
      <c r="I15" s="117"/>
      <c r="J15" s="118">
        <v>1</v>
      </c>
      <c r="K15" s="117"/>
      <c r="L15" s="117">
        <v>1</v>
      </c>
      <c r="M15" s="117"/>
      <c r="N15" s="118">
        <v>1</v>
      </c>
      <c r="O15" s="117"/>
      <c r="P15" s="117">
        <v>1</v>
      </c>
      <c r="Q15" s="117"/>
      <c r="R15" s="118">
        <v>1</v>
      </c>
      <c r="S15" s="118">
        <v>2</v>
      </c>
      <c r="T15" s="119">
        <v>5</v>
      </c>
      <c r="U15" s="119">
        <v>1</v>
      </c>
      <c r="V15" s="119">
        <v>6</v>
      </c>
      <c r="W15" s="119">
        <v>6</v>
      </c>
      <c r="X15" s="119">
        <v>5</v>
      </c>
      <c r="Y15" s="119">
        <v>11</v>
      </c>
      <c r="Z15" s="11">
        <f t="shared" si="1"/>
        <v>5</v>
      </c>
      <c r="AA15" s="116">
        <v>1</v>
      </c>
      <c r="AB15" s="14" t="str">
        <f t="shared" si="2"/>
        <v>異常値</v>
      </c>
    </row>
    <row r="16" spans="2:29" x14ac:dyDescent="0.15">
      <c r="B16" s="1">
        <v>7</v>
      </c>
      <c r="C16" s="116" t="s">
        <v>117</v>
      </c>
      <c r="D16" s="117">
        <v>5</v>
      </c>
      <c r="E16" s="117">
        <v>2</v>
      </c>
      <c r="F16" s="118">
        <v>2</v>
      </c>
      <c r="G16" s="117"/>
      <c r="H16" s="117"/>
      <c r="I16" s="117">
        <v>1</v>
      </c>
      <c r="J16" s="118">
        <v>3</v>
      </c>
      <c r="K16" s="117"/>
      <c r="L16" s="117"/>
      <c r="M16" s="117">
        <v>1</v>
      </c>
      <c r="N16" s="118">
        <v>3</v>
      </c>
      <c r="O16" s="117"/>
      <c r="P16" s="117"/>
      <c r="Q16" s="117">
        <v>1</v>
      </c>
      <c r="R16" s="118">
        <v>3</v>
      </c>
      <c r="S16" s="118">
        <v>0</v>
      </c>
      <c r="T16" s="119">
        <v>100</v>
      </c>
      <c r="U16" s="119">
        <v>90</v>
      </c>
      <c r="V16" s="119">
        <v>190</v>
      </c>
      <c r="W16" s="119">
        <v>90</v>
      </c>
      <c r="X16" s="119">
        <v>80</v>
      </c>
      <c r="Y16" s="119">
        <v>170</v>
      </c>
      <c r="Z16" s="11">
        <f t="shared" si="1"/>
        <v>-20</v>
      </c>
      <c r="AA16" s="116"/>
      <c r="AB16" s="14">
        <f t="shared" si="2"/>
        <v>-20</v>
      </c>
    </row>
    <row r="17" spans="2:28" x14ac:dyDescent="0.15">
      <c r="B17" s="1">
        <v>8</v>
      </c>
      <c r="C17" s="116" t="s">
        <v>118</v>
      </c>
      <c r="D17" s="117">
        <v>2</v>
      </c>
      <c r="E17" s="117">
        <v>4</v>
      </c>
      <c r="F17" s="118">
        <v>1</v>
      </c>
      <c r="G17" s="117"/>
      <c r="H17" s="117"/>
      <c r="I17" s="117">
        <v>1</v>
      </c>
      <c r="J17" s="118">
        <v>2</v>
      </c>
      <c r="K17" s="117"/>
      <c r="L17" s="117"/>
      <c r="M17" s="117">
        <v>1</v>
      </c>
      <c r="N17" s="118">
        <v>2</v>
      </c>
      <c r="O17" s="117"/>
      <c r="P17" s="117"/>
      <c r="Q17" s="117">
        <v>1</v>
      </c>
      <c r="R17" s="118">
        <v>2</v>
      </c>
      <c r="S17" s="118">
        <v>3</v>
      </c>
      <c r="T17" s="119">
        <v>4</v>
      </c>
      <c r="U17" s="119">
        <v>7</v>
      </c>
      <c r="V17" s="119">
        <v>11</v>
      </c>
      <c r="W17" s="119">
        <v>3</v>
      </c>
      <c r="X17" s="119">
        <v>5.2</v>
      </c>
      <c r="Y17" s="119">
        <v>8.1999999999999993</v>
      </c>
      <c r="Z17" s="11">
        <f t="shared" si="1"/>
        <v>-2.8000000000000007</v>
      </c>
      <c r="AA17" s="116"/>
      <c r="AB17" s="14">
        <f t="shared" si="2"/>
        <v>-2.8000000000000007</v>
      </c>
    </row>
    <row r="18" spans="2:28" x14ac:dyDescent="0.15">
      <c r="B18" s="1">
        <v>9</v>
      </c>
      <c r="C18" s="116" t="s">
        <v>119</v>
      </c>
      <c r="D18" s="117">
        <v>3</v>
      </c>
      <c r="E18" s="117">
        <v>5</v>
      </c>
      <c r="F18" s="118">
        <v>0</v>
      </c>
      <c r="G18" s="117"/>
      <c r="H18" s="117"/>
      <c r="I18" s="117">
        <v>1</v>
      </c>
      <c r="J18" s="118">
        <v>1</v>
      </c>
      <c r="K18" s="117"/>
      <c r="L18" s="117"/>
      <c r="M18" s="117">
        <v>1</v>
      </c>
      <c r="N18" s="118">
        <v>1</v>
      </c>
      <c r="O18" s="117"/>
      <c r="P18" s="117"/>
      <c r="Q18" s="117">
        <v>1</v>
      </c>
      <c r="R18" s="118">
        <v>1</v>
      </c>
      <c r="S18" s="118">
        <v>0</v>
      </c>
      <c r="T18" s="119">
        <v>3</v>
      </c>
      <c r="U18" s="119">
        <v>2.5</v>
      </c>
      <c r="V18" s="119">
        <v>5.5</v>
      </c>
      <c r="W18" s="119">
        <v>5</v>
      </c>
      <c r="X18" s="119">
        <v>3</v>
      </c>
      <c r="Y18" s="119">
        <v>8</v>
      </c>
      <c r="Z18" s="11">
        <f t="shared" si="1"/>
        <v>2.5</v>
      </c>
      <c r="AA18" s="116"/>
      <c r="AB18" s="14">
        <f t="shared" si="2"/>
        <v>2.5</v>
      </c>
    </row>
    <row r="19" spans="2:28" x14ac:dyDescent="0.15">
      <c r="B19" s="1">
        <v>10</v>
      </c>
      <c r="C19" s="116" t="s">
        <v>120</v>
      </c>
      <c r="D19" s="117">
        <v>2</v>
      </c>
      <c r="E19" s="117">
        <v>5</v>
      </c>
      <c r="F19" s="118">
        <v>0</v>
      </c>
      <c r="G19" s="117"/>
      <c r="H19" s="117"/>
      <c r="I19" s="117">
        <v>1</v>
      </c>
      <c r="J19" s="118">
        <v>3</v>
      </c>
      <c r="K19" s="117"/>
      <c r="L19" s="117"/>
      <c r="M19" s="117">
        <v>1</v>
      </c>
      <c r="N19" s="118">
        <v>3</v>
      </c>
      <c r="O19" s="117"/>
      <c r="P19" s="117"/>
      <c r="Q19" s="117"/>
      <c r="R19" s="118">
        <v>3</v>
      </c>
      <c r="S19" s="118">
        <v>0</v>
      </c>
      <c r="T19" s="119">
        <v>1.3</v>
      </c>
      <c r="U19" s="119">
        <v>1.5</v>
      </c>
      <c r="V19" s="119">
        <v>2.8</v>
      </c>
      <c r="W19" s="119">
        <v>3.2</v>
      </c>
      <c r="X19" s="119">
        <v>3</v>
      </c>
      <c r="Y19" s="119">
        <v>6.2</v>
      </c>
      <c r="Z19" s="11">
        <f t="shared" si="1"/>
        <v>3.4000000000000004</v>
      </c>
      <c r="AA19" s="116"/>
      <c r="AB19" s="14">
        <f t="shared" si="2"/>
        <v>3.4000000000000004</v>
      </c>
    </row>
    <row r="20" spans="2:28" x14ac:dyDescent="0.15">
      <c r="B20" s="1">
        <v>11</v>
      </c>
      <c r="C20" s="116" t="s">
        <v>121</v>
      </c>
      <c r="D20" s="117">
        <v>1</v>
      </c>
      <c r="E20" s="117">
        <v>4</v>
      </c>
      <c r="F20" s="118">
        <v>0</v>
      </c>
      <c r="G20" s="117"/>
      <c r="H20" s="117"/>
      <c r="I20" s="117">
        <v>1</v>
      </c>
      <c r="J20" s="118">
        <v>2</v>
      </c>
      <c r="K20" s="117"/>
      <c r="L20" s="117"/>
      <c r="M20" s="117">
        <v>1</v>
      </c>
      <c r="N20" s="118">
        <v>2</v>
      </c>
      <c r="O20" s="117"/>
      <c r="P20" s="117"/>
      <c r="Q20" s="117"/>
      <c r="R20" s="118">
        <v>2</v>
      </c>
      <c r="S20" s="118">
        <v>0</v>
      </c>
      <c r="T20" s="119">
        <v>3.6</v>
      </c>
      <c r="U20" s="119">
        <v>7.9</v>
      </c>
      <c r="V20" s="119">
        <v>11.5</v>
      </c>
      <c r="W20" s="119">
        <v>3.3</v>
      </c>
      <c r="X20" s="119">
        <v>5.4</v>
      </c>
      <c r="Y20" s="119">
        <v>8.6999999999999993</v>
      </c>
      <c r="Z20" s="11">
        <f t="shared" si="1"/>
        <v>-2.8000000000000007</v>
      </c>
      <c r="AA20" s="116"/>
      <c r="AB20" s="14">
        <f t="shared" si="2"/>
        <v>-2.8000000000000007</v>
      </c>
    </row>
    <row r="21" spans="2:28" x14ac:dyDescent="0.15">
      <c r="B21" s="1">
        <v>12</v>
      </c>
      <c r="C21" s="116" t="s">
        <v>122</v>
      </c>
      <c r="D21" s="117">
        <v>5</v>
      </c>
      <c r="E21" s="117">
        <v>5</v>
      </c>
      <c r="F21" s="118">
        <v>0</v>
      </c>
      <c r="G21" s="117"/>
      <c r="H21" s="117"/>
      <c r="I21" s="117">
        <v>1</v>
      </c>
      <c r="J21" s="118">
        <v>1</v>
      </c>
      <c r="K21" s="117"/>
      <c r="L21" s="117"/>
      <c r="M21" s="117">
        <v>1</v>
      </c>
      <c r="N21" s="118">
        <v>1</v>
      </c>
      <c r="O21" s="117"/>
      <c r="P21" s="117"/>
      <c r="Q21" s="117"/>
      <c r="R21" s="118">
        <v>1</v>
      </c>
      <c r="S21" s="118">
        <v>0</v>
      </c>
      <c r="T21" s="119">
        <v>3</v>
      </c>
      <c r="U21" s="119">
        <v>2.4</v>
      </c>
      <c r="V21" s="119">
        <v>5.4</v>
      </c>
      <c r="W21" s="119">
        <v>2.9</v>
      </c>
      <c r="X21" s="119">
        <v>3.5</v>
      </c>
      <c r="Y21" s="119">
        <v>6.4</v>
      </c>
      <c r="Z21" s="11">
        <f t="shared" si="1"/>
        <v>1</v>
      </c>
      <c r="AA21" s="116"/>
      <c r="AB21" s="14">
        <f t="shared" si="2"/>
        <v>1</v>
      </c>
    </row>
    <row r="22" spans="2:28" x14ac:dyDescent="0.15">
      <c r="B22" s="1">
        <v>13</v>
      </c>
      <c r="C22" s="116"/>
      <c r="D22" s="117"/>
      <c r="E22" s="117"/>
      <c r="F22" s="118"/>
      <c r="G22" s="117"/>
      <c r="H22" s="117"/>
      <c r="I22" s="117"/>
      <c r="J22" s="118"/>
      <c r="K22" s="117"/>
      <c r="L22" s="117"/>
      <c r="M22" s="117"/>
      <c r="N22" s="118"/>
      <c r="O22" s="117"/>
      <c r="P22" s="117"/>
      <c r="Q22" s="117"/>
      <c r="R22" s="118"/>
      <c r="S22" s="118"/>
      <c r="T22" s="119"/>
      <c r="U22" s="119"/>
      <c r="V22" s="119"/>
      <c r="W22" s="119"/>
      <c r="X22" s="119"/>
      <c r="Y22" s="119"/>
      <c r="Z22" s="11" t="str">
        <f t="shared" si="1"/>
        <v/>
      </c>
      <c r="AA22" s="116"/>
      <c r="AB22" s="14" t="str">
        <f t="shared" si="2"/>
        <v/>
      </c>
    </row>
    <row r="23" spans="2:28" x14ac:dyDescent="0.15">
      <c r="B23" s="1">
        <v>14</v>
      </c>
      <c r="C23" s="116"/>
      <c r="D23" s="117"/>
      <c r="E23" s="117"/>
      <c r="F23" s="118"/>
      <c r="G23" s="117"/>
      <c r="H23" s="117"/>
      <c r="I23" s="117"/>
      <c r="J23" s="118"/>
      <c r="K23" s="117"/>
      <c r="L23" s="117"/>
      <c r="M23" s="117"/>
      <c r="N23" s="118"/>
      <c r="O23" s="117"/>
      <c r="P23" s="117"/>
      <c r="Q23" s="117"/>
      <c r="R23" s="118"/>
      <c r="S23" s="118"/>
      <c r="T23" s="119"/>
      <c r="U23" s="119"/>
      <c r="V23" s="119"/>
      <c r="W23" s="119"/>
      <c r="X23" s="119"/>
      <c r="Y23" s="119"/>
      <c r="Z23" s="11" t="str">
        <f t="shared" si="1"/>
        <v/>
      </c>
      <c r="AA23" s="116"/>
      <c r="AB23" s="14" t="str">
        <f t="shared" si="2"/>
        <v/>
      </c>
    </row>
    <row r="24" spans="2:28" x14ac:dyDescent="0.15">
      <c r="B24" s="1">
        <v>15</v>
      </c>
      <c r="C24" s="116"/>
      <c r="D24" s="117"/>
      <c r="E24" s="117"/>
      <c r="F24" s="118"/>
      <c r="G24" s="117"/>
      <c r="H24" s="117"/>
      <c r="I24" s="117"/>
      <c r="J24" s="118"/>
      <c r="K24" s="117"/>
      <c r="L24" s="117"/>
      <c r="M24" s="117"/>
      <c r="N24" s="118"/>
      <c r="O24" s="117"/>
      <c r="P24" s="117"/>
      <c r="Q24" s="117"/>
      <c r="R24" s="118"/>
      <c r="S24" s="118"/>
      <c r="T24" s="119"/>
      <c r="U24" s="119"/>
      <c r="V24" s="119"/>
      <c r="W24" s="119"/>
      <c r="X24" s="119"/>
      <c r="Y24" s="119"/>
      <c r="Z24" s="11" t="str">
        <f t="shared" si="1"/>
        <v/>
      </c>
      <c r="AA24" s="116"/>
      <c r="AB24" s="14" t="str">
        <f t="shared" si="2"/>
        <v/>
      </c>
    </row>
    <row r="25" spans="2:28" x14ac:dyDescent="0.15">
      <c r="B25" s="1">
        <v>16</v>
      </c>
      <c r="C25" s="116"/>
      <c r="D25" s="117"/>
      <c r="E25" s="117"/>
      <c r="F25" s="118"/>
      <c r="G25" s="117"/>
      <c r="H25" s="117"/>
      <c r="I25" s="117"/>
      <c r="J25" s="118"/>
      <c r="K25" s="117"/>
      <c r="L25" s="117"/>
      <c r="M25" s="117"/>
      <c r="N25" s="118"/>
      <c r="O25" s="117"/>
      <c r="P25" s="117"/>
      <c r="Q25" s="117"/>
      <c r="R25" s="118"/>
      <c r="S25" s="118"/>
      <c r="T25" s="119"/>
      <c r="U25" s="119"/>
      <c r="V25" s="119"/>
      <c r="W25" s="119"/>
      <c r="X25" s="119"/>
      <c r="Y25" s="119"/>
      <c r="Z25" s="11" t="str">
        <f t="shared" si="1"/>
        <v/>
      </c>
      <c r="AA25" s="116"/>
      <c r="AB25" s="14" t="str">
        <f t="shared" si="2"/>
        <v/>
      </c>
    </row>
    <row r="26" spans="2:28" x14ac:dyDescent="0.15">
      <c r="B26" s="1">
        <v>17</v>
      </c>
      <c r="C26" s="116"/>
      <c r="D26" s="117"/>
      <c r="E26" s="117"/>
      <c r="F26" s="118"/>
      <c r="G26" s="117"/>
      <c r="H26" s="117"/>
      <c r="I26" s="117"/>
      <c r="J26" s="118"/>
      <c r="K26" s="117"/>
      <c r="L26" s="117"/>
      <c r="M26" s="117"/>
      <c r="N26" s="118"/>
      <c r="O26" s="117"/>
      <c r="P26" s="117"/>
      <c r="Q26" s="117"/>
      <c r="R26" s="118"/>
      <c r="S26" s="118"/>
      <c r="T26" s="119"/>
      <c r="U26" s="119"/>
      <c r="V26" s="119"/>
      <c r="W26" s="119"/>
      <c r="X26" s="119"/>
      <c r="Y26" s="119"/>
      <c r="Z26" s="11" t="str">
        <f t="shared" si="1"/>
        <v/>
      </c>
      <c r="AA26" s="116"/>
      <c r="AB26" s="14" t="str">
        <f t="shared" si="2"/>
        <v/>
      </c>
    </row>
    <row r="27" spans="2:28" x14ac:dyDescent="0.15">
      <c r="B27" s="1">
        <v>18</v>
      </c>
      <c r="C27" s="116"/>
      <c r="D27" s="117"/>
      <c r="E27" s="117"/>
      <c r="F27" s="118"/>
      <c r="G27" s="117"/>
      <c r="H27" s="117"/>
      <c r="I27" s="117"/>
      <c r="J27" s="118"/>
      <c r="K27" s="117"/>
      <c r="L27" s="117"/>
      <c r="M27" s="117"/>
      <c r="N27" s="118"/>
      <c r="O27" s="117"/>
      <c r="P27" s="117"/>
      <c r="Q27" s="117"/>
      <c r="R27" s="118"/>
      <c r="S27" s="118"/>
      <c r="T27" s="119"/>
      <c r="U27" s="119"/>
      <c r="V27" s="119"/>
      <c r="W27" s="119"/>
      <c r="X27" s="119"/>
      <c r="Y27" s="119"/>
      <c r="Z27" s="11" t="str">
        <f t="shared" si="1"/>
        <v/>
      </c>
      <c r="AA27" s="116"/>
      <c r="AB27" s="14" t="str">
        <f t="shared" si="2"/>
        <v/>
      </c>
    </row>
    <row r="28" spans="2:28" x14ac:dyDescent="0.15">
      <c r="B28" s="1">
        <v>19</v>
      </c>
      <c r="C28" s="116"/>
      <c r="D28" s="117"/>
      <c r="E28" s="117"/>
      <c r="F28" s="118"/>
      <c r="G28" s="117"/>
      <c r="H28" s="117"/>
      <c r="I28" s="117"/>
      <c r="J28" s="118"/>
      <c r="K28" s="117"/>
      <c r="L28" s="117"/>
      <c r="M28" s="117"/>
      <c r="N28" s="118"/>
      <c r="O28" s="117"/>
      <c r="P28" s="117"/>
      <c r="Q28" s="117"/>
      <c r="R28" s="118"/>
      <c r="S28" s="118"/>
      <c r="T28" s="119"/>
      <c r="U28" s="119"/>
      <c r="V28" s="119"/>
      <c r="W28" s="119"/>
      <c r="X28" s="119"/>
      <c r="Y28" s="119"/>
      <c r="Z28" s="11" t="str">
        <f t="shared" si="1"/>
        <v/>
      </c>
      <c r="AA28" s="116"/>
      <c r="AB28" s="14" t="str">
        <f t="shared" si="2"/>
        <v/>
      </c>
    </row>
    <row r="29" spans="2:28" x14ac:dyDescent="0.15">
      <c r="B29" s="1">
        <v>20</v>
      </c>
      <c r="C29" s="116"/>
      <c r="D29" s="117"/>
      <c r="E29" s="117"/>
      <c r="F29" s="118"/>
      <c r="G29" s="117"/>
      <c r="H29" s="117"/>
      <c r="I29" s="117"/>
      <c r="J29" s="118"/>
      <c r="K29" s="117"/>
      <c r="L29" s="117"/>
      <c r="M29" s="117"/>
      <c r="N29" s="118"/>
      <c r="O29" s="117"/>
      <c r="P29" s="117"/>
      <c r="Q29" s="117"/>
      <c r="R29" s="118"/>
      <c r="S29" s="118"/>
      <c r="T29" s="119"/>
      <c r="U29" s="119"/>
      <c r="V29" s="119"/>
      <c r="W29" s="119"/>
      <c r="X29" s="119"/>
      <c r="Y29" s="119"/>
      <c r="Z29" s="11" t="str">
        <f t="shared" si="1"/>
        <v/>
      </c>
      <c r="AA29" s="116"/>
      <c r="AB29" s="14" t="str">
        <f t="shared" si="2"/>
        <v/>
      </c>
    </row>
    <row r="30" spans="2:28" x14ac:dyDescent="0.15">
      <c r="B30" s="1">
        <v>21</v>
      </c>
      <c r="C30" s="116"/>
      <c r="D30" s="117"/>
      <c r="E30" s="117"/>
      <c r="F30" s="118"/>
      <c r="G30" s="117"/>
      <c r="H30" s="117"/>
      <c r="I30" s="117"/>
      <c r="J30" s="118"/>
      <c r="K30" s="117"/>
      <c r="L30" s="117"/>
      <c r="M30" s="117"/>
      <c r="N30" s="118"/>
      <c r="O30" s="117"/>
      <c r="P30" s="117"/>
      <c r="Q30" s="117"/>
      <c r="R30" s="118"/>
      <c r="S30" s="118"/>
      <c r="T30" s="119"/>
      <c r="U30" s="119"/>
      <c r="V30" s="119"/>
      <c r="W30" s="119"/>
      <c r="X30" s="119"/>
      <c r="Y30" s="119"/>
      <c r="Z30" s="11" t="str">
        <f t="shared" si="1"/>
        <v/>
      </c>
      <c r="AA30" s="116"/>
      <c r="AB30" s="14" t="str">
        <f t="shared" si="2"/>
        <v/>
      </c>
    </row>
    <row r="31" spans="2:28" x14ac:dyDescent="0.15">
      <c r="B31" s="1">
        <v>22</v>
      </c>
      <c r="C31" s="116"/>
      <c r="D31" s="117"/>
      <c r="E31" s="117"/>
      <c r="F31" s="118"/>
      <c r="G31" s="117"/>
      <c r="H31" s="117"/>
      <c r="I31" s="117"/>
      <c r="J31" s="118"/>
      <c r="K31" s="117"/>
      <c r="L31" s="117"/>
      <c r="M31" s="117"/>
      <c r="N31" s="118"/>
      <c r="O31" s="117"/>
      <c r="P31" s="117"/>
      <c r="Q31" s="117"/>
      <c r="R31" s="118"/>
      <c r="S31" s="118"/>
      <c r="T31" s="119"/>
      <c r="U31" s="119"/>
      <c r="V31" s="119"/>
      <c r="W31" s="119"/>
      <c r="X31" s="119"/>
      <c r="Y31" s="119"/>
      <c r="Z31" s="11" t="str">
        <f t="shared" si="1"/>
        <v/>
      </c>
      <c r="AA31" s="116"/>
      <c r="AB31" s="14" t="str">
        <f t="shared" si="2"/>
        <v/>
      </c>
    </row>
    <row r="32" spans="2:28" x14ac:dyDescent="0.15">
      <c r="B32" s="1">
        <v>23</v>
      </c>
      <c r="C32" s="116"/>
      <c r="D32" s="117"/>
      <c r="E32" s="117"/>
      <c r="F32" s="118"/>
      <c r="G32" s="117"/>
      <c r="H32" s="117"/>
      <c r="I32" s="117"/>
      <c r="J32" s="118"/>
      <c r="K32" s="117"/>
      <c r="L32" s="117"/>
      <c r="M32" s="117"/>
      <c r="N32" s="118"/>
      <c r="O32" s="117"/>
      <c r="P32" s="117"/>
      <c r="Q32" s="117"/>
      <c r="R32" s="118"/>
      <c r="S32" s="118"/>
      <c r="T32" s="119"/>
      <c r="U32" s="119"/>
      <c r="V32" s="119"/>
      <c r="W32" s="119"/>
      <c r="X32" s="119"/>
      <c r="Y32" s="119"/>
      <c r="Z32" s="11" t="str">
        <f t="shared" si="1"/>
        <v/>
      </c>
      <c r="AA32" s="116"/>
      <c r="AB32" s="14" t="str">
        <f t="shared" si="2"/>
        <v/>
      </c>
    </row>
    <row r="33" spans="2:28" x14ac:dyDescent="0.15">
      <c r="B33" s="1">
        <v>24</v>
      </c>
      <c r="C33" s="116"/>
      <c r="D33" s="117"/>
      <c r="E33" s="117"/>
      <c r="F33" s="118"/>
      <c r="G33" s="117"/>
      <c r="H33" s="117"/>
      <c r="I33" s="117"/>
      <c r="J33" s="118"/>
      <c r="K33" s="117"/>
      <c r="L33" s="117"/>
      <c r="M33" s="117"/>
      <c r="N33" s="118"/>
      <c r="O33" s="117"/>
      <c r="P33" s="117"/>
      <c r="Q33" s="117"/>
      <c r="R33" s="118"/>
      <c r="S33" s="118"/>
      <c r="T33" s="119"/>
      <c r="U33" s="119"/>
      <c r="V33" s="119"/>
      <c r="W33" s="119"/>
      <c r="X33" s="119"/>
      <c r="Y33" s="119"/>
      <c r="Z33" s="11" t="str">
        <f t="shared" si="1"/>
        <v/>
      </c>
      <c r="AA33" s="116"/>
      <c r="AB33" s="14" t="str">
        <f t="shared" si="2"/>
        <v/>
      </c>
    </row>
    <row r="34" spans="2:28" x14ac:dyDescent="0.15">
      <c r="B34" s="1">
        <v>25</v>
      </c>
      <c r="C34" s="116"/>
      <c r="D34" s="117"/>
      <c r="E34" s="117"/>
      <c r="F34" s="118"/>
      <c r="G34" s="117"/>
      <c r="H34" s="117"/>
      <c r="I34" s="117"/>
      <c r="J34" s="118"/>
      <c r="K34" s="117"/>
      <c r="L34" s="117"/>
      <c r="M34" s="117"/>
      <c r="N34" s="118"/>
      <c r="O34" s="117"/>
      <c r="P34" s="117"/>
      <c r="Q34" s="117"/>
      <c r="R34" s="118"/>
      <c r="S34" s="118"/>
      <c r="T34" s="119"/>
      <c r="U34" s="119"/>
      <c r="V34" s="119"/>
      <c r="W34" s="119"/>
      <c r="X34" s="119"/>
      <c r="Y34" s="119"/>
      <c r="Z34" s="11" t="str">
        <f t="shared" si="1"/>
        <v/>
      </c>
      <c r="AA34" s="116"/>
      <c r="AB34" s="14" t="str">
        <f t="shared" si="2"/>
        <v/>
      </c>
    </row>
    <row r="35" spans="2:28" x14ac:dyDescent="0.15">
      <c r="B35" s="1">
        <v>26</v>
      </c>
      <c r="C35" s="116"/>
      <c r="D35" s="117"/>
      <c r="E35" s="117"/>
      <c r="F35" s="118"/>
      <c r="G35" s="117"/>
      <c r="H35" s="117"/>
      <c r="I35" s="117"/>
      <c r="J35" s="118"/>
      <c r="K35" s="117"/>
      <c r="L35" s="117"/>
      <c r="M35" s="117"/>
      <c r="N35" s="118"/>
      <c r="O35" s="117"/>
      <c r="P35" s="117"/>
      <c r="Q35" s="117"/>
      <c r="R35" s="118"/>
      <c r="S35" s="118"/>
      <c r="T35" s="119"/>
      <c r="U35" s="119"/>
      <c r="V35" s="119"/>
      <c r="W35" s="119"/>
      <c r="X35" s="119"/>
      <c r="Y35" s="119"/>
      <c r="Z35" s="11" t="str">
        <f t="shared" si="1"/>
        <v/>
      </c>
      <c r="AA35" s="116"/>
      <c r="AB35" s="14" t="str">
        <f t="shared" si="2"/>
        <v/>
      </c>
    </row>
    <row r="36" spans="2:28" x14ac:dyDescent="0.15">
      <c r="B36" s="1">
        <v>27</v>
      </c>
      <c r="C36" s="116"/>
      <c r="D36" s="117"/>
      <c r="E36" s="117"/>
      <c r="F36" s="118"/>
      <c r="G36" s="117"/>
      <c r="H36" s="117"/>
      <c r="I36" s="117"/>
      <c r="J36" s="118"/>
      <c r="K36" s="117"/>
      <c r="L36" s="117"/>
      <c r="M36" s="117"/>
      <c r="N36" s="118"/>
      <c r="O36" s="117"/>
      <c r="P36" s="117"/>
      <c r="Q36" s="117"/>
      <c r="R36" s="118"/>
      <c r="S36" s="118"/>
      <c r="T36" s="119"/>
      <c r="U36" s="119"/>
      <c r="V36" s="119"/>
      <c r="W36" s="119"/>
      <c r="X36" s="119"/>
      <c r="Y36" s="119"/>
      <c r="Z36" s="11" t="str">
        <f t="shared" si="1"/>
        <v/>
      </c>
      <c r="AA36" s="116"/>
      <c r="AB36" s="14" t="str">
        <f t="shared" si="2"/>
        <v/>
      </c>
    </row>
    <row r="37" spans="2:28" x14ac:dyDescent="0.15">
      <c r="B37" s="1">
        <v>28</v>
      </c>
      <c r="C37" s="116"/>
      <c r="D37" s="117"/>
      <c r="E37" s="117"/>
      <c r="F37" s="118"/>
      <c r="G37" s="117"/>
      <c r="H37" s="117"/>
      <c r="I37" s="117"/>
      <c r="J37" s="118"/>
      <c r="K37" s="117"/>
      <c r="L37" s="117"/>
      <c r="M37" s="117"/>
      <c r="N37" s="118"/>
      <c r="O37" s="117"/>
      <c r="P37" s="117"/>
      <c r="Q37" s="117"/>
      <c r="R37" s="118"/>
      <c r="S37" s="118"/>
      <c r="T37" s="119"/>
      <c r="U37" s="119"/>
      <c r="V37" s="119"/>
      <c r="W37" s="119"/>
      <c r="X37" s="119"/>
      <c r="Y37" s="119"/>
      <c r="Z37" s="11" t="str">
        <f t="shared" si="1"/>
        <v/>
      </c>
      <c r="AA37" s="116"/>
      <c r="AB37" s="14" t="str">
        <f t="shared" si="2"/>
        <v/>
      </c>
    </row>
    <row r="38" spans="2:28" x14ac:dyDescent="0.15">
      <c r="B38" s="1">
        <v>29</v>
      </c>
      <c r="C38" s="116"/>
      <c r="D38" s="117"/>
      <c r="E38" s="117"/>
      <c r="F38" s="118"/>
      <c r="G38" s="117"/>
      <c r="H38" s="117"/>
      <c r="I38" s="117"/>
      <c r="J38" s="118"/>
      <c r="K38" s="117"/>
      <c r="L38" s="117"/>
      <c r="M38" s="117"/>
      <c r="N38" s="118"/>
      <c r="O38" s="117"/>
      <c r="P38" s="117"/>
      <c r="Q38" s="117"/>
      <c r="R38" s="118"/>
      <c r="S38" s="118"/>
      <c r="T38" s="119"/>
      <c r="U38" s="119"/>
      <c r="V38" s="119"/>
      <c r="W38" s="119"/>
      <c r="X38" s="119"/>
      <c r="Y38" s="119"/>
      <c r="Z38" s="11" t="str">
        <f t="shared" si="1"/>
        <v/>
      </c>
      <c r="AA38" s="116"/>
      <c r="AB38" s="14" t="str">
        <f t="shared" si="2"/>
        <v/>
      </c>
    </row>
    <row r="39" spans="2:28" x14ac:dyDescent="0.15">
      <c r="B39" s="1">
        <v>30</v>
      </c>
      <c r="C39" s="116"/>
      <c r="D39" s="117"/>
      <c r="E39" s="117"/>
      <c r="F39" s="118"/>
      <c r="G39" s="117"/>
      <c r="H39" s="117"/>
      <c r="I39" s="117"/>
      <c r="J39" s="118"/>
      <c r="K39" s="117"/>
      <c r="L39" s="117"/>
      <c r="M39" s="117"/>
      <c r="N39" s="118"/>
      <c r="O39" s="117"/>
      <c r="P39" s="117"/>
      <c r="Q39" s="117"/>
      <c r="R39" s="118"/>
      <c r="S39" s="118"/>
      <c r="T39" s="119"/>
      <c r="U39" s="119"/>
      <c r="V39" s="119"/>
      <c r="W39" s="119"/>
      <c r="X39" s="119"/>
      <c r="Y39" s="119"/>
      <c r="Z39" s="11" t="str">
        <f t="shared" si="1"/>
        <v/>
      </c>
      <c r="AA39" s="116"/>
      <c r="AB39" s="14" t="str">
        <f t="shared" si="2"/>
        <v/>
      </c>
    </row>
    <row r="40" spans="2:28" x14ac:dyDescent="0.15">
      <c r="B40" s="1">
        <v>31</v>
      </c>
      <c r="C40" s="116"/>
      <c r="D40" s="117"/>
      <c r="E40" s="117"/>
      <c r="F40" s="118"/>
      <c r="G40" s="117"/>
      <c r="H40" s="117"/>
      <c r="I40" s="117"/>
      <c r="J40" s="118"/>
      <c r="K40" s="117"/>
      <c r="L40" s="117"/>
      <c r="M40" s="117"/>
      <c r="N40" s="118"/>
      <c r="O40" s="117"/>
      <c r="P40" s="117"/>
      <c r="Q40" s="117"/>
      <c r="R40" s="118"/>
      <c r="S40" s="118"/>
      <c r="T40" s="119"/>
      <c r="U40" s="119"/>
      <c r="V40" s="119"/>
      <c r="W40" s="119"/>
      <c r="X40" s="119"/>
      <c r="Y40" s="119"/>
      <c r="Z40" s="116"/>
      <c r="AA40" s="116"/>
      <c r="AB40" s="14" t="str">
        <f t="shared" si="2"/>
        <v/>
      </c>
    </row>
    <row r="41" spans="2:28" x14ac:dyDescent="0.15">
      <c r="B41" s="1">
        <v>32</v>
      </c>
      <c r="C41" s="116"/>
      <c r="D41" s="117"/>
      <c r="E41" s="117"/>
      <c r="F41" s="118"/>
      <c r="G41" s="117"/>
      <c r="H41" s="117"/>
      <c r="I41" s="117"/>
      <c r="J41" s="118"/>
      <c r="K41" s="117"/>
      <c r="L41" s="117"/>
      <c r="M41" s="117"/>
      <c r="N41" s="118"/>
      <c r="O41" s="117"/>
      <c r="P41" s="117"/>
      <c r="Q41" s="117"/>
      <c r="R41" s="118"/>
      <c r="S41" s="118"/>
      <c r="T41" s="119"/>
      <c r="U41" s="119"/>
      <c r="V41" s="119"/>
      <c r="W41" s="119"/>
      <c r="X41" s="119"/>
      <c r="Y41" s="119"/>
      <c r="Z41" s="116"/>
      <c r="AA41" s="116"/>
      <c r="AB41" s="14" t="str">
        <f t="shared" si="2"/>
        <v/>
      </c>
    </row>
    <row r="42" spans="2:28" x14ac:dyDescent="0.15">
      <c r="B42" s="1">
        <v>33</v>
      </c>
      <c r="C42" s="116"/>
      <c r="D42" s="117"/>
      <c r="E42" s="117"/>
      <c r="F42" s="118"/>
      <c r="G42" s="117"/>
      <c r="H42" s="117"/>
      <c r="I42" s="117"/>
      <c r="J42" s="118"/>
      <c r="K42" s="117"/>
      <c r="L42" s="117"/>
      <c r="M42" s="117"/>
      <c r="N42" s="118"/>
      <c r="O42" s="117"/>
      <c r="P42" s="117"/>
      <c r="Q42" s="117"/>
      <c r="R42" s="118"/>
      <c r="S42" s="118"/>
      <c r="T42" s="119"/>
      <c r="U42" s="119"/>
      <c r="V42" s="119"/>
      <c r="W42" s="119"/>
      <c r="X42" s="119"/>
      <c r="Y42" s="119"/>
      <c r="Z42" s="116"/>
      <c r="AA42" s="116"/>
      <c r="AB42" s="14" t="str">
        <f t="shared" si="2"/>
        <v/>
      </c>
    </row>
    <row r="43" spans="2:28" x14ac:dyDescent="0.15">
      <c r="B43" s="1">
        <v>34</v>
      </c>
      <c r="C43" s="116"/>
      <c r="D43" s="117"/>
      <c r="E43" s="117"/>
      <c r="F43" s="118"/>
      <c r="G43" s="117"/>
      <c r="H43" s="117"/>
      <c r="I43" s="117"/>
      <c r="J43" s="118"/>
      <c r="K43" s="117"/>
      <c r="L43" s="117"/>
      <c r="M43" s="117"/>
      <c r="N43" s="118"/>
      <c r="O43" s="117"/>
      <c r="P43" s="117"/>
      <c r="Q43" s="117"/>
      <c r="R43" s="118"/>
      <c r="S43" s="118"/>
      <c r="T43" s="119"/>
      <c r="U43" s="119"/>
      <c r="V43" s="119"/>
      <c r="W43" s="119"/>
      <c r="X43" s="119"/>
      <c r="Y43" s="119"/>
      <c r="Z43" s="116"/>
      <c r="AA43" s="116"/>
      <c r="AB43" s="14" t="str">
        <f t="shared" si="2"/>
        <v/>
      </c>
    </row>
    <row r="44" spans="2:28" x14ac:dyDescent="0.15">
      <c r="B44" s="1">
        <v>35</v>
      </c>
      <c r="C44" s="116"/>
      <c r="D44" s="117"/>
      <c r="E44" s="117"/>
      <c r="F44" s="118"/>
      <c r="G44" s="117"/>
      <c r="H44" s="117"/>
      <c r="I44" s="117"/>
      <c r="J44" s="118"/>
      <c r="K44" s="117"/>
      <c r="L44" s="117"/>
      <c r="M44" s="117"/>
      <c r="N44" s="118"/>
      <c r="O44" s="117"/>
      <c r="P44" s="117"/>
      <c r="Q44" s="117"/>
      <c r="R44" s="118"/>
      <c r="S44" s="118"/>
      <c r="T44" s="119"/>
      <c r="U44" s="119"/>
      <c r="V44" s="119"/>
      <c r="W44" s="119"/>
      <c r="X44" s="119"/>
      <c r="Y44" s="119"/>
      <c r="Z44" s="116"/>
      <c r="AA44" s="116"/>
      <c r="AB44" s="14" t="str">
        <f t="shared" si="2"/>
        <v/>
      </c>
    </row>
    <row r="45" spans="2:28" x14ac:dyDescent="0.15">
      <c r="B45" s="1">
        <v>36</v>
      </c>
      <c r="C45" s="116"/>
      <c r="D45" s="117"/>
      <c r="E45" s="117"/>
      <c r="F45" s="118"/>
      <c r="G45" s="117"/>
      <c r="H45" s="117"/>
      <c r="I45" s="117"/>
      <c r="J45" s="118"/>
      <c r="K45" s="117"/>
      <c r="L45" s="117"/>
      <c r="M45" s="117"/>
      <c r="N45" s="118"/>
      <c r="O45" s="117"/>
      <c r="P45" s="117"/>
      <c r="Q45" s="117"/>
      <c r="R45" s="118"/>
      <c r="S45" s="118"/>
      <c r="T45" s="119"/>
      <c r="U45" s="119"/>
      <c r="V45" s="119"/>
      <c r="W45" s="119"/>
      <c r="X45" s="119"/>
      <c r="Y45" s="119"/>
      <c r="Z45" s="116"/>
      <c r="AA45" s="116"/>
      <c r="AB45" s="14" t="str">
        <f t="shared" si="2"/>
        <v/>
      </c>
    </row>
    <row r="46" spans="2:28" x14ac:dyDescent="0.15">
      <c r="B46" s="1">
        <v>37</v>
      </c>
      <c r="C46" s="116"/>
      <c r="D46" s="117"/>
      <c r="E46" s="117"/>
      <c r="F46" s="118"/>
      <c r="G46" s="117"/>
      <c r="H46" s="117"/>
      <c r="I46" s="117"/>
      <c r="J46" s="118"/>
      <c r="K46" s="117"/>
      <c r="L46" s="117"/>
      <c r="M46" s="117"/>
      <c r="N46" s="118"/>
      <c r="O46" s="117"/>
      <c r="P46" s="117"/>
      <c r="Q46" s="117"/>
      <c r="R46" s="118"/>
      <c r="S46" s="118"/>
      <c r="T46" s="119"/>
      <c r="U46" s="119"/>
      <c r="V46" s="119"/>
      <c r="W46" s="119"/>
      <c r="X46" s="119"/>
      <c r="Y46" s="119"/>
      <c r="Z46" s="116"/>
      <c r="AA46" s="116"/>
      <c r="AB46" s="14" t="str">
        <f t="shared" si="2"/>
        <v/>
      </c>
    </row>
    <row r="47" spans="2:28" x14ac:dyDescent="0.15">
      <c r="B47" s="1">
        <v>38</v>
      </c>
      <c r="C47" s="116"/>
      <c r="D47" s="117"/>
      <c r="E47" s="117"/>
      <c r="F47" s="118"/>
      <c r="G47" s="117"/>
      <c r="H47" s="117"/>
      <c r="I47" s="117"/>
      <c r="J47" s="118"/>
      <c r="K47" s="117"/>
      <c r="L47" s="117"/>
      <c r="M47" s="117"/>
      <c r="N47" s="118"/>
      <c r="O47" s="117"/>
      <c r="P47" s="117"/>
      <c r="Q47" s="117"/>
      <c r="R47" s="118"/>
      <c r="S47" s="118"/>
      <c r="T47" s="119"/>
      <c r="U47" s="119"/>
      <c r="V47" s="119"/>
      <c r="W47" s="119"/>
      <c r="X47" s="119"/>
      <c r="Y47" s="119"/>
      <c r="Z47" s="116"/>
      <c r="AA47" s="116"/>
      <c r="AB47" s="14" t="str">
        <f t="shared" si="2"/>
        <v/>
      </c>
    </row>
    <row r="48" spans="2:28" x14ac:dyDescent="0.15">
      <c r="B48" s="1">
        <v>39</v>
      </c>
      <c r="C48" s="116"/>
      <c r="D48" s="117"/>
      <c r="E48" s="117"/>
      <c r="F48" s="118"/>
      <c r="G48" s="117"/>
      <c r="H48" s="117"/>
      <c r="I48" s="117"/>
      <c r="J48" s="118"/>
      <c r="K48" s="117"/>
      <c r="L48" s="117"/>
      <c r="M48" s="117"/>
      <c r="N48" s="118"/>
      <c r="O48" s="117"/>
      <c r="P48" s="117"/>
      <c r="Q48" s="117"/>
      <c r="R48" s="118"/>
      <c r="S48" s="118"/>
      <c r="T48" s="119"/>
      <c r="U48" s="119"/>
      <c r="V48" s="119"/>
      <c r="W48" s="119"/>
      <c r="X48" s="119"/>
      <c r="Y48" s="119"/>
      <c r="Z48" s="116"/>
      <c r="AA48" s="116"/>
      <c r="AB48" s="14" t="str">
        <f t="shared" si="2"/>
        <v/>
      </c>
    </row>
    <row r="49" spans="2:28" ht="14.25" thickBot="1" x14ac:dyDescent="0.2">
      <c r="B49" s="7">
        <v>40</v>
      </c>
      <c r="C49" s="120"/>
      <c r="D49" s="121"/>
      <c r="E49" s="121"/>
      <c r="F49" s="122"/>
      <c r="G49" s="124"/>
      <c r="H49" s="121"/>
      <c r="I49" s="121"/>
      <c r="J49" s="122"/>
      <c r="K49" s="121"/>
      <c r="L49" s="121"/>
      <c r="M49" s="121"/>
      <c r="N49" s="122"/>
      <c r="O49" s="121"/>
      <c r="P49" s="121"/>
      <c r="Q49" s="121"/>
      <c r="R49" s="122"/>
      <c r="S49" s="122"/>
      <c r="T49" s="123"/>
      <c r="U49" s="123"/>
      <c r="V49" s="123"/>
      <c r="W49" s="123"/>
      <c r="X49" s="123"/>
      <c r="Y49" s="123"/>
      <c r="Z49" s="120"/>
      <c r="AA49" s="120"/>
      <c r="AB49" s="15" t="str">
        <f t="shared" si="2"/>
        <v/>
      </c>
    </row>
    <row r="50" spans="2:28" x14ac:dyDescent="0.15">
      <c r="C50" s="91"/>
      <c r="D50" s="91"/>
      <c r="E50" s="91"/>
      <c r="F50" s="91"/>
      <c r="G50" s="91"/>
      <c r="H50" s="91"/>
      <c r="I50" s="91"/>
      <c r="J50" s="91"/>
      <c r="K50" s="91"/>
      <c r="L50" s="91"/>
      <c r="M50" s="91"/>
      <c r="N50" s="91"/>
      <c r="O50" s="91"/>
      <c r="P50" s="91"/>
      <c r="Q50" s="91"/>
      <c r="R50" s="91"/>
      <c r="S50" s="91"/>
    </row>
  </sheetData>
  <mergeCells count="14">
    <mergeCell ref="AA6:AB7"/>
    <mergeCell ref="G7:J7"/>
    <mergeCell ref="K7:N7"/>
    <mergeCell ref="O7:R7"/>
    <mergeCell ref="B5:B8"/>
    <mergeCell ref="C5:C8"/>
    <mergeCell ref="D5:S5"/>
    <mergeCell ref="T5:AB5"/>
    <mergeCell ref="D6:F7"/>
    <mergeCell ref="G6:R6"/>
    <mergeCell ref="S6:S7"/>
    <mergeCell ref="T6:V7"/>
    <mergeCell ref="W6:Y7"/>
    <mergeCell ref="Z6:Z8"/>
  </mergeCells>
  <phoneticPr fontId="5"/>
  <conditionalFormatting sqref="C10:S49">
    <cfRule type="containsBlanks" dxfId="26" priority="27">
      <formula>LEN(TRIM(C10))=0</formula>
    </cfRule>
  </conditionalFormatting>
  <conditionalFormatting sqref="H10:H49">
    <cfRule type="expression" dxfId="25" priority="25">
      <formula>SUM($G10:$I10)=1</formula>
    </cfRule>
    <cfRule type="expression" dxfId="24" priority="26">
      <formula>SUM($G10:$I10)&gt;1</formula>
    </cfRule>
  </conditionalFormatting>
  <conditionalFormatting sqref="G10:G49">
    <cfRule type="expression" dxfId="23" priority="23">
      <formula>SUM($G10:$I10)=1</formula>
    </cfRule>
    <cfRule type="expression" dxfId="22" priority="24">
      <formula>SUM($G10:$I10)&gt;1</formula>
    </cfRule>
  </conditionalFormatting>
  <conditionalFormatting sqref="I10">
    <cfRule type="expression" dxfId="21" priority="21">
      <formula>SUM($G10:$I10)=1</formula>
    </cfRule>
    <cfRule type="expression" dxfId="20" priority="22">
      <formula>SUM($G10:$I10)&gt;1</formula>
    </cfRule>
  </conditionalFormatting>
  <conditionalFormatting sqref="I11:I49">
    <cfRule type="expression" dxfId="19" priority="19">
      <formula>SUM($G11:$I11)=1</formula>
    </cfRule>
    <cfRule type="expression" dxfId="18" priority="20">
      <formula>SUM($G11:$I11)&gt;1</formula>
    </cfRule>
  </conditionalFormatting>
  <conditionalFormatting sqref="K10:K49">
    <cfRule type="expression" dxfId="17" priority="17">
      <formula>SUM($K10:$M10)&gt;1</formula>
    </cfRule>
    <cfRule type="expression" dxfId="16" priority="18">
      <formula>SUM($K10:$M10)=1</formula>
    </cfRule>
  </conditionalFormatting>
  <conditionalFormatting sqref="L10:L49">
    <cfRule type="expression" dxfId="15" priority="15">
      <formula>SUM($K10:$M10)&gt;1</formula>
    </cfRule>
    <cfRule type="expression" dxfId="14" priority="16">
      <formula>SUM($K10:$M10)=1</formula>
    </cfRule>
  </conditionalFormatting>
  <conditionalFormatting sqref="M10:M49">
    <cfRule type="expression" dxfId="13" priority="13">
      <formula>SUM($K10:$M10)&gt;1</formula>
    </cfRule>
    <cfRule type="expression" dxfId="12" priority="14">
      <formula>SUM($K10:$M10)=1</formula>
    </cfRule>
  </conditionalFormatting>
  <conditionalFormatting sqref="O10:O49">
    <cfRule type="expression" dxfId="11" priority="11">
      <formula>SUM($O10:$Q10)&gt;1</formula>
    </cfRule>
    <cfRule type="expression" dxfId="10" priority="12">
      <formula>SUM($O10:$Q10)=1</formula>
    </cfRule>
  </conditionalFormatting>
  <conditionalFormatting sqref="P10:P49">
    <cfRule type="expression" dxfId="9" priority="9">
      <formula>SUM($O10:$Q10)&gt;1</formula>
    </cfRule>
    <cfRule type="expression" dxfId="8" priority="10">
      <formula>SUM($O10:$Q10)=1</formula>
    </cfRule>
  </conditionalFormatting>
  <conditionalFormatting sqref="Q10:Q49">
    <cfRule type="expression" dxfId="7" priority="7">
      <formula>SUM($O10:$Q10)&gt;1</formula>
    </cfRule>
    <cfRule type="expression" dxfId="6" priority="8">
      <formula>SUM($O10:$Q10)=1</formula>
    </cfRule>
  </conditionalFormatting>
  <conditionalFormatting sqref="AA9:AA49">
    <cfRule type="containsBlanks" dxfId="5" priority="6">
      <formula>LEN(TRIM(AA9))=0</formula>
    </cfRule>
  </conditionalFormatting>
  <conditionalFormatting sqref="C1:C4">
    <cfRule type="containsBlanks" dxfId="4" priority="5">
      <formula>LEN(TRIM(C1))=0</formula>
    </cfRule>
  </conditionalFormatting>
  <conditionalFormatting sqref="D9:F49">
    <cfRule type="cellIs" dxfId="3" priority="4" operator="greaterThan">
      <formula>5</formula>
    </cfRule>
  </conditionalFormatting>
  <conditionalFormatting sqref="J10:J49 N10:N49 R10:R49">
    <cfRule type="cellIs" dxfId="2" priority="3" operator="greaterThan">
      <formula>3</formula>
    </cfRule>
  </conditionalFormatting>
  <conditionalFormatting sqref="S10:S49">
    <cfRule type="cellIs" dxfId="1" priority="2" operator="greaterThan">
      <formula>5</formula>
    </cfRule>
  </conditionalFormatting>
  <conditionalFormatting sqref="T10:U49 W10:X49">
    <cfRule type="containsBlanks" dxfId="0" priority="1">
      <formula>LEN(TRIM(T10))=0</formula>
    </cfRule>
  </conditionalFormatting>
  <pageMargins left="0.7" right="0.7" top="0.75" bottom="0.75" header="0.3" footer="0.3"/>
  <pageSetup paperSize="9" orientation="portrait"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5"/>
  <sheetViews>
    <sheetView view="pageBreakPreview" zoomScale="90" zoomScaleNormal="90" zoomScaleSheetLayoutView="90" workbookViewId="0">
      <pane xSplit="3" ySplit="9" topLeftCell="D10" activePane="bottomRight" state="frozen"/>
      <selection pane="topRight" activeCell="D1" sqref="D1"/>
      <selection pane="bottomLeft" activeCell="A11" sqref="A11"/>
      <selection pane="bottomRight" activeCell="D10" sqref="D10"/>
    </sheetView>
  </sheetViews>
  <sheetFormatPr defaultRowHeight="13.5" x14ac:dyDescent="0.15"/>
  <cols>
    <col min="1" max="1" width="2.5" style="21" customWidth="1"/>
    <col min="2" max="2" width="4.25" style="21" bestFit="1" customWidth="1"/>
    <col min="3" max="3" width="12.375" style="21" bestFit="1" customWidth="1"/>
    <col min="4" max="4" width="8.875" style="21" customWidth="1"/>
    <col min="5" max="6" width="8.875" style="22" customWidth="1"/>
    <col min="7" max="7" width="8.875" style="21" customWidth="1"/>
    <col min="8" max="9" width="8.875" style="22" customWidth="1"/>
    <col min="10" max="10" width="8.875" style="21" customWidth="1"/>
    <col min="11" max="12" width="8.875" style="22" customWidth="1"/>
    <col min="13" max="13" width="0.625" style="23" customWidth="1"/>
    <col min="14" max="14" width="11" style="21" customWidth="1"/>
    <col min="15" max="18" width="8.75" style="22" customWidth="1"/>
    <col min="19" max="19" width="11" style="21" customWidth="1"/>
    <col min="20" max="20" width="14.25" style="22" customWidth="1"/>
    <col min="21" max="21" width="14.25" style="21" customWidth="1"/>
    <col min="22" max="22" width="19" style="21" customWidth="1"/>
    <col min="23" max="16384" width="9" style="21"/>
  </cols>
  <sheetData>
    <row r="1" spans="1:23" ht="21" x14ac:dyDescent="0.15">
      <c r="A1" s="115" t="s">
        <v>105</v>
      </c>
      <c r="D1" s="22"/>
    </row>
    <row r="2" spans="1:23" ht="39.75" customHeight="1" thickBot="1" x14ac:dyDescent="0.2">
      <c r="A2" s="24"/>
      <c r="B2" s="25" t="str">
        <f>'入力シート (サンプル)'!C1&amp;" "&amp;'入力シート (サンプル)'!C2</f>
        <v>サンプル小学校 4年1組</v>
      </c>
      <c r="C2" s="26"/>
      <c r="D2" s="25"/>
      <c r="E2" s="27"/>
      <c r="F2" s="27"/>
      <c r="G2" s="25"/>
      <c r="H2" s="27"/>
      <c r="I2" s="27"/>
      <c r="J2" s="25"/>
      <c r="K2" s="27"/>
      <c r="L2" s="27"/>
      <c r="M2" s="28"/>
      <c r="N2" s="25"/>
      <c r="O2" s="27"/>
      <c r="R2" s="27"/>
      <c r="T2" s="27"/>
      <c r="V2" s="29">
        <v>320013</v>
      </c>
      <c r="W2" s="21" t="s">
        <v>87</v>
      </c>
    </row>
    <row r="3" spans="1:23" ht="35.25" customHeight="1" thickBot="1" x14ac:dyDescent="0.2">
      <c r="B3" s="165" t="s">
        <v>30</v>
      </c>
      <c r="C3" s="168" t="s">
        <v>31</v>
      </c>
      <c r="D3" s="171" t="s">
        <v>32</v>
      </c>
      <c r="E3" s="172"/>
      <c r="F3" s="173"/>
      <c r="G3" s="171" t="s">
        <v>33</v>
      </c>
      <c r="H3" s="172"/>
      <c r="I3" s="173"/>
      <c r="J3" s="171" t="s">
        <v>34</v>
      </c>
      <c r="K3" s="172"/>
      <c r="L3" s="173"/>
      <c r="M3" s="30"/>
      <c r="N3" s="171" t="s">
        <v>35</v>
      </c>
      <c r="O3" s="172"/>
      <c r="P3" s="172"/>
      <c r="Q3" s="172"/>
      <c r="R3" s="172"/>
      <c r="S3" s="172"/>
      <c r="T3" s="172"/>
      <c r="U3" s="173"/>
      <c r="V3" s="87">
        <v>15</v>
      </c>
      <c r="W3" s="21" t="s">
        <v>101</v>
      </c>
    </row>
    <row r="4" spans="1:23" s="31" customFormat="1" ht="26.25" customHeight="1" thickBot="1" x14ac:dyDescent="0.2">
      <c r="B4" s="166"/>
      <c r="C4" s="169"/>
      <c r="D4" s="174" t="s">
        <v>36</v>
      </c>
      <c r="E4" s="176" t="s">
        <v>37</v>
      </c>
      <c r="F4" s="178" t="s">
        <v>38</v>
      </c>
      <c r="G4" s="178" t="s">
        <v>36</v>
      </c>
      <c r="H4" s="176" t="s">
        <v>37</v>
      </c>
      <c r="I4" s="178" t="s">
        <v>38</v>
      </c>
      <c r="J4" s="178" t="s">
        <v>36</v>
      </c>
      <c r="K4" s="176" t="s">
        <v>37</v>
      </c>
      <c r="L4" s="178" t="s">
        <v>38</v>
      </c>
      <c r="M4" s="126"/>
      <c r="N4" s="157" t="s">
        <v>39</v>
      </c>
      <c r="O4" s="155" t="s">
        <v>40</v>
      </c>
      <c r="P4" s="156"/>
      <c r="Q4" s="156"/>
      <c r="R4" s="157" t="s">
        <v>41</v>
      </c>
      <c r="S4" s="159" t="s">
        <v>124</v>
      </c>
      <c r="T4" s="161" t="s">
        <v>42</v>
      </c>
      <c r="U4" s="163" t="s">
        <v>43</v>
      </c>
      <c r="V4" s="154" t="s">
        <v>86</v>
      </c>
    </row>
    <row r="5" spans="1:23" s="31" customFormat="1" ht="25.5" customHeight="1" thickBot="1" x14ac:dyDescent="0.2">
      <c r="B5" s="167"/>
      <c r="C5" s="170"/>
      <c r="D5" s="175"/>
      <c r="E5" s="177"/>
      <c r="F5" s="158"/>
      <c r="G5" s="158"/>
      <c r="H5" s="177"/>
      <c r="I5" s="158"/>
      <c r="J5" s="158"/>
      <c r="K5" s="177"/>
      <c r="L5" s="158"/>
      <c r="M5" s="126"/>
      <c r="N5" s="158"/>
      <c r="O5" s="33" t="s">
        <v>44</v>
      </c>
      <c r="P5" s="58" t="s">
        <v>45</v>
      </c>
      <c r="Q5" s="62" t="s">
        <v>46</v>
      </c>
      <c r="R5" s="158"/>
      <c r="S5" s="160"/>
      <c r="T5" s="162"/>
      <c r="U5" s="164"/>
      <c r="V5" s="154"/>
    </row>
    <row r="6" spans="1:23" s="31" customFormat="1" hidden="1" x14ac:dyDescent="0.15">
      <c r="B6" s="34"/>
      <c r="C6" s="35"/>
      <c r="D6" s="36"/>
      <c r="E6" s="37"/>
      <c r="F6" s="38"/>
      <c r="G6" s="39"/>
      <c r="H6" s="37"/>
      <c r="I6" s="38"/>
      <c r="J6" s="39"/>
      <c r="K6" s="37"/>
      <c r="L6" s="38"/>
      <c r="M6" s="40"/>
      <c r="N6" s="39"/>
      <c r="O6" s="37"/>
      <c r="P6" s="38"/>
      <c r="Q6" s="63"/>
      <c r="R6" s="38"/>
      <c r="S6" s="41"/>
      <c r="T6" s="74"/>
      <c r="U6" s="41"/>
    </row>
    <row r="7" spans="1:23" s="31" customFormat="1" hidden="1" x14ac:dyDescent="0.15">
      <c r="B7" s="64"/>
      <c r="C7" s="65"/>
      <c r="D7" s="66"/>
      <c r="E7" s="67"/>
      <c r="F7" s="68"/>
      <c r="G7" s="69"/>
      <c r="H7" s="67"/>
      <c r="I7" s="68"/>
      <c r="J7" s="69"/>
      <c r="K7" s="67"/>
      <c r="L7" s="68"/>
      <c r="M7" s="40"/>
      <c r="N7" s="69"/>
      <c r="O7" s="67"/>
      <c r="P7" s="68"/>
      <c r="Q7" s="70"/>
      <c r="R7" s="68"/>
      <c r="S7" s="71"/>
      <c r="T7" s="75"/>
      <c r="U7" s="71"/>
    </row>
    <row r="8" spans="1:23" s="31" customFormat="1" hidden="1" x14ac:dyDescent="0.15">
      <c r="B8" s="64"/>
      <c r="C8" s="65"/>
      <c r="D8" s="66"/>
      <c r="E8" s="67"/>
      <c r="F8" s="68"/>
      <c r="G8" s="69"/>
      <c r="H8" s="67"/>
      <c r="I8" s="68"/>
      <c r="J8" s="69"/>
      <c r="K8" s="67"/>
      <c r="L8" s="68"/>
      <c r="M8" s="40"/>
      <c r="N8" s="69"/>
      <c r="O8" s="67"/>
      <c r="P8" s="68"/>
      <c r="Q8" s="70"/>
      <c r="R8" s="68"/>
      <c r="S8" s="71"/>
      <c r="T8" s="75"/>
      <c r="U8" s="71"/>
    </row>
    <row r="9" spans="1:23" s="31" customFormat="1" hidden="1" x14ac:dyDescent="0.15">
      <c r="B9" s="64"/>
      <c r="C9" s="65"/>
      <c r="D9" s="66"/>
      <c r="E9" s="67"/>
      <c r="F9" s="68"/>
      <c r="G9" s="69"/>
      <c r="H9" s="67"/>
      <c r="I9" s="68"/>
      <c r="J9" s="69"/>
      <c r="K9" s="67"/>
      <c r="L9" s="68"/>
      <c r="M9" s="40"/>
      <c r="N9" s="69"/>
      <c r="O9" s="67"/>
      <c r="P9" s="68"/>
      <c r="Q9" s="70"/>
      <c r="R9" s="68"/>
      <c r="S9" s="71"/>
      <c r="T9" s="75"/>
      <c r="U9" s="71"/>
    </row>
    <row r="10" spans="1:23" s="31" customFormat="1" x14ac:dyDescent="0.15">
      <c r="B10" s="42">
        <v>1</v>
      </c>
      <c r="C10" s="43" t="str">
        <f>IF('入力シート (サンプル)'!C10="","",'入力シート (サンプル)'!C10)</f>
        <v>静岡　1</v>
      </c>
      <c r="D10" s="44">
        <f>IF('入力シート (サンプル)'!C10="","",'入力シート (サンプル)'!D10)</f>
        <v>3</v>
      </c>
      <c r="E10" s="45" t="str">
        <f>IF(SUM('入力シート (サンプル)'!G10:I10)&gt;1,"確認！",
IF('入力シート (サンプル)'!G10=1,"○",
IF('入力シート (サンプル)'!H10=1,"△",
IF('入力シート (サンプル)'!I10=1,"×","")
)
)
)</f>
        <v>○</v>
      </c>
      <c r="F10" s="46" t="str">
        <f>IF('入力シート (サンプル)'!J10=3,"★★★",
IF('入力シート (サンプル)'!J10=2,"★★",
IF('入力シート (サンプル)'!J10=1,"★","")))</f>
        <v>★★★</v>
      </c>
      <c r="G10" s="47">
        <f>IF('入力シート (サンプル)'!C10="","",'入力シート (サンプル)'!E10)</f>
        <v>4</v>
      </c>
      <c r="H10" s="45" t="str">
        <f>IF(SUM('入力シート (サンプル)'!K10:M10)&gt;1,"確認！",
IF('入力シート (サンプル)'!K10=1,"○",
IF('入力シート (サンプル)'!L10=1,"△",
IF('入力シート (サンプル)'!M10=1,"×","")
)
)
)</f>
        <v>○</v>
      </c>
      <c r="I10" s="46" t="str">
        <f>IF('入力シート (サンプル)'!N10=3,"★★★",
IF('入力シート (サンプル)'!N10=2,"★★",
IF('入力シート (サンプル)'!N10=1,"★","")))</f>
        <v>★★★</v>
      </c>
      <c r="J10" s="47">
        <f>IF('入力シート (サンプル)'!C10="","",'入力シート (サンプル)'!F10)</f>
        <v>2</v>
      </c>
      <c r="K10" s="45" t="str">
        <f>IF(SUM('入力シート (サンプル)'!O10:Q10)&gt;1,"確認！",
IF('入力シート (サンプル)'!O10=1,"○",
IF('入力シート (サンプル)'!P10=1,"△",
IF('入力シート (サンプル)'!Q10=1,"×","")
)
)
)</f>
        <v>○</v>
      </c>
      <c r="L10" s="46" t="str">
        <f>IF('入力シート (サンプル)'!R10=3,"★★★",
IF('入力シート (サンプル)'!R10=2,"★★",
IF('入力シート (サンプル)'!R10=1,"★","")))</f>
        <v>★★★</v>
      </c>
      <c r="M10" s="48"/>
      <c r="N10" s="47">
        <f>IF('入力シート (サンプル)'!C10="","",SUM('入力シート (サンプル)'!D10:F10))</f>
        <v>9</v>
      </c>
      <c r="O10" s="47">
        <f>IF('入力シート (サンプル)'!C10="","",'入力シート (サンプル)'!G10+'入力シート (サンプル)'!K10+'入力シート (サンプル)'!O10)</f>
        <v>3</v>
      </c>
      <c r="P10" s="47">
        <f>IF('入力シート (サンプル)'!C10="","",'入力シート (サンプル)'!H10+'入力シート (サンプル)'!L10+'入力シート (サンプル)'!P10)</f>
        <v>0</v>
      </c>
      <c r="Q10" s="47">
        <f>IF('入力シート (サンプル)'!C10="","",'入力シート (サンプル)'!I10+'入力シート (サンプル)'!M10+'入力シート (サンプル)'!Q10)</f>
        <v>0</v>
      </c>
      <c r="R10" s="47">
        <f>IF('入力シート (サンプル)'!C10="","",'入力シート (サンプル)'!R10+'入力シート (サンプル)'!N10+'入力シート (サンプル)'!R10)</f>
        <v>9</v>
      </c>
      <c r="S10" s="46" t="str">
        <f>IF('入力シート (サンプル)'!C10="","",IF(O10*5+P10*3+Q10*1&gt;=10,"金メダル",IF(O10*5+P10*3+Q10*1&gt;=5,"銀メダル","銅メダル")))</f>
        <v>金メダル</v>
      </c>
      <c r="T10" s="86">
        <f>IF('入力シート (サンプル)'!AB10="異常値","-",IF('入力シート (サンプル)'!C10="","",'入力シート (サンプル)'!AB10))</f>
        <v>0</v>
      </c>
      <c r="U10" s="92">
        <f t="shared" ref="U10:U49" si="0">IF(T10="","",IF(OR(T10="-",T10&gt;0),"-",T10*$V$2/1000))</f>
        <v>0</v>
      </c>
      <c r="V10" s="88">
        <f t="shared" ref="V10" si="1">IFERROR(ABS(U10/$V$3),"")</f>
        <v>0</v>
      </c>
    </row>
    <row r="11" spans="1:23" s="31" customFormat="1" x14ac:dyDescent="0.15">
      <c r="B11" s="42">
        <v>2</v>
      </c>
      <c r="C11" s="43" t="str">
        <f>IF('入力シート (サンプル)'!C11="","",'入力シート (サンプル)'!C11)</f>
        <v>静岡　2</v>
      </c>
      <c r="D11" s="44">
        <f>IF('入力シート (サンプル)'!C11="","",'入力シート (サンプル)'!D11)</f>
        <v>5</v>
      </c>
      <c r="E11" s="45" t="str">
        <f>IF(SUM('入力シート (サンプル)'!G11:I11)&gt;1,"確認！",
IF('入力シート (サンプル)'!G11=1,"○",
IF('入力シート (サンプル)'!H11=1,"△",
IF('入力シート (サンプル)'!I11=1,"×","")
)
)
)</f>
        <v>○</v>
      </c>
      <c r="F11" s="46" t="str">
        <f>IF('入力シート (サンプル)'!J11=3,"★★★",
IF('入力シート (サンプル)'!J11=2,"★★",
IF('入力シート (サンプル)'!J11=1,"★","")))</f>
        <v>★★</v>
      </c>
      <c r="G11" s="47">
        <f>IF('入力シート (サンプル)'!C11="","",'入力シート (サンプル)'!E11)</f>
        <v>3</v>
      </c>
      <c r="H11" s="45" t="str">
        <f>IF(SUM('入力シート (サンプル)'!K11:M11)&gt;1,"確認！",
IF('入力シート (サンプル)'!K11=1,"○",
IF('入力シート (サンプル)'!L11=1,"△",
IF('入力シート (サンプル)'!M11=1,"×","")
)
)
)</f>
        <v>○</v>
      </c>
      <c r="I11" s="46" t="str">
        <f>IF('入力シート (サンプル)'!N11=3,"★★★",
IF('入力シート (サンプル)'!N11=2,"★★",
IF('入力シート (サンプル)'!N11=1,"★","")))</f>
        <v>★★</v>
      </c>
      <c r="J11" s="47">
        <f>IF('入力シート (サンプル)'!C11="","",'入力シート (サンプル)'!F11)</f>
        <v>2</v>
      </c>
      <c r="K11" s="45" t="str">
        <f>IF(SUM('入力シート (サンプル)'!O11:Q11)&gt;1,"確認！",
IF('入力シート (サンプル)'!O11=1,"○",
IF('入力シート (サンプル)'!P11=1,"△",
IF('入力シート (サンプル)'!Q11=1,"×","")
)
)
)</f>
        <v>○</v>
      </c>
      <c r="L11" s="46" t="str">
        <f>IF('入力シート (サンプル)'!R11=3,"★★★",
IF('入力シート (サンプル)'!R11=2,"★★",
IF('入力シート (サンプル)'!R11=1,"★","")))</f>
        <v>★★</v>
      </c>
      <c r="M11" s="48"/>
      <c r="N11" s="47">
        <f>IF('入力シート (サンプル)'!C11="","",SUM('入力シート (サンプル)'!D11:F11))</f>
        <v>10</v>
      </c>
      <c r="O11" s="47">
        <f>IF('入力シート (サンプル)'!C11="","",'入力シート (サンプル)'!G11+'入力シート (サンプル)'!K11+'入力シート (サンプル)'!O11)</f>
        <v>3</v>
      </c>
      <c r="P11" s="47">
        <f>IF('入力シート (サンプル)'!C11="","",'入力シート (サンプル)'!H11+'入力シート (サンプル)'!L11+'入力シート (サンプル)'!P11)</f>
        <v>0</v>
      </c>
      <c r="Q11" s="47">
        <f>IF('入力シート (サンプル)'!C11="","",'入力シート (サンプル)'!I11+'入力シート (サンプル)'!M11+'入力シート (サンプル)'!Q11)</f>
        <v>0</v>
      </c>
      <c r="R11" s="47">
        <f>IF('入力シート (サンプル)'!C11="","",'入力シート (サンプル)'!R11+'入力シート (サンプル)'!N11+'入力シート (サンプル)'!R11)</f>
        <v>6</v>
      </c>
      <c r="S11" s="46" t="str">
        <f>IF('入力シート (サンプル)'!C11="","",IF(O11*5+P11*3+Q11*1&gt;=10,"金メダル",IF(O11*5+P11*3+Q11*1&gt;=5,"銀メダル","銅メダル")))</f>
        <v>金メダル</v>
      </c>
      <c r="T11" s="86">
        <f>IF('入力シート (サンプル)'!AB11="異常値","-",IF('入力シート (サンプル)'!C11="","",'入力シート (サンプル)'!AB11))</f>
        <v>-1</v>
      </c>
      <c r="U11" s="92">
        <f t="shared" si="0"/>
        <v>-320.01299999999998</v>
      </c>
      <c r="V11" s="88">
        <f>IFERROR(ABS(U11/$V$3),"")</f>
        <v>21.334199999999999</v>
      </c>
    </row>
    <row r="12" spans="1:23" s="31" customFormat="1" x14ac:dyDescent="0.15">
      <c r="B12" s="42">
        <v>3</v>
      </c>
      <c r="C12" s="43" t="str">
        <f>IF('入力シート (サンプル)'!C12="","",'入力シート (サンプル)'!C12)</f>
        <v>静岡　3</v>
      </c>
      <c r="D12" s="44">
        <f>IF('入力シート (サンプル)'!C12="","",'入力シート (サンプル)'!D12)</f>
        <v>1</v>
      </c>
      <c r="E12" s="45" t="str">
        <f>IF(SUM('入力シート (サンプル)'!G12:I12)&gt;1,"確認！",
IF('入力シート (サンプル)'!G12=1,"○",
IF('入力シート (サンプル)'!H12=1,"△",
IF('入力シート (サンプル)'!I12=1,"×","")
)
)
)</f>
        <v>○</v>
      </c>
      <c r="F12" s="46" t="str">
        <f>IF('入力シート (サンプル)'!J12=3,"★★★",
IF('入力シート (サンプル)'!J12=2,"★★",
IF('入力シート (サンプル)'!J12=1,"★","")))</f>
        <v>★</v>
      </c>
      <c r="G12" s="47">
        <f>IF('入力シート (サンプル)'!C12="","",'入力シート (サンプル)'!E12)</f>
        <v>3</v>
      </c>
      <c r="H12" s="45" t="str">
        <f>IF(SUM('入力シート (サンプル)'!K12:M12)&gt;1,"確認！",
IF('入力シート (サンプル)'!K12=1,"○",
IF('入力シート (サンプル)'!L12=1,"△",
IF('入力シート (サンプル)'!M12=1,"×","")
)
)
)</f>
        <v>○</v>
      </c>
      <c r="I12" s="46" t="str">
        <f>IF('入力シート (サンプル)'!N12=3,"★★★",
IF('入力シート (サンプル)'!N12=2,"★★",
IF('入力シート (サンプル)'!N12=1,"★","")))</f>
        <v>★</v>
      </c>
      <c r="J12" s="47">
        <f>IF('入力シート (サンプル)'!C12="","",'入力シート (サンプル)'!F12)</f>
        <v>1</v>
      </c>
      <c r="K12" s="45" t="str">
        <f>IF(SUM('入力シート (サンプル)'!O12:Q12)&gt;1,"確認！",
IF('入力シート (サンプル)'!O12=1,"○",
IF('入力シート (サンプル)'!P12=1,"△",
IF('入力シート (サンプル)'!Q12=1,"×","")
)
)
)</f>
        <v>○</v>
      </c>
      <c r="L12" s="46" t="str">
        <f>IF('入力シート (サンプル)'!R12=3,"★★★",
IF('入力シート (サンプル)'!R12=2,"★★",
IF('入力シート (サンプル)'!R12=1,"★","")))</f>
        <v>★</v>
      </c>
      <c r="M12" s="48"/>
      <c r="N12" s="47">
        <f>IF('入力シート (サンプル)'!C12="","",SUM('入力シート (サンプル)'!D12:F12))</f>
        <v>5</v>
      </c>
      <c r="O12" s="47">
        <f>IF('入力シート (サンプル)'!C12="","",'入力シート (サンプル)'!G12+'入力シート (サンプル)'!K12+'入力シート (サンプル)'!O12)</f>
        <v>3</v>
      </c>
      <c r="P12" s="47">
        <f>IF('入力シート (サンプル)'!C12="","",'入力シート (サンプル)'!H12+'入力シート (サンプル)'!L12+'入力シート (サンプル)'!P12)</f>
        <v>0</v>
      </c>
      <c r="Q12" s="47">
        <f>IF('入力シート (サンプル)'!C12="","",'入力シート (サンプル)'!I12+'入力シート (サンプル)'!M12+'入力シート (サンプル)'!Q12)</f>
        <v>0</v>
      </c>
      <c r="R12" s="47">
        <f>IF('入力シート (サンプル)'!C12="","",'入力シート (サンプル)'!R12+'入力シート (サンプル)'!N12+'入力シート (サンプル)'!R12)</f>
        <v>3</v>
      </c>
      <c r="S12" s="46" t="str">
        <f>IF('入力シート (サンプル)'!C12="","",IF(O12*5+P12*3+Q12*1&gt;=10,"金メダル",IF(O12*5+P12*3+Q12*1&gt;=5,"銀メダル","銅メダル")))</f>
        <v>金メダル</v>
      </c>
      <c r="T12" s="86">
        <f>IF('入力シート (サンプル)'!AB12="異常値","-",IF('入力シート (サンプル)'!C12="","",'入力シート (サンプル)'!AB12))</f>
        <v>-0.79999999999999982</v>
      </c>
      <c r="U12" s="92">
        <f t="shared" si="0"/>
        <v>-256.01039999999995</v>
      </c>
      <c r="V12" s="88">
        <f t="shared" ref="V12:V49" si="2">IFERROR(ABS(U12/$V$3),"")</f>
        <v>17.067359999999997</v>
      </c>
    </row>
    <row r="13" spans="1:23" s="31" customFormat="1" x14ac:dyDescent="0.15">
      <c r="B13" s="42">
        <v>4</v>
      </c>
      <c r="C13" s="43" t="str">
        <f>IF('入力シート (サンプル)'!C13="","",'入力シート (サンプル)'!C13)</f>
        <v>静岡　4</v>
      </c>
      <c r="D13" s="44">
        <f>IF('入力シート (サンプル)'!C13="","",'入力シート (サンプル)'!D13)</f>
        <v>2</v>
      </c>
      <c r="E13" s="45" t="str">
        <f>IF(SUM('入力シート (サンプル)'!G13:I13)&gt;1,"確認！",
IF('入力シート (サンプル)'!G13=1,"○",
IF('入力シート (サンプル)'!H13=1,"△",
IF('入力シート (サンプル)'!I13=1,"×","")
)
)
)</f>
        <v>△</v>
      </c>
      <c r="F13" s="46" t="str">
        <f>IF('入力シート (サンプル)'!J13=3,"★★★",
IF('入力シート (サンプル)'!J13=2,"★★",
IF('入力シート (サンプル)'!J13=1,"★","")))</f>
        <v>★★★</v>
      </c>
      <c r="G13" s="47">
        <f>IF('入力シート (サンプル)'!C13="","",'入力シート (サンプル)'!E13)</f>
        <v>4</v>
      </c>
      <c r="H13" s="45" t="str">
        <f>IF(SUM('入力シート (サンプル)'!K13:M13)&gt;1,"確認！",
IF('入力シート (サンプル)'!K13=1,"○",
IF('入力シート (サンプル)'!L13=1,"△",
IF('入力シート (サンプル)'!M13=1,"×","")
)
)
)</f>
        <v>△</v>
      </c>
      <c r="I13" s="46" t="str">
        <f>IF('入力シート (サンプル)'!N13=3,"★★★",
IF('入力シート (サンプル)'!N13=2,"★★",
IF('入力シート (サンプル)'!N13=1,"★","")))</f>
        <v>★★★</v>
      </c>
      <c r="J13" s="47">
        <f>IF('入力シート (サンプル)'!C13="","",'入力シート (サンプル)'!F13)</f>
        <v>1</v>
      </c>
      <c r="K13" s="45" t="str">
        <f>IF(SUM('入力シート (サンプル)'!O13:Q13)&gt;1,"確認！",
IF('入力シート (サンプル)'!O13=1,"○",
IF('入力シート (サンプル)'!P13=1,"△",
IF('入力シート (サンプル)'!Q13=1,"×","")
)
)
)</f>
        <v>△</v>
      </c>
      <c r="L13" s="46" t="str">
        <f>IF('入力シート (サンプル)'!R13=3,"★★★",
IF('入力シート (サンプル)'!R13=2,"★★",
IF('入力シート (サンプル)'!R13=1,"★","")))</f>
        <v>★★★</v>
      </c>
      <c r="M13" s="48"/>
      <c r="N13" s="47">
        <f>IF('入力シート (サンプル)'!C13="","",SUM('入力シート (サンプル)'!D13:F13))</f>
        <v>7</v>
      </c>
      <c r="O13" s="47">
        <f>IF('入力シート (サンプル)'!C13="","",'入力シート (サンプル)'!G13+'入力シート (サンプル)'!K13+'入力シート (サンプル)'!O13)</f>
        <v>0</v>
      </c>
      <c r="P13" s="47">
        <f>IF('入力シート (サンプル)'!C13="","",'入力シート (サンプル)'!H13+'入力シート (サンプル)'!L13+'入力シート (サンプル)'!P13)</f>
        <v>3</v>
      </c>
      <c r="Q13" s="47">
        <f>IF('入力シート (サンプル)'!C13="","",'入力シート (サンプル)'!I13+'入力シート (サンプル)'!M13+'入力シート (サンプル)'!Q13)</f>
        <v>0</v>
      </c>
      <c r="R13" s="47">
        <f>IF('入力シート (サンプル)'!C13="","",'入力シート (サンプル)'!R13+'入力シート (サンプル)'!N13+'入力シート (サンプル)'!R13)</f>
        <v>9</v>
      </c>
      <c r="S13" s="46" t="str">
        <f>IF('入力シート (サンプル)'!C13="","",IF(O13*5+P13*3+Q13*1&gt;=10,"金メダル",IF(O13*5+P13*3+Q13*1&gt;=5,"銀メダル","銅メダル")))</f>
        <v>銀メダル</v>
      </c>
      <c r="T13" s="86" t="str">
        <f>IF('入力シート (サンプル)'!AB13="異常値","-",IF('入力シート (サンプル)'!C13="","",'入力シート (サンプル)'!AB13))</f>
        <v>-</v>
      </c>
      <c r="U13" s="92" t="str">
        <f t="shared" si="0"/>
        <v>-</v>
      </c>
      <c r="V13" s="88" t="str">
        <f t="shared" si="2"/>
        <v/>
      </c>
    </row>
    <row r="14" spans="1:23" s="31" customFormat="1" x14ac:dyDescent="0.15">
      <c r="B14" s="42">
        <v>5</v>
      </c>
      <c r="C14" s="43" t="str">
        <f>IF('入力シート (サンプル)'!C14="","",'入力シート (サンプル)'!C14)</f>
        <v>静岡　5</v>
      </c>
      <c r="D14" s="44">
        <f>IF('入力シート (サンプル)'!C14="","",'入力シート (サンプル)'!D14)</f>
        <v>5</v>
      </c>
      <c r="E14" s="45" t="str">
        <f>IF(SUM('入力シート (サンプル)'!G14:I14)&gt;1,"確認！",
IF('入力シート (サンプル)'!G14=1,"○",
IF('入力シート (サンプル)'!H14=1,"△",
IF('入力シート (サンプル)'!I14=1,"×","")
)
)
)</f>
        <v>△</v>
      </c>
      <c r="F14" s="46" t="str">
        <f>IF('入力シート (サンプル)'!J14=3,"★★★",
IF('入力シート (サンプル)'!J14=2,"★★",
IF('入力シート (サンプル)'!J14=1,"★","")))</f>
        <v>★★</v>
      </c>
      <c r="G14" s="47">
        <f>IF('入力シート (サンプル)'!C14="","",'入力シート (サンプル)'!E14)</f>
        <v>3</v>
      </c>
      <c r="H14" s="45" t="str">
        <f>IF(SUM('入力シート (サンプル)'!K14:M14)&gt;1,"確認！",
IF('入力シート (サンプル)'!K14=1,"○",
IF('入力シート (サンプル)'!L14=1,"△",
IF('入力シート (サンプル)'!M14=1,"×","")
)
)
)</f>
        <v>△</v>
      </c>
      <c r="I14" s="46" t="str">
        <f>IF('入力シート (サンプル)'!N14=3,"★★★",
IF('入力シート (サンプル)'!N14=2,"★★",
IF('入力シート (サンプル)'!N14=1,"★","")))</f>
        <v>★★</v>
      </c>
      <c r="J14" s="47">
        <f>IF('入力シート (サンプル)'!C14="","",'入力シート (サンプル)'!F14)</f>
        <v>2</v>
      </c>
      <c r="K14" s="45" t="str">
        <f>IF(SUM('入力シート (サンプル)'!O14:Q14)&gt;1,"確認！",
IF('入力シート (サンプル)'!O14=1,"○",
IF('入力シート (サンプル)'!P14=1,"△",
IF('入力シート (サンプル)'!Q14=1,"×","")
)
)
)</f>
        <v>△</v>
      </c>
      <c r="L14" s="46" t="str">
        <f>IF('入力シート (サンプル)'!R14=3,"★★★",
IF('入力シート (サンプル)'!R14=2,"★★",
IF('入力シート (サンプル)'!R14=1,"★","")))</f>
        <v>★★</v>
      </c>
      <c r="M14" s="48"/>
      <c r="N14" s="47">
        <f>IF('入力シート (サンプル)'!C14="","",SUM('入力シート (サンプル)'!D14:F14))</f>
        <v>10</v>
      </c>
      <c r="O14" s="47">
        <f>IF('入力シート (サンプル)'!C14="","",'入力シート (サンプル)'!G14+'入力シート (サンプル)'!K14+'入力シート (サンプル)'!O14)</f>
        <v>0</v>
      </c>
      <c r="P14" s="47">
        <f>IF('入力シート (サンプル)'!C14="","",'入力シート (サンプル)'!H14+'入力シート (サンプル)'!L14+'入力シート (サンプル)'!P14)</f>
        <v>3</v>
      </c>
      <c r="Q14" s="47">
        <f>IF('入力シート (サンプル)'!C14="","",'入力シート (サンプル)'!I14+'入力シート (サンプル)'!M14+'入力シート (サンプル)'!Q14)</f>
        <v>0</v>
      </c>
      <c r="R14" s="47">
        <f>IF('入力シート (サンプル)'!C14="","",'入力シート (サンプル)'!R14+'入力シート (サンプル)'!N14+'入力シート (サンプル)'!R14)</f>
        <v>6</v>
      </c>
      <c r="S14" s="46" t="str">
        <f>IF('入力シート (サンプル)'!C14="","",IF(O14*5+P14*3+Q14*1&gt;=10,"金メダル",IF(O14*5+P14*3+Q14*1&gt;=5,"銀メダル","銅メダル")))</f>
        <v>銀メダル</v>
      </c>
      <c r="T14" s="86">
        <f>IF('入力シート (サンプル)'!AB14="異常値","-",IF('入力シート (サンプル)'!C14="","",'入力シート (サンプル)'!AB14))</f>
        <v>0.90000000000000036</v>
      </c>
      <c r="U14" s="92" t="str">
        <f t="shared" si="0"/>
        <v>-</v>
      </c>
      <c r="V14" s="88" t="str">
        <f t="shared" si="2"/>
        <v/>
      </c>
    </row>
    <row r="15" spans="1:23" s="31" customFormat="1" x14ac:dyDescent="0.15">
      <c r="B15" s="42">
        <v>6</v>
      </c>
      <c r="C15" s="43" t="str">
        <f>IF('入力シート (サンプル)'!C15="","",'入力シート (サンプル)'!C15)</f>
        <v>静岡　6</v>
      </c>
      <c r="D15" s="44">
        <f>IF('入力シート (サンプル)'!C15="","",'入力シート (サンプル)'!D15)</f>
        <v>1</v>
      </c>
      <c r="E15" s="45" t="str">
        <f>IF(SUM('入力シート (サンプル)'!G15:I15)&gt;1,"確認！",
IF('入力シート (サンプル)'!G15=1,"○",
IF('入力シート (サンプル)'!H15=1,"△",
IF('入力シート (サンプル)'!I15=1,"×","")
)
)
)</f>
        <v>△</v>
      </c>
      <c r="F15" s="46" t="str">
        <f>IF('入力シート (サンプル)'!J15=3,"★★★",
IF('入力シート (サンプル)'!J15=2,"★★",
IF('入力シート (サンプル)'!J15=1,"★","")))</f>
        <v>★</v>
      </c>
      <c r="G15" s="47">
        <f>IF('入力シート (サンプル)'!C15="","",'入力シート (サンプル)'!E15)</f>
        <v>2</v>
      </c>
      <c r="H15" s="45" t="str">
        <f>IF(SUM('入力シート (サンプル)'!K15:M15)&gt;1,"確認！",
IF('入力シート (サンプル)'!K15=1,"○",
IF('入力シート (サンプル)'!L15=1,"△",
IF('入力シート (サンプル)'!M15=1,"×","")
)
)
)</f>
        <v>△</v>
      </c>
      <c r="I15" s="46" t="str">
        <f>IF('入力シート (サンプル)'!N15=3,"★★★",
IF('入力シート (サンプル)'!N15=2,"★★",
IF('入力シート (サンプル)'!N15=1,"★","")))</f>
        <v>★</v>
      </c>
      <c r="J15" s="47">
        <f>IF('入力シート (サンプル)'!C15="","",'入力シート (サンプル)'!F15)</f>
        <v>5</v>
      </c>
      <c r="K15" s="45" t="str">
        <f>IF(SUM('入力シート (サンプル)'!O15:Q15)&gt;1,"確認！",
IF('入力シート (サンプル)'!O15=1,"○",
IF('入力シート (サンプル)'!P15=1,"△",
IF('入力シート (サンプル)'!Q15=1,"×","")
)
)
)</f>
        <v>△</v>
      </c>
      <c r="L15" s="46" t="str">
        <f>IF('入力シート (サンプル)'!R15=3,"★★★",
IF('入力シート (サンプル)'!R15=2,"★★",
IF('入力シート (サンプル)'!R15=1,"★","")))</f>
        <v>★</v>
      </c>
      <c r="M15" s="40"/>
      <c r="N15" s="47">
        <f>IF('入力シート (サンプル)'!C15="","",SUM('入力シート (サンプル)'!D15:F15))</f>
        <v>8</v>
      </c>
      <c r="O15" s="47">
        <f>IF('入力シート (サンプル)'!C15="","",'入力シート (サンプル)'!G15+'入力シート (サンプル)'!K15+'入力シート (サンプル)'!O15)</f>
        <v>0</v>
      </c>
      <c r="P15" s="47">
        <f>IF('入力シート (サンプル)'!C15="","",'入力シート (サンプル)'!H15+'入力シート (サンプル)'!L15+'入力シート (サンプル)'!P15)</f>
        <v>3</v>
      </c>
      <c r="Q15" s="47">
        <f>IF('入力シート (サンプル)'!C15="","",'入力シート (サンプル)'!I15+'入力シート (サンプル)'!M15+'入力シート (サンプル)'!Q15)</f>
        <v>0</v>
      </c>
      <c r="R15" s="47">
        <f>IF('入力シート (サンプル)'!C15="","",'入力シート (サンプル)'!R15+'入力シート (サンプル)'!N15+'入力シート (サンプル)'!R15)</f>
        <v>3</v>
      </c>
      <c r="S15" s="46" t="str">
        <f>IF('入力シート (サンプル)'!C15="","",IF(O15*5+P15*3+Q15*1&gt;=10,"金メダル",IF(O15*5+P15*3+Q15*1&gt;=5,"銀メダル","銅メダル")))</f>
        <v>銀メダル</v>
      </c>
      <c r="T15" s="86" t="str">
        <f>IF('入力シート (サンプル)'!AB15="異常値","-",IF('入力シート (サンプル)'!C15="","",'入力シート (サンプル)'!AB15))</f>
        <v>-</v>
      </c>
      <c r="U15" s="92" t="str">
        <f t="shared" si="0"/>
        <v>-</v>
      </c>
      <c r="V15" s="88" t="str">
        <f t="shared" si="2"/>
        <v/>
      </c>
    </row>
    <row r="16" spans="1:23" s="31" customFormat="1" x14ac:dyDescent="0.15">
      <c r="B16" s="42">
        <v>7</v>
      </c>
      <c r="C16" s="43" t="str">
        <f>IF('入力シート (サンプル)'!C16="","",'入力シート (サンプル)'!C16)</f>
        <v>静岡　7</v>
      </c>
      <c r="D16" s="44">
        <f>IF('入力シート (サンプル)'!C16="","",'入力シート (サンプル)'!D16)</f>
        <v>5</v>
      </c>
      <c r="E16" s="45" t="str">
        <f>IF(SUM('入力シート (サンプル)'!G16:I16)&gt;1,"確認！",
IF('入力シート (サンプル)'!G16=1,"○",
IF('入力シート (サンプル)'!H16=1,"△",
IF('入力シート (サンプル)'!I16=1,"×","")
)
)
)</f>
        <v>×</v>
      </c>
      <c r="F16" s="46" t="str">
        <f>IF('入力シート (サンプル)'!J16=3,"★★★",
IF('入力シート (サンプル)'!J16=2,"★★",
IF('入力シート (サンプル)'!J16=1,"★","")))</f>
        <v>★★★</v>
      </c>
      <c r="G16" s="47">
        <f>IF('入力シート (サンプル)'!C16="","",'入力シート (サンプル)'!E16)</f>
        <v>2</v>
      </c>
      <c r="H16" s="45" t="str">
        <f>IF(SUM('入力シート (サンプル)'!K16:M16)&gt;1,"確認！",
IF('入力シート (サンプル)'!K16=1,"○",
IF('入力シート (サンプル)'!L16=1,"△",
IF('入力シート (サンプル)'!M16=1,"×","")
)
)
)</f>
        <v>×</v>
      </c>
      <c r="I16" s="46" t="str">
        <f>IF('入力シート (サンプル)'!N16=3,"★★★",
IF('入力シート (サンプル)'!N16=2,"★★",
IF('入力シート (サンプル)'!N16=1,"★","")))</f>
        <v>★★★</v>
      </c>
      <c r="J16" s="47">
        <f>IF('入力シート (サンプル)'!C16="","",'入力シート (サンプル)'!F16)</f>
        <v>2</v>
      </c>
      <c r="K16" s="45" t="str">
        <f>IF(SUM('入力シート (サンプル)'!O16:Q16)&gt;1,"確認！",
IF('入力シート (サンプル)'!O16=1,"○",
IF('入力シート (サンプル)'!P16=1,"△",
IF('入力シート (サンプル)'!Q16=1,"×","")
)
)
)</f>
        <v>×</v>
      </c>
      <c r="L16" s="46" t="str">
        <f>IF('入力シート (サンプル)'!R16=3,"★★★",
IF('入力シート (サンプル)'!R16=2,"★★",
IF('入力シート (サンプル)'!R16=1,"★","")))</f>
        <v>★★★</v>
      </c>
      <c r="M16" s="40"/>
      <c r="N16" s="47">
        <f>IF('入力シート (サンプル)'!C16="","",SUM('入力シート (サンプル)'!D16:F16))</f>
        <v>9</v>
      </c>
      <c r="O16" s="47">
        <f>IF('入力シート (サンプル)'!C16="","",'入力シート (サンプル)'!G16+'入力シート (サンプル)'!K16+'入力シート (サンプル)'!O16)</f>
        <v>0</v>
      </c>
      <c r="P16" s="47">
        <f>IF('入力シート (サンプル)'!C16="","",'入力シート (サンプル)'!H16+'入力シート (サンプル)'!L16+'入力シート (サンプル)'!P16)</f>
        <v>0</v>
      </c>
      <c r="Q16" s="47">
        <f>IF('入力シート (サンプル)'!C16="","",'入力シート (サンプル)'!I16+'入力シート (サンプル)'!M16+'入力シート (サンプル)'!Q16)</f>
        <v>3</v>
      </c>
      <c r="R16" s="47">
        <f>IF('入力シート (サンプル)'!C16="","",'入力シート (サンプル)'!R16+'入力シート (サンプル)'!N16+'入力シート (サンプル)'!R16)</f>
        <v>9</v>
      </c>
      <c r="S16" s="46" t="str">
        <f>IF('入力シート (サンプル)'!C16="","",IF(O16*5+P16*3+Q16*1&gt;=10,"金メダル",IF(O16*5+P16*3+Q16*1&gt;=5,"銀メダル","銅メダル")))</f>
        <v>銅メダル</v>
      </c>
      <c r="T16" s="86">
        <f>IF('入力シート (サンプル)'!AB16="異常値","-",IF('入力シート (サンプル)'!C16="","",'入力シート (サンプル)'!AB16))</f>
        <v>-20</v>
      </c>
      <c r="U16" s="92">
        <f t="shared" si="0"/>
        <v>-6400.26</v>
      </c>
      <c r="V16" s="88">
        <f t="shared" si="2"/>
        <v>426.68400000000003</v>
      </c>
    </row>
    <row r="17" spans="2:22" s="31" customFormat="1" x14ac:dyDescent="0.15">
      <c r="B17" s="42">
        <v>8</v>
      </c>
      <c r="C17" s="43" t="str">
        <f>IF('入力シート (サンプル)'!C17="","",'入力シート (サンプル)'!C17)</f>
        <v>静岡　8</v>
      </c>
      <c r="D17" s="44">
        <f>IF('入力シート (サンプル)'!C17="","",'入力シート (サンプル)'!D17)</f>
        <v>2</v>
      </c>
      <c r="E17" s="45" t="str">
        <f>IF(SUM('入力シート (サンプル)'!G17:I17)&gt;1,"確認！",
IF('入力シート (サンプル)'!G17=1,"○",
IF('入力シート (サンプル)'!H17=1,"△",
IF('入力シート (サンプル)'!I17=1,"×","")
)
)
)</f>
        <v>×</v>
      </c>
      <c r="F17" s="46" t="str">
        <f>IF('入力シート (サンプル)'!J17=3,"★★★",
IF('入力シート (サンプル)'!J17=2,"★★",
IF('入力シート (サンプル)'!J17=1,"★","")))</f>
        <v>★★</v>
      </c>
      <c r="G17" s="47">
        <f>IF('入力シート (サンプル)'!C17="","",'入力シート (サンプル)'!E17)</f>
        <v>4</v>
      </c>
      <c r="H17" s="45" t="str">
        <f>IF(SUM('入力シート (サンプル)'!K17:M17)&gt;1,"確認！",
IF('入力シート (サンプル)'!K17=1,"○",
IF('入力シート (サンプル)'!L17=1,"△",
IF('入力シート (サンプル)'!M17=1,"×","")
)
)
)</f>
        <v>×</v>
      </c>
      <c r="I17" s="46" t="str">
        <f>IF('入力シート (サンプル)'!N17=3,"★★★",
IF('入力シート (サンプル)'!N17=2,"★★",
IF('入力シート (サンプル)'!N17=1,"★","")))</f>
        <v>★★</v>
      </c>
      <c r="J17" s="47">
        <f>IF('入力シート (サンプル)'!C17="","",'入力シート (サンプル)'!F17)</f>
        <v>1</v>
      </c>
      <c r="K17" s="45" t="str">
        <f>IF(SUM('入力シート (サンプル)'!O17:Q17)&gt;1,"確認！",
IF('入力シート (サンプル)'!O17=1,"○",
IF('入力シート (サンプル)'!P17=1,"△",
IF('入力シート (サンプル)'!Q17=1,"×","")
)
)
)</f>
        <v>×</v>
      </c>
      <c r="L17" s="46" t="str">
        <f>IF('入力シート (サンプル)'!R17=3,"★★★",
IF('入力シート (サンプル)'!R17=2,"★★",
IF('入力シート (サンプル)'!R17=1,"★","")))</f>
        <v>★★</v>
      </c>
      <c r="M17" s="40"/>
      <c r="N17" s="47">
        <f>IF('入力シート (サンプル)'!C17="","",SUM('入力シート (サンプル)'!D17:F17))</f>
        <v>7</v>
      </c>
      <c r="O17" s="47">
        <f>IF('入力シート (サンプル)'!C17="","",'入力シート (サンプル)'!G17+'入力シート (サンプル)'!K17+'入力シート (サンプル)'!O17)</f>
        <v>0</v>
      </c>
      <c r="P17" s="47">
        <f>IF('入力シート (サンプル)'!C17="","",'入力シート (サンプル)'!H17+'入力シート (サンプル)'!L17+'入力シート (サンプル)'!P17)</f>
        <v>0</v>
      </c>
      <c r="Q17" s="47">
        <f>IF('入力シート (サンプル)'!C17="","",'入力シート (サンプル)'!I17+'入力シート (サンプル)'!M17+'入力シート (サンプル)'!Q17)</f>
        <v>3</v>
      </c>
      <c r="R17" s="47">
        <f>IF('入力シート (サンプル)'!C17="","",'入力シート (サンプル)'!R17+'入力シート (サンプル)'!N17+'入力シート (サンプル)'!R17)</f>
        <v>6</v>
      </c>
      <c r="S17" s="46" t="str">
        <f>IF('入力シート (サンプル)'!C17="","",IF(O17*5+P17*3+Q17*1&gt;=10,"金メダル",IF(O17*5+P17*3+Q17*1&gt;=5,"銀メダル","銅メダル")))</f>
        <v>銅メダル</v>
      </c>
      <c r="T17" s="86">
        <f>IF('入力シート (サンプル)'!AB17="異常値","-",IF('入力シート (サンプル)'!C17="","",'入力シート (サンプル)'!AB17))</f>
        <v>-2.8000000000000007</v>
      </c>
      <c r="U17" s="92">
        <f t="shared" si="0"/>
        <v>-896.0364000000003</v>
      </c>
      <c r="V17" s="88">
        <f t="shared" si="2"/>
        <v>59.73576000000002</v>
      </c>
    </row>
    <row r="18" spans="2:22" s="31" customFormat="1" x14ac:dyDescent="0.15">
      <c r="B18" s="42">
        <v>9</v>
      </c>
      <c r="C18" s="43" t="str">
        <f>IF('入力シート (サンプル)'!C18="","",'入力シート (サンプル)'!C18)</f>
        <v>静岡　9</v>
      </c>
      <c r="D18" s="44">
        <f>IF('入力シート (サンプル)'!C18="","",'入力シート (サンプル)'!D18)</f>
        <v>3</v>
      </c>
      <c r="E18" s="45" t="str">
        <f>IF(SUM('入力シート (サンプル)'!G18:I18)&gt;1,"確認！",
IF('入力シート (サンプル)'!G18=1,"○",
IF('入力シート (サンプル)'!H18=1,"△",
IF('入力シート (サンプル)'!I18=1,"×","")
)
)
)</f>
        <v>×</v>
      </c>
      <c r="F18" s="46" t="str">
        <f>IF('入力シート (サンプル)'!J18=3,"★★★",
IF('入力シート (サンプル)'!J18=2,"★★",
IF('入力シート (サンプル)'!J18=1,"★","")))</f>
        <v>★</v>
      </c>
      <c r="G18" s="47">
        <f>IF('入力シート (サンプル)'!C18="","",'入力シート (サンプル)'!E18)</f>
        <v>5</v>
      </c>
      <c r="H18" s="45" t="str">
        <f>IF(SUM('入力シート (サンプル)'!K18:M18)&gt;1,"確認！",
IF('入力シート (サンプル)'!K18=1,"○",
IF('入力シート (サンプル)'!L18=1,"△",
IF('入力シート (サンプル)'!M18=1,"×","")
)
)
)</f>
        <v>×</v>
      </c>
      <c r="I18" s="46" t="str">
        <f>IF('入力シート (サンプル)'!N18=3,"★★★",
IF('入力シート (サンプル)'!N18=2,"★★",
IF('入力シート (サンプル)'!N18=1,"★","")))</f>
        <v>★</v>
      </c>
      <c r="J18" s="47">
        <f>IF('入力シート (サンプル)'!C18="","",'入力シート (サンプル)'!F18)</f>
        <v>0</v>
      </c>
      <c r="K18" s="45" t="str">
        <f>IF(SUM('入力シート (サンプル)'!O18:Q18)&gt;1,"確認！",
IF('入力シート (サンプル)'!O18=1,"○",
IF('入力シート (サンプル)'!P18=1,"△",
IF('入力シート (サンプル)'!Q18=1,"×","")
)
)
)</f>
        <v>×</v>
      </c>
      <c r="L18" s="46" t="str">
        <f>IF('入力シート (サンプル)'!R18=3,"★★★",
IF('入力シート (サンプル)'!R18=2,"★★",
IF('入力シート (サンプル)'!R18=1,"★","")))</f>
        <v>★</v>
      </c>
      <c r="M18" s="40"/>
      <c r="N18" s="47">
        <f>IF('入力シート (サンプル)'!C18="","",SUM('入力シート (サンプル)'!D18:F18))</f>
        <v>8</v>
      </c>
      <c r="O18" s="47">
        <f>IF('入力シート (サンプル)'!C18="","",'入力シート (サンプル)'!G18+'入力シート (サンプル)'!K18+'入力シート (サンプル)'!O18)</f>
        <v>0</v>
      </c>
      <c r="P18" s="47">
        <f>IF('入力シート (サンプル)'!C18="","",'入力シート (サンプル)'!H18+'入力シート (サンプル)'!L18+'入力シート (サンプル)'!P18)</f>
        <v>0</v>
      </c>
      <c r="Q18" s="47">
        <f>IF('入力シート (サンプル)'!C18="","",'入力シート (サンプル)'!I18+'入力シート (サンプル)'!M18+'入力シート (サンプル)'!Q18)</f>
        <v>3</v>
      </c>
      <c r="R18" s="47">
        <f>IF('入力シート (サンプル)'!C18="","",'入力シート (サンプル)'!R18+'入力シート (サンプル)'!N18+'入力シート (サンプル)'!R18)</f>
        <v>3</v>
      </c>
      <c r="S18" s="46" t="str">
        <f>IF('入力シート (サンプル)'!C18="","",IF(O18*5+P18*3+Q18*1&gt;=10,"金メダル",IF(O18*5+P18*3+Q18*1&gt;=5,"銀メダル","銅メダル")))</f>
        <v>銅メダル</v>
      </c>
      <c r="T18" s="86">
        <f>IF('入力シート (サンプル)'!AB18="異常値","-",IF('入力シート (サンプル)'!C18="","",'入力シート (サンプル)'!AB18))</f>
        <v>2.5</v>
      </c>
      <c r="U18" s="92" t="str">
        <f t="shared" si="0"/>
        <v>-</v>
      </c>
      <c r="V18" s="88" t="str">
        <f t="shared" si="2"/>
        <v/>
      </c>
    </row>
    <row r="19" spans="2:22" s="31" customFormat="1" x14ac:dyDescent="0.15">
      <c r="B19" s="42">
        <v>10</v>
      </c>
      <c r="C19" s="43" t="str">
        <f>IF('入力シート (サンプル)'!C19="","",'入力シート (サンプル)'!C19)</f>
        <v>静岡　10</v>
      </c>
      <c r="D19" s="44">
        <f>IF('入力シート (サンプル)'!C19="","",'入力シート (サンプル)'!D19)</f>
        <v>2</v>
      </c>
      <c r="E19" s="45" t="str">
        <f>IF(SUM('入力シート (サンプル)'!G19:I19)&gt;1,"確認！",
IF('入力シート (サンプル)'!G19=1,"○",
IF('入力シート (サンプル)'!H19=1,"△",
IF('入力シート (サンプル)'!I19=1,"×","")
)
)
)</f>
        <v>×</v>
      </c>
      <c r="F19" s="46" t="str">
        <f>IF('入力シート (サンプル)'!J19=3,"★★★",
IF('入力シート (サンプル)'!J19=2,"★★",
IF('入力シート (サンプル)'!J19=1,"★","")))</f>
        <v>★★★</v>
      </c>
      <c r="G19" s="47">
        <f>IF('入力シート (サンプル)'!C19="","",'入力シート (サンプル)'!E19)</f>
        <v>5</v>
      </c>
      <c r="H19" s="45" t="str">
        <f>IF(SUM('入力シート (サンプル)'!K19:M19)&gt;1,"確認！",
IF('入力シート (サンプル)'!K19=1,"○",
IF('入力シート (サンプル)'!L19=1,"△",
IF('入力シート (サンプル)'!M19=1,"×","")
)
)
)</f>
        <v>×</v>
      </c>
      <c r="I19" s="46" t="str">
        <f>IF('入力シート (サンプル)'!N19=3,"★★★",
IF('入力シート (サンプル)'!N19=2,"★★",
IF('入力シート (サンプル)'!N19=1,"★","")))</f>
        <v>★★★</v>
      </c>
      <c r="J19" s="47">
        <f>IF('入力シート (サンプル)'!C19="","",'入力シート (サンプル)'!F19)</f>
        <v>0</v>
      </c>
      <c r="K19" s="45" t="str">
        <f>IF(SUM('入力シート (サンプル)'!O19:Q19)&gt;1,"確認！",
IF('入力シート (サンプル)'!O19=1,"○",
IF('入力シート (サンプル)'!P19=1,"△",
IF('入力シート (サンプル)'!Q19=1,"×","")
)
)
)</f>
        <v/>
      </c>
      <c r="L19" s="46" t="str">
        <f>IF('入力シート (サンプル)'!R19=3,"★★★",
IF('入力シート (サンプル)'!R19=2,"★★",
IF('入力シート (サンプル)'!R19=1,"★","")))</f>
        <v>★★★</v>
      </c>
      <c r="M19" s="40"/>
      <c r="N19" s="47">
        <f>IF('入力シート (サンプル)'!C19="","",SUM('入力シート (サンプル)'!D19:F19))</f>
        <v>7</v>
      </c>
      <c r="O19" s="47">
        <f>IF('入力シート (サンプル)'!C19="","",'入力シート (サンプル)'!G19+'入力シート (サンプル)'!K19+'入力シート (サンプル)'!O19)</f>
        <v>0</v>
      </c>
      <c r="P19" s="47">
        <f>IF('入力シート (サンプル)'!C19="","",'入力シート (サンプル)'!H19+'入力シート (サンプル)'!L19+'入力シート (サンプル)'!P19)</f>
        <v>0</v>
      </c>
      <c r="Q19" s="47">
        <f>IF('入力シート (サンプル)'!C19="","",'入力シート (サンプル)'!I19+'入力シート (サンプル)'!M19+'入力シート (サンプル)'!Q19)</f>
        <v>2</v>
      </c>
      <c r="R19" s="47">
        <f>IF('入力シート (サンプル)'!C19="","",'入力シート (サンプル)'!R19+'入力シート (サンプル)'!N19+'入力シート (サンプル)'!R19)</f>
        <v>9</v>
      </c>
      <c r="S19" s="46" t="str">
        <f>IF('入力シート (サンプル)'!C19="","",IF(O19*5+P19*3+Q19*1&gt;=10,"金メダル",IF(O19*5+P19*3+Q19*1&gt;=5,"銀メダル","銅メダル")))</f>
        <v>銅メダル</v>
      </c>
      <c r="T19" s="86">
        <f>IF('入力シート (サンプル)'!AB19="異常値","-",IF('入力シート (サンプル)'!C19="","",'入力シート (サンプル)'!AB19))</f>
        <v>3.4000000000000004</v>
      </c>
      <c r="U19" s="92" t="str">
        <f t="shared" si="0"/>
        <v>-</v>
      </c>
      <c r="V19" s="88" t="str">
        <f t="shared" si="2"/>
        <v/>
      </c>
    </row>
    <row r="20" spans="2:22" s="31" customFormat="1" x14ac:dyDescent="0.15">
      <c r="B20" s="42">
        <v>11</v>
      </c>
      <c r="C20" s="43" t="str">
        <f>IF('入力シート (サンプル)'!C20="","",'入力シート (サンプル)'!C20)</f>
        <v>静岡　11</v>
      </c>
      <c r="D20" s="44">
        <f>IF('入力シート (サンプル)'!C20="","",'入力シート (サンプル)'!D20)</f>
        <v>1</v>
      </c>
      <c r="E20" s="45" t="str">
        <f>IF(SUM('入力シート (サンプル)'!G20:I20)&gt;1,"確認！",
IF('入力シート (サンプル)'!G20=1,"○",
IF('入力シート (サンプル)'!H20=1,"△",
IF('入力シート (サンプル)'!I20=1,"×","")
)
)
)</f>
        <v>×</v>
      </c>
      <c r="F20" s="46" t="str">
        <f>IF('入力シート (サンプル)'!J20=3,"★★★",
IF('入力シート (サンプル)'!J20=2,"★★",
IF('入力シート (サンプル)'!J20=1,"★","")))</f>
        <v>★★</v>
      </c>
      <c r="G20" s="47">
        <f>IF('入力シート (サンプル)'!C20="","",'入力シート (サンプル)'!E20)</f>
        <v>4</v>
      </c>
      <c r="H20" s="45" t="str">
        <f>IF(SUM('入力シート (サンプル)'!K20:M20)&gt;1,"確認！",
IF('入力シート (サンプル)'!K20=1,"○",
IF('入力シート (サンプル)'!L20=1,"△",
IF('入力シート (サンプル)'!M20=1,"×","")
)
)
)</f>
        <v>×</v>
      </c>
      <c r="I20" s="46" t="str">
        <f>IF('入力シート (サンプル)'!N20=3,"★★★",
IF('入力シート (サンプル)'!N20=2,"★★",
IF('入力シート (サンプル)'!N20=1,"★","")))</f>
        <v>★★</v>
      </c>
      <c r="J20" s="47">
        <f>IF('入力シート (サンプル)'!C20="","",'入力シート (サンプル)'!F20)</f>
        <v>0</v>
      </c>
      <c r="K20" s="45" t="str">
        <f>IF(SUM('入力シート (サンプル)'!O20:Q20)&gt;1,"確認！",
IF('入力シート (サンプル)'!O20=1,"○",
IF('入力シート (サンプル)'!P20=1,"△",
IF('入力シート (サンプル)'!Q20=1,"×","")
)
)
)</f>
        <v/>
      </c>
      <c r="L20" s="46" t="str">
        <f>IF('入力シート (サンプル)'!R20=3,"★★★",
IF('入力シート (サンプル)'!R20=2,"★★",
IF('入力シート (サンプル)'!R20=1,"★","")))</f>
        <v>★★</v>
      </c>
      <c r="M20" s="40"/>
      <c r="N20" s="47">
        <f>IF('入力シート (サンプル)'!C20="","",SUM('入力シート (サンプル)'!D20:F20))</f>
        <v>5</v>
      </c>
      <c r="O20" s="47">
        <f>IF('入力シート (サンプル)'!C20="","",'入力シート (サンプル)'!G20+'入力シート (サンプル)'!K20+'入力シート (サンプル)'!O20)</f>
        <v>0</v>
      </c>
      <c r="P20" s="47">
        <f>IF('入力シート (サンプル)'!C20="","",'入力シート (サンプル)'!H20+'入力シート (サンプル)'!L20+'入力シート (サンプル)'!P20)</f>
        <v>0</v>
      </c>
      <c r="Q20" s="47">
        <f>IF('入力シート (サンプル)'!C20="","",'入力シート (サンプル)'!I20+'入力シート (サンプル)'!M20+'入力シート (サンプル)'!Q20)</f>
        <v>2</v>
      </c>
      <c r="R20" s="47">
        <f>IF('入力シート (サンプル)'!C20="","",'入力シート (サンプル)'!R20+'入力シート (サンプル)'!N20+'入力シート (サンプル)'!R20)</f>
        <v>6</v>
      </c>
      <c r="S20" s="46" t="str">
        <f>IF('入力シート (サンプル)'!C20="","",IF(O20*5+P20*3+Q20*1&gt;=10,"金メダル",IF(O20*5+P20*3+Q20*1&gt;=5,"銀メダル","銅メダル")))</f>
        <v>銅メダル</v>
      </c>
      <c r="T20" s="86">
        <f>IF('入力シート (サンプル)'!AB20="異常値","-",IF('入力シート (サンプル)'!C20="","",'入力シート (サンプル)'!AB20))</f>
        <v>-2.8000000000000007</v>
      </c>
      <c r="U20" s="92">
        <f t="shared" si="0"/>
        <v>-896.0364000000003</v>
      </c>
      <c r="V20" s="88">
        <f t="shared" si="2"/>
        <v>59.73576000000002</v>
      </c>
    </row>
    <row r="21" spans="2:22" s="31" customFormat="1" x14ac:dyDescent="0.15">
      <c r="B21" s="42">
        <v>12</v>
      </c>
      <c r="C21" s="43" t="str">
        <f>IF('入力シート (サンプル)'!C21="","",'入力シート (サンプル)'!C21)</f>
        <v>静岡　12</v>
      </c>
      <c r="D21" s="44">
        <f>IF('入力シート (サンプル)'!C21="","",'入力シート (サンプル)'!D21)</f>
        <v>5</v>
      </c>
      <c r="E21" s="45" t="str">
        <f>IF(SUM('入力シート (サンプル)'!G21:I21)&gt;1,"確認！",
IF('入力シート (サンプル)'!G21=1,"○",
IF('入力シート (サンプル)'!H21=1,"△",
IF('入力シート (サンプル)'!I21=1,"×","")
)
)
)</f>
        <v>×</v>
      </c>
      <c r="F21" s="46" t="str">
        <f>IF('入力シート (サンプル)'!J21=3,"★★★",
IF('入力シート (サンプル)'!J21=2,"★★",
IF('入力シート (サンプル)'!J21=1,"★","")))</f>
        <v>★</v>
      </c>
      <c r="G21" s="47">
        <f>IF('入力シート (サンプル)'!C21="","",'入力シート (サンプル)'!E21)</f>
        <v>5</v>
      </c>
      <c r="H21" s="45" t="str">
        <f>IF(SUM('入力シート (サンプル)'!K21:M21)&gt;1,"確認！",
IF('入力シート (サンプル)'!K21=1,"○",
IF('入力シート (サンプル)'!L21=1,"△",
IF('入力シート (サンプル)'!M21=1,"×","")
)
)
)</f>
        <v>×</v>
      </c>
      <c r="I21" s="46" t="str">
        <f>IF('入力シート (サンプル)'!N21=3,"★★★",
IF('入力シート (サンプル)'!N21=2,"★★",
IF('入力シート (サンプル)'!N21=1,"★","")))</f>
        <v>★</v>
      </c>
      <c r="J21" s="47">
        <f>IF('入力シート (サンプル)'!C21="","",'入力シート (サンプル)'!F21)</f>
        <v>0</v>
      </c>
      <c r="K21" s="45" t="str">
        <f>IF(SUM('入力シート (サンプル)'!O21:Q21)&gt;1,"確認！",
IF('入力シート (サンプル)'!O21=1,"○",
IF('入力シート (サンプル)'!P21=1,"△",
IF('入力シート (サンプル)'!Q21=1,"×","")
)
)
)</f>
        <v/>
      </c>
      <c r="L21" s="46" t="str">
        <f>IF('入力シート (サンプル)'!R21=3,"★★★",
IF('入力シート (サンプル)'!R21=2,"★★",
IF('入力シート (サンプル)'!R21=1,"★","")))</f>
        <v>★</v>
      </c>
      <c r="M21" s="40"/>
      <c r="N21" s="47">
        <f>IF('入力シート (サンプル)'!C21="","",SUM('入力シート (サンプル)'!D21:F21))</f>
        <v>10</v>
      </c>
      <c r="O21" s="47">
        <f>IF('入力シート (サンプル)'!C21="","",'入力シート (サンプル)'!G21+'入力シート (サンプル)'!K21+'入力シート (サンプル)'!O21)</f>
        <v>0</v>
      </c>
      <c r="P21" s="47">
        <f>IF('入力シート (サンプル)'!C21="","",'入力シート (サンプル)'!H21+'入力シート (サンプル)'!L21+'入力シート (サンプル)'!P21)</f>
        <v>0</v>
      </c>
      <c r="Q21" s="47">
        <f>IF('入力シート (サンプル)'!C21="","",'入力シート (サンプル)'!I21+'入力シート (サンプル)'!M21+'入力シート (サンプル)'!Q21)</f>
        <v>2</v>
      </c>
      <c r="R21" s="47">
        <f>IF('入力シート (サンプル)'!C21="","",'入力シート (サンプル)'!R21+'入力シート (サンプル)'!N21+'入力シート (サンプル)'!R21)</f>
        <v>3</v>
      </c>
      <c r="S21" s="46" t="str">
        <f>IF('入力シート (サンプル)'!C21="","",IF(O21*5+P21*3+Q21*1&gt;=10,"金メダル",IF(O21*5+P21*3+Q21*1&gt;=5,"銀メダル","銅メダル")))</f>
        <v>銅メダル</v>
      </c>
      <c r="T21" s="86">
        <f>IF('入力シート (サンプル)'!AB21="異常値","-",IF('入力シート (サンプル)'!C21="","",'入力シート (サンプル)'!AB21))</f>
        <v>1</v>
      </c>
      <c r="U21" s="92" t="str">
        <f t="shared" si="0"/>
        <v>-</v>
      </c>
      <c r="V21" s="88" t="str">
        <f t="shared" si="2"/>
        <v/>
      </c>
    </row>
    <row r="22" spans="2:22" s="31" customFormat="1" x14ac:dyDescent="0.15">
      <c r="B22" s="42">
        <v>13</v>
      </c>
      <c r="C22" s="43" t="str">
        <f>IF('入力シート (サンプル)'!C22="","",'入力シート (サンプル)'!C22)</f>
        <v/>
      </c>
      <c r="D22" s="44" t="str">
        <f>IF('入力シート (サンプル)'!C22="","",'入力シート (サンプル)'!D22)</f>
        <v/>
      </c>
      <c r="E22" s="45" t="str">
        <f>IF(SUM('入力シート (サンプル)'!G22:I22)&gt;1,"確認！",
IF('入力シート (サンプル)'!G22=1,"○",
IF('入力シート (サンプル)'!H22=1,"△",
IF('入力シート (サンプル)'!I22=1,"×","")
)
)
)</f>
        <v/>
      </c>
      <c r="F22" s="46" t="str">
        <f>IF('入力シート (サンプル)'!J22=3,"★★★",
IF('入力シート (サンプル)'!J22=2,"★★",
IF('入力シート (サンプル)'!J22=1,"★","")))</f>
        <v/>
      </c>
      <c r="G22" s="47" t="str">
        <f>IF('入力シート (サンプル)'!C22="","",'入力シート (サンプル)'!E22)</f>
        <v/>
      </c>
      <c r="H22" s="45" t="str">
        <f>IF(SUM('入力シート (サンプル)'!K22:M22)&gt;1,"確認！",
IF('入力シート (サンプル)'!K22=1,"○",
IF('入力シート (サンプル)'!L22=1,"△",
IF('入力シート (サンプル)'!M22=1,"×","")
)
)
)</f>
        <v/>
      </c>
      <c r="I22" s="46" t="str">
        <f>IF('入力シート (サンプル)'!N22=3,"★★★",
IF('入力シート (サンプル)'!N22=2,"★★",
IF('入力シート (サンプル)'!N22=1,"★","")))</f>
        <v/>
      </c>
      <c r="J22" s="47" t="str">
        <f>IF('入力シート (サンプル)'!C22="","",'入力シート (サンプル)'!F22)</f>
        <v/>
      </c>
      <c r="K22" s="45" t="str">
        <f>IF(SUM('入力シート (サンプル)'!O22:Q22)&gt;1,"確認！",
IF('入力シート (サンプル)'!O22=1,"○",
IF('入力シート (サンプル)'!P22=1,"△",
IF('入力シート (サンプル)'!Q22=1,"×","")
)
)
)</f>
        <v/>
      </c>
      <c r="L22" s="46" t="str">
        <f>IF('入力シート (サンプル)'!R22=3,"★★★",
IF('入力シート (サンプル)'!R22=2,"★★",
IF('入力シート (サンプル)'!R22=1,"★","")))</f>
        <v/>
      </c>
      <c r="M22" s="40"/>
      <c r="N22" s="47" t="str">
        <f>IF('入力シート (サンプル)'!C22="","",SUM('入力シート (サンプル)'!D22:F22))</f>
        <v/>
      </c>
      <c r="O22" s="47" t="str">
        <f>IF('入力シート (サンプル)'!C22="","",'入力シート (サンプル)'!G22+'入力シート (サンプル)'!K22+'入力シート (サンプル)'!O22)</f>
        <v/>
      </c>
      <c r="P22" s="47" t="str">
        <f>IF('入力シート (サンプル)'!C22="","",'入力シート (サンプル)'!H22+'入力シート (サンプル)'!L22+'入力シート (サンプル)'!P22)</f>
        <v/>
      </c>
      <c r="Q22" s="47" t="str">
        <f>IF('入力シート (サンプル)'!C22="","",'入力シート (サンプル)'!I22+'入力シート (サンプル)'!M22+'入力シート (サンプル)'!Q22)</f>
        <v/>
      </c>
      <c r="R22" s="47" t="str">
        <f>IF('入力シート (サンプル)'!C22="","",'入力シート (サンプル)'!R22+'入力シート (サンプル)'!N22+'入力シート (サンプル)'!R22)</f>
        <v/>
      </c>
      <c r="S22" s="46" t="str">
        <f>IF('入力シート (サンプル)'!C22="","",IF(O22*5+P22*3+Q22*1&gt;=10,"金メダル",IF(O22*5+P22*3+Q22*1&gt;=5,"銀メダル","銅メダル")))</f>
        <v/>
      </c>
      <c r="T22" s="86" t="str">
        <f>IF('入力シート (サンプル)'!AB22="異常値","-",IF('入力シート (サンプル)'!C22="","",'入力シート (サンプル)'!AB22))</f>
        <v/>
      </c>
      <c r="U22" s="92" t="str">
        <f t="shared" si="0"/>
        <v/>
      </c>
      <c r="V22" s="88" t="str">
        <f t="shared" si="2"/>
        <v/>
      </c>
    </row>
    <row r="23" spans="2:22" s="31" customFormat="1" x14ac:dyDescent="0.15">
      <c r="B23" s="42">
        <v>14</v>
      </c>
      <c r="C23" s="43" t="str">
        <f>IF('入力シート (サンプル)'!C23="","",'入力シート (サンプル)'!C23)</f>
        <v/>
      </c>
      <c r="D23" s="44" t="str">
        <f>IF('入力シート (サンプル)'!C23="","",'入力シート (サンプル)'!D23)</f>
        <v/>
      </c>
      <c r="E23" s="45" t="str">
        <f>IF(SUM('入力シート (サンプル)'!G23:I23)&gt;1,"確認！",
IF('入力シート (サンプル)'!G23=1,"○",
IF('入力シート (サンプル)'!H23=1,"△",
IF('入力シート (サンプル)'!I23=1,"×","")
)
)
)</f>
        <v/>
      </c>
      <c r="F23" s="46" t="str">
        <f>IF('入力シート (サンプル)'!J23=3,"★★★",
IF('入力シート (サンプル)'!J23=2,"★★",
IF('入力シート (サンプル)'!J23=1,"★","")))</f>
        <v/>
      </c>
      <c r="G23" s="47" t="str">
        <f>IF('入力シート (サンプル)'!C23="","",'入力シート (サンプル)'!E23)</f>
        <v/>
      </c>
      <c r="H23" s="45" t="str">
        <f>IF(SUM('入力シート (サンプル)'!K23:M23)&gt;1,"確認！",
IF('入力シート (サンプル)'!K23=1,"○",
IF('入力シート (サンプル)'!L23=1,"△",
IF('入力シート (サンプル)'!M23=1,"×","")
)
)
)</f>
        <v/>
      </c>
      <c r="I23" s="46" t="str">
        <f>IF('入力シート (サンプル)'!N23=3,"★★★",
IF('入力シート (サンプル)'!N23=2,"★★",
IF('入力シート (サンプル)'!N23=1,"★","")))</f>
        <v/>
      </c>
      <c r="J23" s="47" t="str">
        <f>IF('入力シート (サンプル)'!C23="","",'入力シート (サンプル)'!F23)</f>
        <v/>
      </c>
      <c r="K23" s="45" t="str">
        <f>IF(SUM('入力シート (サンプル)'!O23:Q23)&gt;1,"確認！",
IF('入力シート (サンプル)'!O23=1,"○",
IF('入力シート (サンプル)'!P23=1,"△",
IF('入力シート (サンプル)'!Q23=1,"×","")
)
)
)</f>
        <v/>
      </c>
      <c r="L23" s="46" t="str">
        <f>IF('入力シート (サンプル)'!R23=3,"★★★",
IF('入力シート (サンプル)'!R23=2,"★★",
IF('入力シート (サンプル)'!R23=1,"★","")))</f>
        <v/>
      </c>
      <c r="M23" s="40"/>
      <c r="N23" s="47" t="str">
        <f>IF('入力シート (サンプル)'!C23="","",SUM('入力シート (サンプル)'!D23:F23))</f>
        <v/>
      </c>
      <c r="O23" s="47" t="str">
        <f>IF('入力シート (サンプル)'!C23="","",'入力シート (サンプル)'!G23+'入力シート (サンプル)'!K23+'入力シート (サンプル)'!O23)</f>
        <v/>
      </c>
      <c r="P23" s="47" t="str">
        <f>IF('入力シート (サンプル)'!C23="","",'入力シート (サンプル)'!H23+'入力シート (サンプル)'!L23+'入力シート (サンプル)'!P23)</f>
        <v/>
      </c>
      <c r="Q23" s="47" t="str">
        <f>IF('入力シート (サンプル)'!C23="","",'入力シート (サンプル)'!I23+'入力シート (サンプル)'!M23+'入力シート (サンプル)'!Q23)</f>
        <v/>
      </c>
      <c r="R23" s="47" t="str">
        <f>IF('入力シート (サンプル)'!C23="","",'入力シート (サンプル)'!R23+'入力シート (サンプル)'!N23+'入力シート (サンプル)'!R23)</f>
        <v/>
      </c>
      <c r="S23" s="46" t="str">
        <f>IF('入力シート (サンプル)'!C23="","",IF(O23*5+P23*3+Q23*1&gt;=10,"金メダル",IF(O23*5+P23*3+Q23*1&gt;=5,"銀メダル","銅メダル")))</f>
        <v/>
      </c>
      <c r="T23" s="86" t="str">
        <f>IF('入力シート (サンプル)'!AB23="異常値","-",IF('入力シート (サンプル)'!C23="","",'入力シート (サンプル)'!AB23))</f>
        <v/>
      </c>
      <c r="U23" s="92" t="str">
        <f t="shared" si="0"/>
        <v/>
      </c>
      <c r="V23" s="88" t="str">
        <f t="shared" si="2"/>
        <v/>
      </c>
    </row>
    <row r="24" spans="2:22" s="31" customFormat="1" x14ac:dyDescent="0.15">
      <c r="B24" s="42">
        <v>15</v>
      </c>
      <c r="C24" s="43" t="str">
        <f>IF('入力シート (サンプル)'!C24="","",'入力シート (サンプル)'!C24)</f>
        <v/>
      </c>
      <c r="D24" s="44" t="str">
        <f>IF('入力シート (サンプル)'!C24="","",'入力シート (サンプル)'!D24)</f>
        <v/>
      </c>
      <c r="E24" s="45" t="str">
        <f>IF(SUM('入力シート (サンプル)'!G24:I24)&gt;1,"確認！",
IF('入力シート (サンプル)'!G24=1,"○",
IF('入力シート (サンプル)'!H24=1,"△",
IF('入力シート (サンプル)'!I24=1,"×","")
)
)
)</f>
        <v/>
      </c>
      <c r="F24" s="46" t="str">
        <f>IF('入力シート (サンプル)'!J24=3,"★★★",
IF('入力シート (サンプル)'!J24=2,"★★",
IF('入力シート (サンプル)'!J24=1,"★","")))</f>
        <v/>
      </c>
      <c r="G24" s="47" t="str">
        <f>IF('入力シート (サンプル)'!C24="","",'入力シート (サンプル)'!E24)</f>
        <v/>
      </c>
      <c r="H24" s="45" t="str">
        <f>IF(SUM('入力シート (サンプル)'!K24:M24)&gt;1,"確認！",
IF('入力シート (サンプル)'!K24=1,"○",
IF('入力シート (サンプル)'!L24=1,"△",
IF('入力シート (サンプル)'!M24=1,"×","")
)
)
)</f>
        <v/>
      </c>
      <c r="I24" s="46" t="str">
        <f>IF('入力シート (サンプル)'!N24=3,"★★★",
IF('入力シート (サンプル)'!N24=2,"★★",
IF('入力シート (サンプル)'!N24=1,"★","")))</f>
        <v/>
      </c>
      <c r="J24" s="47" t="str">
        <f>IF('入力シート (サンプル)'!C24="","",'入力シート (サンプル)'!F24)</f>
        <v/>
      </c>
      <c r="K24" s="45" t="str">
        <f>IF(SUM('入力シート (サンプル)'!O24:Q24)&gt;1,"確認！",
IF('入力シート (サンプル)'!O24=1,"○",
IF('入力シート (サンプル)'!P24=1,"△",
IF('入力シート (サンプル)'!Q24=1,"×","")
)
)
)</f>
        <v/>
      </c>
      <c r="L24" s="46" t="str">
        <f>IF('入力シート (サンプル)'!R24=3,"★★★",
IF('入力シート (サンプル)'!R24=2,"★★",
IF('入力シート (サンプル)'!R24=1,"★","")))</f>
        <v/>
      </c>
      <c r="M24" s="40"/>
      <c r="N24" s="47" t="str">
        <f>IF('入力シート (サンプル)'!C24="","",SUM('入力シート (サンプル)'!D24:F24))</f>
        <v/>
      </c>
      <c r="O24" s="47" t="str">
        <f>IF('入力シート (サンプル)'!C24="","",'入力シート (サンプル)'!G24+'入力シート (サンプル)'!K24+'入力シート (サンプル)'!O24)</f>
        <v/>
      </c>
      <c r="P24" s="47" t="str">
        <f>IF('入力シート (サンプル)'!C24="","",'入力シート (サンプル)'!H24+'入力シート (サンプル)'!L24+'入力シート (サンプル)'!P24)</f>
        <v/>
      </c>
      <c r="Q24" s="47" t="str">
        <f>IF('入力シート (サンプル)'!C24="","",'入力シート (サンプル)'!I24+'入力シート (サンプル)'!M24+'入力シート (サンプル)'!Q24)</f>
        <v/>
      </c>
      <c r="R24" s="47" t="str">
        <f>IF('入力シート (サンプル)'!C24="","",'入力シート (サンプル)'!R24+'入力シート (サンプル)'!N24+'入力シート (サンプル)'!R24)</f>
        <v/>
      </c>
      <c r="S24" s="46" t="str">
        <f>IF('入力シート (サンプル)'!C24="","",IF(O24*5+P24*3+Q24*1&gt;=10,"金メダル",IF(O24*5+P24*3+Q24*1&gt;=5,"銀メダル","銅メダル")))</f>
        <v/>
      </c>
      <c r="T24" s="86" t="str">
        <f>IF('入力シート (サンプル)'!AB24="異常値","-",IF('入力シート (サンプル)'!C24="","",'入力シート (サンプル)'!AB24))</f>
        <v/>
      </c>
      <c r="U24" s="92" t="str">
        <f t="shared" si="0"/>
        <v/>
      </c>
      <c r="V24" s="88" t="str">
        <f t="shared" si="2"/>
        <v/>
      </c>
    </row>
    <row r="25" spans="2:22" s="31" customFormat="1" x14ac:dyDescent="0.15">
      <c r="B25" s="42">
        <v>16</v>
      </c>
      <c r="C25" s="43" t="str">
        <f>IF('入力シート (サンプル)'!C25="","",'入力シート (サンプル)'!C25)</f>
        <v/>
      </c>
      <c r="D25" s="44" t="str">
        <f>IF('入力シート (サンプル)'!C25="","",'入力シート (サンプル)'!D25)</f>
        <v/>
      </c>
      <c r="E25" s="45" t="str">
        <f>IF(SUM('入力シート (サンプル)'!G25:I25)&gt;1,"確認！",
IF('入力シート (サンプル)'!G25=1,"○",
IF('入力シート (サンプル)'!H25=1,"△",
IF('入力シート (サンプル)'!I25=1,"×","")
)
)
)</f>
        <v/>
      </c>
      <c r="F25" s="46" t="str">
        <f>IF('入力シート (サンプル)'!J25=3,"★★★",
IF('入力シート (サンプル)'!J25=2,"★★",
IF('入力シート (サンプル)'!J25=1,"★","")))</f>
        <v/>
      </c>
      <c r="G25" s="47" t="str">
        <f>IF('入力シート (サンプル)'!C25="","",'入力シート (サンプル)'!E25)</f>
        <v/>
      </c>
      <c r="H25" s="45" t="str">
        <f>IF(SUM('入力シート (サンプル)'!K25:M25)&gt;1,"確認！",
IF('入力シート (サンプル)'!K25=1,"○",
IF('入力シート (サンプル)'!L25=1,"△",
IF('入力シート (サンプル)'!M25=1,"×","")
)
)
)</f>
        <v/>
      </c>
      <c r="I25" s="46" t="str">
        <f>IF('入力シート (サンプル)'!N25=3,"★★★",
IF('入力シート (サンプル)'!N25=2,"★★",
IF('入力シート (サンプル)'!N25=1,"★","")))</f>
        <v/>
      </c>
      <c r="J25" s="47" t="str">
        <f>IF('入力シート (サンプル)'!C25="","",'入力シート (サンプル)'!F25)</f>
        <v/>
      </c>
      <c r="K25" s="45" t="str">
        <f>IF(SUM('入力シート (サンプル)'!O25:Q25)&gt;1,"確認！",
IF('入力シート (サンプル)'!O25=1,"○",
IF('入力シート (サンプル)'!P25=1,"△",
IF('入力シート (サンプル)'!Q25=1,"×","")
)
)
)</f>
        <v/>
      </c>
      <c r="L25" s="46" t="str">
        <f>IF('入力シート (サンプル)'!R25=3,"★★★",
IF('入力シート (サンプル)'!R25=2,"★★",
IF('入力シート (サンプル)'!R25=1,"★","")))</f>
        <v/>
      </c>
      <c r="M25" s="40"/>
      <c r="N25" s="47" t="str">
        <f>IF('入力シート (サンプル)'!C25="","",SUM('入力シート (サンプル)'!D25:F25))</f>
        <v/>
      </c>
      <c r="O25" s="47" t="str">
        <f>IF('入力シート (サンプル)'!C25="","",'入力シート (サンプル)'!G25+'入力シート (サンプル)'!K25+'入力シート (サンプル)'!O25)</f>
        <v/>
      </c>
      <c r="P25" s="47" t="str">
        <f>IF('入力シート (サンプル)'!C25="","",'入力シート (サンプル)'!H25+'入力シート (サンプル)'!L25+'入力シート (サンプル)'!P25)</f>
        <v/>
      </c>
      <c r="Q25" s="47" t="str">
        <f>IF('入力シート (サンプル)'!C25="","",'入力シート (サンプル)'!I25+'入力シート (サンプル)'!M25+'入力シート (サンプル)'!Q25)</f>
        <v/>
      </c>
      <c r="R25" s="47" t="str">
        <f>IF('入力シート (サンプル)'!C25="","",'入力シート (サンプル)'!R25+'入力シート (サンプル)'!N25+'入力シート (サンプル)'!R25)</f>
        <v/>
      </c>
      <c r="S25" s="46" t="str">
        <f>IF('入力シート (サンプル)'!C25="","",IF(O25*5+P25*3+Q25*1&gt;=10,"金メダル",IF(O25*5+P25*3+Q25*1&gt;=5,"銀メダル","銅メダル")))</f>
        <v/>
      </c>
      <c r="T25" s="86" t="str">
        <f>IF('入力シート (サンプル)'!AB25="異常値","-",IF('入力シート (サンプル)'!C25="","",'入力シート (サンプル)'!AB25))</f>
        <v/>
      </c>
      <c r="U25" s="92" t="str">
        <f t="shared" si="0"/>
        <v/>
      </c>
      <c r="V25" s="88" t="str">
        <f t="shared" si="2"/>
        <v/>
      </c>
    </row>
    <row r="26" spans="2:22" s="31" customFormat="1" x14ac:dyDescent="0.15">
      <c r="B26" s="42">
        <v>17</v>
      </c>
      <c r="C26" s="43" t="str">
        <f>IF('入力シート (サンプル)'!C26="","",'入力シート (サンプル)'!C26)</f>
        <v/>
      </c>
      <c r="D26" s="44" t="str">
        <f>IF('入力シート (サンプル)'!C26="","",'入力シート (サンプル)'!D26)</f>
        <v/>
      </c>
      <c r="E26" s="45" t="str">
        <f>IF(SUM('入力シート (サンプル)'!G26:I26)&gt;1,"確認！",
IF('入力シート (サンプル)'!G26=1,"○",
IF('入力シート (サンプル)'!H26=1,"△",
IF('入力シート (サンプル)'!I26=1,"×","")
)
)
)</f>
        <v/>
      </c>
      <c r="F26" s="46" t="str">
        <f>IF('入力シート (サンプル)'!J26=3,"★★★",
IF('入力シート (サンプル)'!J26=2,"★★",
IF('入力シート (サンプル)'!J26=1,"★","")))</f>
        <v/>
      </c>
      <c r="G26" s="47" t="str">
        <f>IF('入力シート (サンプル)'!C26="","",'入力シート (サンプル)'!E26)</f>
        <v/>
      </c>
      <c r="H26" s="45" t="str">
        <f>IF(SUM('入力シート (サンプル)'!K26:M26)&gt;1,"確認！",
IF('入力シート (サンプル)'!K26=1,"○",
IF('入力シート (サンプル)'!L26=1,"△",
IF('入力シート (サンプル)'!M26=1,"×","")
)
)
)</f>
        <v/>
      </c>
      <c r="I26" s="46" t="str">
        <f>IF('入力シート (サンプル)'!N26=3,"★★★",
IF('入力シート (サンプル)'!N26=2,"★★",
IF('入力シート (サンプル)'!N26=1,"★","")))</f>
        <v/>
      </c>
      <c r="J26" s="47" t="str">
        <f>IF('入力シート (サンプル)'!C26="","",'入力シート (サンプル)'!F26)</f>
        <v/>
      </c>
      <c r="K26" s="45" t="str">
        <f>IF(SUM('入力シート (サンプル)'!O26:Q26)&gt;1,"確認！",
IF('入力シート (サンプル)'!O26=1,"○",
IF('入力シート (サンプル)'!P26=1,"△",
IF('入力シート (サンプル)'!Q26=1,"×","")
)
)
)</f>
        <v/>
      </c>
      <c r="L26" s="46" t="str">
        <f>IF('入力シート (サンプル)'!R26=3,"★★★",
IF('入力シート (サンプル)'!R26=2,"★★",
IF('入力シート (サンプル)'!R26=1,"★","")))</f>
        <v/>
      </c>
      <c r="M26" s="40"/>
      <c r="N26" s="47" t="str">
        <f>IF('入力シート (サンプル)'!C26="","",SUM('入力シート (サンプル)'!D26:F26))</f>
        <v/>
      </c>
      <c r="O26" s="47" t="str">
        <f>IF('入力シート (サンプル)'!C26="","",'入力シート (サンプル)'!G26+'入力シート (サンプル)'!K26+'入力シート (サンプル)'!O26)</f>
        <v/>
      </c>
      <c r="P26" s="47" t="str">
        <f>IF('入力シート (サンプル)'!C26="","",'入力シート (サンプル)'!H26+'入力シート (サンプル)'!L26+'入力シート (サンプル)'!P26)</f>
        <v/>
      </c>
      <c r="Q26" s="47" t="str">
        <f>IF('入力シート (サンプル)'!C26="","",'入力シート (サンプル)'!I26+'入力シート (サンプル)'!M26+'入力シート (サンプル)'!Q26)</f>
        <v/>
      </c>
      <c r="R26" s="47" t="str">
        <f>IF('入力シート (サンプル)'!C26="","",'入力シート (サンプル)'!R26+'入力シート (サンプル)'!N26+'入力シート (サンプル)'!R26)</f>
        <v/>
      </c>
      <c r="S26" s="46" t="str">
        <f>IF('入力シート (サンプル)'!C26="","",IF(O26*5+P26*3+Q26*1&gt;=10,"金メダル",IF(O26*5+P26*3+Q26*1&gt;=5,"銀メダル","銅メダル")))</f>
        <v/>
      </c>
      <c r="T26" s="86" t="str">
        <f>IF('入力シート (サンプル)'!AB26="異常値","-",IF('入力シート (サンプル)'!C26="","",'入力シート (サンプル)'!AB26))</f>
        <v/>
      </c>
      <c r="U26" s="92" t="str">
        <f t="shared" si="0"/>
        <v/>
      </c>
      <c r="V26" s="88" t="str">
        <f t="shared" si="2"/>
        <v/>
      </c>
    </row>
    <row r="27" spans="2:22" s="31" customFormat="1" x14ac:dyDescent="0.15">
      <c r="B27" s="42">
        <v>18</v>
      </c>
      <c r="C27" s="43" t="str">
        <f>IF('入力シート (サンプル)'!C27="","",'入力シート (サンプル)'!C27)</f>
        <v/>
      </c>
      <c r="D27" s="44" t="str">
        <f>IF('入力シート (サンプル)'!C27="","",'入力シート (サンプル)'!D27)</f>
        <v/>
      </c>
      <c r="E27" s="45" t="str">
        <f>IF(SUM('入力シート (サンプル)'!G27:I27)&gt;1,"確認！",
IF('入力シート (サンプル)'!G27=1,"○",
IF('入力シート (サンプル)'!H27=1,"△",
IF('入力シート (サンプル)'!I27=1,"×","")
)
)
)</f>
        <v/>
      </c>
      <c r="F27" s="46" t="str">
        <f>IF('入力シート (サンプル)'!J27=3,"★★★",
IF('入力シート (サンプル)'!J27=2,"★★",
IF('入力シート (サンプル)'!J27=1,"★","")))</f>
        <v/>
      </c>
      <c r="G27" s="47" t="str">
        <f>IF('入力シート (サンプル)'!C27="","",'入力シート (サンプル)'!E27)</f>
        <v/>
      </c>
      <c r="H27" s="45" t="str">
        <f>IF(SUM('入力シート (サンプル)'!K27:M27)&gt;1,"確認！",
IF('入力シート (サンプル)'!K27=1,"○",
IF('入力シート (サンプル)'!L27=1,"△",
IF('入力シート (サンプル)'!M27=1,"×","")
)
)
)</f>
        <v/>
      </c>
      <c r="I27" s="46" t="str">
        <f>IF('入力シート (サンプル)'!N27=3,"★★★",
IF('入力シート (サンプル)'!N27=2,"★★",
IF('入力シート (サンプル)'!N27=1,"★","")))</f>
        <v/>
      </c>
      <c r="J27" s="47" t="str">
        <f>IF('入力シート (サンプル)'!C27="","",'入力シート (サンプル)'!F27)</f>
        <v/>
      </c>
      <c r="K27" s="45" t="str">
        <f>IF(SUM('入力シート (サンプル)'!O27:Q27)&gt;1,"確認！",
IF('入力シート (サンプル)'!O27=1,"○",
IF('入力シート (サンプル)'!P27=1,"△",
IF('入力シート (サンプル)'!Q27=1,"×","")
)
)
)</f>
        <v/>
      </c>
      <c r="L27" s="46" t="str">
        <f>IF('入力シート (サンプル)'!R27=3,"★★★",
IF('入力シート (サンプル)'!R27=2,"★★",
IF('入力シート (サンプル)'!R27=1,"★","")))</f>
        <v/>
      </c>
      <c r="M27" s="40"/>
      <c r="N27" s="47" t="str">
        <f>IF('入力シート (サンプル)'!C27="","",SUM('入力シート (サンプル)'!D27:F27))</f>
        <v/>
      </c>
      <c r="O27" s="47" t="str">
        <f>IF('入力シート (サンプル)'!C27="","",'入力シート (サンプル)'!G27+'入力シート (サンプル)'!K27+'入力シート (サンプル)'!O27)</f>
        <v/>
      </c>
      <c r="P27" s="47" t="str">
        <f>IF('入力シート (サンプル)'!C27="","",'入力シート (サンプル)'!H27+'入力シート (サンプル)'!L27+'入力シート (サンプル)'!P27)</f>
        <v/>
      </c>
      <c r="Q27" s="47" t="str">
        <f>IF('入力シート (サンプル)'!C27="","",'入力シート (サンプル)'!I27+'入力シート (サンプル)'!M27+'入力シート (サンプル)'!Q27)</f>
        <v/>
      </c>
      <c r="R27" s="47" t="str">
        <f>IF('入力シート (サンプル)'!C27="","",'入力シート (サンプル)'!R27+'入力シート (サンプル)'!N27+'入力シート (サンプル)'!R27)</f>
        <v/>
      </c>
      <c r="S27" s="46" t="str">
        <f>IF('入力シート (サンプル)'!C27="","",IF(O27*5+P27*3+Q27*1&gt;=10,"金メダル",IF(O27*5+P27*3+Q27*1&gt;=5,"銀メダル","銅メダル")))</f>
        <v/>
      </c>
      <c r="T27" s="86" t="str">
        <f>IF('入力シート (サンプル)'!AB27="異常値","-",IF('入力シート (サンプル)'!C27="","",'入力シート (サンプル)'!AB27))</f>
        <v/>
      </c>
      <c r="U27" s="92" t="str">
        <f t="shared" si="0"/>
        <v/>
      </c>
      <c r="V27" s="88" t="str">
        <f t="shared" si="2"/>
        <v/>
      </c>
    </row>
    <row r="28" spans="2:22" s="31" customFormat="1" x14ac:dyDescent="0.15">
      <c r="B28" s="42">
        <v>19</v>
      </c>
      <c r="C28" s="43" t="str">
        <f>IF('入力シート (サンプル)'!C28="","",'入力シート (サンプル)'!C28)</f>
        <v/>
      </c>
      <c r="D28" s="44" t="str">
        <f>IF('入力シート (サンプル)'!C28="","",'入力シート (サンプル)'!D28)</f>
        <v/>
      </c>
      <c r="E28" s="45" t="str">
        <f>IF(SUM('入力シート (サンプル)'!G28:I28)&gt;1,"確認！",
IF('入力シート (サンプル)'!G28=1,"○",
IF('入力シート (サンプル)'!H28=1,"△",
IF('入力シート (サンプル)'!I28=1,"×","")
)
)
)</f>
        <v/>
      </c>
      <c r="F28" s="46" t="str">
        <f>IF('入力シート (サンプル)'!J28=3,"★★★",
IF('入力シート (サンプル)'!J28=2,"★★",
IF('入力シート (サンプル)'!J28=1,"★","")))</f>
        <v/>
      </c>
      <c r="G28" s="47" t="str">
        <f>IF('入力シート (サンプル)'!C28="","",'入力シート (サンプル)'!E28)</f>
        <v/>
      </c>
      <c r="H28" s="45" t="str">
        <f>IF(SUM('入力シート (サンプル)'!K28:M28)&gt;1,"確認！",
IF('入力シート (サンプル)'!K28=1,"○",
IF('入力シート (サンプル)'!L28=1,"△",
IF('入力シート (サンプル)'!M28=1,"×","")
)
)
)</f>
        <v/>
      </c>
      <c r="I28" s="46" t="str">
        <f>IF('入力シート (サンプル)'!N28=3,"★★★",
IF('入力シート (サンプル)'!N28=2,"★★",
IF('入力シート (サンプル)'!N28=1,"★","")))</f>
        <v/>
      </c>
      <c r="J28" s="47" t="str">
        <f>IF('入力シート (サンプル)'!C28="","",'入力シート (サンプル)'!F28)</f>
        <v/>
      </c>
      <c r="K28" s="45" t="str">
        <f>IF(SUM('入力シート (サンプル)'!O28:Q28)&gt;1,"確認！",
IF('入力シート (サンプル)'!O28=1,"○",
IF('入力シート (サンプル)'!P28=1,"△",
IF('入力シート (サンプル)'!Q28=1,"×","")
)
)
)</f>
        <v/>
      </c>
      <c r="L28" s="46" t="str">
        <f>IF('入力シート (サンプル)'!R28=3,"★★★",
IF('入力シート (サンプル)'!R28=2,"★★",
IF('入力シート (サンプル)'!R28=1,"★","")))</f>
        <v/>
      </c>
      <c r="M28" s="40"/>
      <c r="N28" s="47" t="str">
        <f>IF('入力シート (サンプル)'!C28="","",SUM('入力シート (サンプル)'!D28:F28))</f>
        <v/>
      </c>
      <c r="O28" s="47" t="str">
        <f>IF('入力シート (サンプル)'!C28="","",'入力シート (サンプル)'!G28+'入力シート (サンプル)'!K28+'入力シート (サンプル)'!O28)</f>
        <v/>
      </c>
      <c r="P28" s="47" t="str">
        <f>IF('入力シート (サンプル)'!C28="","",'入力シート (サンプル)'!H28+'入力シート (サンプル)'!L28+'入力シート (サンプル)'!P28)</f>
        <v/>
      </c>
      <c r="Q28" s="47" t="str">
        <f>IF('入力シート (サンプル)'!C28="","",'入力シート (サンプル)'!I28+'入力シート (サンプル)'!M28+'入力シート (サンプル)'!Q28)</f>
        <v/>
      </c>
      <c r="R28" s="47" t="str">
        <f>IF('入力シート (サンプル)'!C28="","",'入力シート (サンプル)'!R28+'入力シート (サンプル)'!N28+'入力シート (サンプル)'!R28)</f>
        <v/>
      </c>
      <c r="S28" s="46" t="str">
        <f>IF('入力シート (サンプル)'!C28="","",IF(O28*5+P28*3+Q28*1&gt;=10,"金メダル",IF(O28*5+P28*3+Q28*1&gt;=5,"銀メダル","銅メダル")))</f>
        <v/>
      </c>
      <c r="T28" s="86" t="str">
        <f>IF('入力シート (サンプル)'!AB28="異常値","-",IF('入力シート (サンプル)'!C28="","",'入力シート (サンプル)'!AB28))</f>
        <v/>
      </c>
      <c r="U28" s="92" t="str">
        <f t="shared" si="0"/>
        <v/>
      </c>
      <c r="V28" s="88" t="str">
        <f t="shared" si="2"/>
        <v/>
      </c>
    </row>
    <row r="29" spans="2:22" s="31" customFormat="1" x14ac:dyDescent="0.15">
      <c r="B29" s="42">
        <v>20</v>
      </c>
      <c r="C29" s="43" t="str">
        <f>IF('入力シート (サンプル)'!C29="","",'入力シート (サンプル)'!C29)</f>
        <v/>
      </c>
      <c r="D29" s="44" t="str">
        <f>IF('入力シート (サンプル)'!C29="","",'入力シート (サンプル)'!D29)</f>
        <v/>
      </c>
      <c r="E29" s="45" t="str">
        <f>IF(SUM('入力シート (サンプル)'!G29:I29)&gt;1,"確認！",
IF('入力シート (サンプル)'!G29=1,"○",
IF('入力シート (サンプル)'!H29=1,"△",
IF('入力シート (サンプル)'!I29=1,"×","")
)
)
)</f>
        <v/>
      </c>
      <c r="F29" s="46" t="str">
        <f>IF('入力シート (サンプル)'!J29=3,"★★★",
IF('入力シート (サンプル)'!J29=2,"★★",
IF('入力シート (サンプル)'!J29=1,"★","")))</f>
        <v/>
      </c>
      <c r="G29" s="47" t="str">
        <f>IF('入力シート (サンプル)'!C29="","",'入力シート (サンプル)'!E29)</f>
        <v/>
      </c>
      <c r="H29" s="45" t="str">
        <f>IF(SUM('入力シート (サンプル)'!K29:M29)&gt;1,"確認！",
IF('入力シート (サンプル)'!K29=1,"○",
IF('入力シート (サンプル)'!L29=1,"△",
IF('入力シート (サンプル)'!M29=1,"×","")
)
)
)</f>
        <v/>
      </c>
      <c r="I29" s="46" t="str">
        <f>IF('入力シート (サンプル)'!N29=3,"★★★",
IF('入力シート (サンプル)'!N29=2,"★★",
IF('入力シート (サンプル)'!N29=1,"★","")))</f>
        <v/>
      </c>
      <c r="J29" s="47" t="str">
        <f>IF('入力シート (サンプル)'!C29="","",'入力シート (サンプル)'!F29)</f>
        <v/>
      </c>
      <c r="K29" s="45" t="str">
        <f>IF(SUM('入力シート (サンプル)'!O29:Q29)&gt;1,"確認！",
IF('入力シート (サンプル)'!O29=1,"○",
IF('入力シート (サンプル)'!P29=1,"△",
IF('入力シート (サンプル)'!Q29=1,"×","")
)
)
)</f>
        <v/>
      </c>
      <c r="L29" s="46" t="str">
        <f>IF('入力シート (サンプル)'!R29=3,"★★★",
IF('入力シート (サンプル)'!R29=2,"★★",
IF('入力シート (サンプル)'!R29=1,"★","")))</f>
        <v/>
      </c>
      <c r="M29" s="40"/>
      <c r="N29" s="47" t="str">
        <f>IF('入力シート (サンプル)'!C29="","",SUM('入力シート (サンプル)'!D29:F29))</f>
        <v/>
      </c>
      <c r="O29" s="47" t="str">
        <f>IF('入力シート (サンプル)'!C29="","",'入力シート (サンプル)'!G29+'入力シート (サンプル)'!K29+'入力シート (サンプル)'!O29)</f>
        <v/>
      </c>
      <c r="P29" s="47" t="str">
        <f>IF('入力シート (サンプル)'!C29="","",'入力シート (サンプル)'!H29+'入力シート (サンプル)'!L29+'入力シート (サンプル)'!P29)</f>
        <v/>
      </c>
      <c r="Q29" s="47" t="str">
        <f>IF('入力シート (サンプル)'!C29="","",'入力シート (サンプル)'!I29+'入力シート (サンプル)'!M29+'入力シート (サンプル)'!Q29)</f>
        <v/>
      </c>
      <c r="R29" s="47" t="str">
        <f>IF('入力シート (サンプル)'!C29="","",'入力シート (サンプル)'!R29+'入力シート (サンプル)'!N29+'入力シート (サンプル)'!R29)</f>
        <v/>
      </c>
      <c r="S29" s="46" t="str">
        <f>IF('入力シート (サンプル)'!C29="","",IF(O29*5+P29*3+Q29*1&gt;=10,"金メダル",IF(O29*5+P29*3+Q29*1&gt;=5,"銀メダル","銅メダル")))</f>
        <v/>
      </c>
      <c r="T29" s="86" t="str">
        <f>IF('入力シート (サンプル)'!AB29="異常値","-",IF('入力シート (サンプル)'!C29="","",'入力シート (サンプル)'!AB29))</f>
        <v/>
      </c>
      <c r="U29" s="92" t="str">
        <f t="shared" si="0"/>
        <v/>
      </c>
      <c r="V29" s="88" t="str">
        <f t="shared" si="2"/>
        <v/>
      </c>
    </row>
    <row r="30" spans="2:22" s="31" customFormat="1" x14ac:dyDescent="0.15">
      <c r="B30" s="42">
        <v>21</v>
      </c>
      <c r="C30" s="43" t="str">
        <f>IF('入力シート (サンプル)'!C30="","",'入力シート (サンプル)'!C30)</f>
        <v/>
      </c>
      <c r="D30" s="44" t="str">
        <f>IF('入力シート (サンプル)'!C30="","",'入力シート (サンプル)'!D30)</f>
        <v/>
      </c>
      <c r="E30" s="45" t="str">
        <f>IF(SUM('入力シート (サンプル)'!G30:I30)&gt;1,"確認！",
IF('入力シート (サンプル)'!G30=1,"○",
IF('入力シート (サンプル)'!H30=1,"△",
IF('入力シート (サンプル)'!I30=1,"×","")
)
)
)</f>
        <v/>
      </c>
      <c r="F30" s="46" t="str">
        <f>IF('入力シート (サンプル)'!J30=3,"★★★",
IF('入力シート (サンプル)'!J30=2,"★★",
IF('入力シート (サンプル)'!J30=1,"★","")))</f>
        <v/>
      </c>
      <c r="G30" s="47" t="str">
        <f>IF('入力シート (サンプル)'!C30="","",'入力シート (サンプル)'!E30)</f>
        <v/>
      </c>
      <c r="H30" s="45" t="str">
        <f>IF(SUM('入力シート (サンプル)'!K30:M30)&gt;1,"確認！",
IF('入力シート (サンプル)'!K30=1,"○",
IF('入力シート (サンプル)'!L30=1,"△",
IF('入力シート (サンプル)'!M30=1,"×","")
)
)
)</f>
        <v/>
      </c>
      <c r="I30" s="46" t="str">
        <f>IF('入力シート (サンプル)'!N30=3,"★★★",
IF('入力シート (サンプル)'!N30=2,"★★",
IF('入力シート (サンプル)'!N30=1,"★","")))</f>
        <v/>
      </c>
      <c r="J30" s="47" t="str">
        <f>IF('入力シート (サンプル)'!C30="","",'入力シート (サンプル)'!F30)</f>
        <v/>
      </c>
      <c r="K30" s="45" t="str">
        <f>IF(SUM('入力シート (サンプル)'!O30:Q30)&gt;1,"確認！",
IF('入力シート (サンプル)'!O30=1,"○",
IF('入力シート (サンプル)'!P30=1,"△",
IF('入力シート (サンプル)'!Q30=1,"×","")
)
)
)</f>
        <v/>
      </c>
      <c r="L30" s="46" t="str">
        <f>IF('入力シート (サンプル)'!R30=3,"★★★",
IF('入力シート (サンプル)'!R30=2,"★★",
IF('入力シート (サンプル)'!R30=1,"★","")))</f>
        <v/>
      </c>
      <c r="M30" s="40"/>
      <c r="N30" s="47" t="str">
        <f>IF('入力シート (サンプル)'!C30="","",SUM('入力シート (サンプル)'!D30:F30))</f>
        <v/>
      </c>
      <c r="O30" s="47" t="str">
        <f>IF('入力シート (サンプル)'!C30="","",'入力シート (サンプル)'!G30+'入力シート (サンプル)'!K30+'入力シート (サンプル)'!O30)</f>
        <v/>
      </c>
      <c r="P30" s="47" t="str">
        <f>IF('入力シート (サンプル)'!C30="","",'入力シート (サンプル)'!H30+'入力シート (サンプル)'!L30+'入力シート (サンプル)'!P30)</f>
        <v/>
      </c>
      <c r="Q30" s="47" t="str">
        <f>IF('入力シート (サンプル)'!C30="","",'入力シート (サンプル)'!I30+'入力シート (サンプル)'!M30+'入力シート (サンプル)'!Q30)</f>
        <v/>
      </c>
      <c r="R30" s="47" t="str">
        <f>IF('入力シート (サンプル)'!C30="","",'入力シート (サンプル)'!R30+'入力シート (サンプル)'!N30+'入力シート (サンプル)'!R30)</f>
        <v/>
      </c>
      <c r="S30" s="46" t="str">
        <f>IF('入力シート (サンプル)'!C30="","",IF(O30*5+P30*3+Q30*1&gt;=10,"金メダル",IF(O30*5+P30*3+Q30*1&gt;=5,"銀メダル","銅メダル")))</f>
        <v/>
      </c>
      <c r="T30" s="86" t="str">
        <f>IF('入力シート (サンプル)'!AB30="異常値","-",IF('入力シート (サンプル)'!C30="","",'入力シート (サンプル)'!AB30))</f>
        <v/>
      </c>
      <c r="U30" s="92" t="str">
        <f t="shared" si="0"/>
        <v/>
      </c>
      <c r="V30" s="88" t="str">
        <f t="shared" si="2"/>
        <v/>
      </c>
    </row>
    <row r="31" spans="2:22" s="31" customFormat="1" x14ac:dyDescent="0.15">
      <c r="B31" s="42">
        <v>22</v>
      </c>
      <c r="C31" s="43" t="str">
        <f>IF('入力シート (サンプル)'!C31="","",'入力シート (サンプル)'!C31)</f>
        <v/>
      </c>
      <c r="D31" s="44" t="str">
        <f>IF('入力シート (サンプル)'!C31="","",'入力シート (サンプル)'!D31)</f>
        <v/>
      </c>
      <c r="E31" s="45" t="str">
        <f>IF(SUM('入力シート (サンプル)'!G31:I31)&gt;1,"確認！",
IF('入力シート (サンプル)'!G31=1,"○",
IF('入力シート (サンプル)'!H31=1,"△",
IF('入力シート (サンプル)'!I31=1,"×","")
)
)
)</f>
        <v/>
      </c>
      <c r="F31" s="46" t="str">
        <f>IF('入力シート (サンプル)'!J31=3,"★★★",
IF('入力シート (サンプル)'!J31=2,"★★",
IF('入力シート (サンプル)'!J31=1,"★","")))</f>
        <v/>
      </c>
      <c r="G31" s="47" t="str">
        <f>IF('入力シート (サンプル)'!C31="","",'入力シート (サンプル)'!E31)</f>
        <v/>
      </c>
      <c r="H31" s="45" t="str">
        <f>IF(SUM('入力シート (サンプル)'!K31:M31)&gt;1,"確認！",
IF('入力シート (サンプル)'!K31=1,"○",
IF('入力シート (サンプル)'!L31=1,"△",
IF('入力シート (サンプル)'!M31=1,"×","")
)
)
)</f>
        <v/>
      </c>
      <c r="I31" s="46" t="str">
        <f>IF('入力シート (サンプル)'!N31=3,"★★★",
IF('入力シート (サンプル)'!N31=2,"★★",
IF('入力シート (サンプル)'!N31=1,"★","")))</f>
        <v/>
      </c>
      <c r="J31" s="47" t="str">
        <f>IF('入力シート (サンプル)'!C31="","",'入力シート (サンプル)'!F31)</f>
        <v/>
      </c>
      <c r="K31" s="45" t="str">
        <f>IF(SUM('入力シート (サンプル)'!O31:Q31)&gt;1,"確認！",
IF('入力シート (サンプル)'!O31=1,"○",
IF('入力シート (サンプル)'!P31=1,"△",
IF('入力シート (サンプル)'!Q31=1,"×","")
)
)
)</f>
        <v/>
      </c>
      <c r="L31" s="46" t="str">
        <f>IF('入力シート (サンプル)'!R31=3,"★★★",
IF('入力シート (サンプル)'!R31=2,"★★",
IF('入力シート (サンプル)'!R31=1,"★","")))</f>
        <v/>
      </c>
      <c r="M31" s="40"/>
      <c r="N31" s="47" t="str">
        <f>IF('入力シート (サンプル)'!C31="","",SUM('入力シート (サンプル)'!D31:F31))</f>
        <v/>
      </c>
      <c r="O31" s="47" t="str">
        <f>IF('入力シート (サンプル)'!C31="","",'入力シート (サンプル)'!G31+'入力シート (サンプル)'!K31+'入力シート (サンプル)'!O31)</f>
        <v/>
      </c>
      <c r="P31" s="47" t="str">
        <f>IF('入力シート (サンプル)'!C31="","",'入力シート (サンプル)'!H31+'入力シート (サンプル)'!L31+'入力シート (サンプル)'!P31)</f>
        <v/>
      </c>
      <c r="Q31" s="47" t="str">
        <f>IF('入力シート (サンプル)'!C31="","",'入力シート (サンプル)'!I31+'入力シート (サンプル)'!M31+'入力シート (サンプル)'!Q31)</f>
        <v/>
      </c>
      <c r="R31" s="47" t="str">
        <f>IF('入力シート (サンプル)'!C31="","",'入力シート (サンプル)'!R31+'入力シート (サンプル)'!N31+'入力シート (サンプル)'!R31)</f>
        <v/>
      </c>
      <c r="S31" s="46" t="str">
        <f>IF('入力シート (サンプル)'!C31="","",IF(O31*5+P31*3+Q31*1&gt;=10,"金メダル",IF(O31*5+P31*3+Q31*1&gt;=5,"銀メダル","銅メダル")))</f>
        <v/>
      </c>
      <c r="T31" s="86" t="str">
        <f>IF('入力シート (サンプル)'!AB31="異常値","-",IF('入力シート (サンプル)'!C31="","",'入力シート (サンプル)'!AB31))</f>
        <v/>
      </c>
      <c r="U31" s="92" t="str">
        <f t="shared" si="0"/>
        <v/>
      </c>
      <c r="V31" s="88" t="str">
        <f t="shared" si="2"/>
        <v/>
      </c>
    </row>
    <row r="32" spans="2:22" s="31" customFormat="1" x14ac:dyDescent="0.15">
      <c r="B32" s="42">
        <v>23</v>
      </c>
      <c r="C32" s="43" t="str">
        <f>IF('入力シート (サンプル)'!C32="","",'入力シート (サンプル)'!C32)</f>
        <v/>
      </c>
      <c r="D32" s="44" t="str">
        <f>IF('入力シート (サンプル)'!C32="","",'入力シート (サンプル)'!D32)</f>
        <v/>
      </c>
      <c r="E32" s="45" t="str">
        <f>IF(SUM('入力シート (サンプル)'!G32:I32)&gt;1,"確認！",
IF('入力シート (サンプル)'!G32=1,"○",
IF('入力シート (サンプル)'!H32=1,"△",
IF('入力シート (サンプル)'!I32=1,"×","")
)
)
)</f>
        <v/>
      </c>
      <c r="F32" s="46" t="str">
        <f>IF('入力シート (サンプル)'!J32=3,"★★★",
IF('入力シート (サンプル)'!J32=2,"★★",
IF('入力シート (サンプル)'!J32=1,"★","")))</f>
        <v/>
      </c>
      <c r="G32" s="47" t="str">
        <f>IF('入力シート (サンプル)'!C32="","",'入力シート (サンプル)'!E32)</f>
        <v/>
      </c>
      <c r="H32" s="45" t="str">
        <f>IF(SUM('入力シート (サンプル)'!K32:M32)&gt;1,"確認！",
IF('入力シート (サンプル)'!K32=1,"○",
IF('入力シート (サンプル)'!L32=1,"△",
IF('入力シート (サンプル)'!M32=1,"×","")
)
)
)</f>
        <v/>
      </c>
      <c r="I32" s="46" t="str">
        <f>IF('入力シート (サンプル)'!N32=3,"★★★",
IF('入力シート (サンプル)'!N32=2,"★★",
IF('入力シート (サンプル)'!N32=1,"★","")))</f>
        <v/>
      </c>
      <c r="J32" s="47" t="str">
        <f>IF('入力シート (サンプル)'!C32="","",'入力シート (サンプル)'!F32)</f>
        <v/>
      </c>
      <c r="K32" s="45" t="str">
        <f>IF(SUM('入力シート (サンプル)'!O32:Q32)&gt;1,"確認！",
IF('入力シート (サンプル)'!O32=1,"○",
IF('入力シート (サンプル)'!P32=1,"△",
IF('入力シート (サンプル)'!Q32=1,"×","")
)
)
)</f>
        <v/>
      </c>
      <c r="L32" s="46" t="str">
        <f>IF('入力シート (サンプル)'!R32=3,"★★★",
IF('入力シート (サンプル)'!R32=2,"★★",
IF('入力シート (サンプル)'!R32=1,"★","")))</f>
        <v/>
      </c>
      <c r="M32" s="40"/>
      <c r="N32" s="47" t="str">
        <f>IF('入力シート (サンプル)'!C32="","",SUM('入力シート (サンプル)'!D32:F32))</f>
        <v/>
      </c>
      <c r="O32" s="47" t="str">
        <f>IF('入力シート (サンプル)'!C32="","",'入力シート (サンプル)'!G32+'入力シート (サンプル)'!K32+'入力シート (サンプル)'!O32)</f>
        <v/>
      </c>
      <c r="P32" s="47" t="str">
        <f>IF('入力シート (サンプル)'!C32="","",'入力シート (サンプル)'!H32+'入力シート (サンプル)'!L32+'入力シート (サンプル)'!P32)</f>
        <v/>
      </c>
      <c r="Q32" s="47" t="str">
        <f>IF('入力シート (サンプル)'!C32="","",'入力シート (サンプル)'!I32+'入力シート (サンプル)'!M32+'入力シート (サンプル)'!Q32)</f>
        <v/>
      </c>
      <c r="R32" s="47" t="str">
        <f>IF('入力シート (サンプル)'!C32="","",'入力シート (サンプル)'!R32+'入力シート (サンプル)'!N32+'入力シート (サンプル)'!R32)</f>
        <v/>
      </c>
      <c r="S32" s="46" t="str">
        <f>IF('入力シート (サンプル)'!C32="","",IF(O32*5+P32*3+Q32*1&gt;=10,"金メダル",IF(O32*5+P32*3+Q32*1&gt;=5,"銀メダル","銅メダル")))</f>
        <v/>
      </c>
      <c r="T32" s="86" t="str">
        <f>IF('入力シート (サンプル)'!AB32="異常値","-",IF('入力シート (サンプル)'!C32="","",'入力シート (サンプル)'!AB32))</f>
        <v/>
      </c>
      <c r="U32" s="92" t="str">
        <f t="shared" si="0"/>
        <v/>
      </c>
      <c r="V32" s="88" t="str">
        <f t="shared" si="2"/>
        <v/>
      </c>
    </row>
    <row r="33" spans="2:22" s="31" customFormat="1" x14ac:dyDescent="0.15">
      <c r="B33" s="42">
        <v>24</v>
      </c>
      <c r="C33" s="43" t="str">
        <f>IF('入力シート (サンプル)'!C33="","",'入力シート (サンプル)'!C33)</f>
        <v/>
      </c>
      <c r="D33" s="44" t="str">
        <f>IF('入力シート (サンプル)'!C33="","",'入力シート (サンプル)'!D33)</f>
        <v/>
      </c>
      <c r="E33" s="45" t="str">
        <f>IF(SUM('入力シート (サンプル)'!G33:I33)&gt;1,"確認！",
IF('入力シート (サンプル)'!G33=1,"○",
IF('入力シート (サンプル)'!H33=1,"△",
IF('入力シート (サンプル)'!I33=1,"×","")
)
)
)</f>
        <v/>
      </c>
      <c r="F33" s="46" t="str">
        <f>IF('入力シート (サンプル)'!J33=3,"★★★",
IF('入力シート (サンプル)'!J33=2,"★★",
IF('入力シート (サンプル)'!J33=1,"★","")))</f>
        <v/>
      </c>
      <c r="G33" s="47" t="str">
        <f>IF('入力シート (サンプル)'!C33="","",'入力シート (サンプル)'!E33)</f>
        <v/>
      </c>
      <c r="H33" s="45" t="str">
        <f>IF(SUM('入力シート (サンプル)'!K33:M33)&gt;1,"確認！",
IF('入力シート (サンプル)'!K33=1,"○",
IF('入力シート (サンプル)'!L33=1,"△",
IF('入力シート (サンプル)'!M33=1,"×","")
)
)
)</f>
        <v/>
      </c>
      <c r="I33" s="46" t="str">
        <f>IF('入力シート (サンプル)'!N33=3,"★★★",
IF('入力シート (サンプル)'!N33=2,"★★",
IF('入力シート (サンプル)'!N33=1,"★","")))</f>
        <v/>
      </c>
      <c r="J33" s="47" t="str">
        <f>IF('入力シート (サンプル)'!C33="","",'入力シート (サンプル)'!F33)</f>
        <v/>
      </c>
      <c r="K33" s="45" t="str">
        <f>IF(SUM('入力シート (サンプル)'!O33:Q33)&gt;1,"確認！",
IF('入力シート (サンプル)'!O33=1,"○",
IF('入力シート (サンプル)'!P33=1,"△",
IF('入力シート (サンプル)'!Q33=1,"×","")
)
)
)</f>
        <v/>
      </c>
      <c r="L33" s="46" t="str">
        <f>IF('入力シート (サンプル)'!R33=3,"★★★",
IF('入力シート (サンプル)'!R33=2,"★★",
IF('入力シート (サンプル)'!R33=1,"★","")))</f>
        <v/>
      </c>
      <c r="M33" s="40"/>
      <c r="N33" s="47" t="str">
        <f>IF('入力シート (サンプル)'!C33="","",SUM('入力シート (サンプル)'!D33:F33))</f>
        <v/>
      </c>
      <c r="O33" s="47" t="str">
        <f>IF('入力シート (サンプル)'!C33="","",'入力シート (サンプル)'!G33+'入力シート (サンプル)'!K33+'入力シート (サンプル)'!O33)</f>
        <v/>
      </c>
      <c r="P33" s="47" t="str">
        <f>IF('入力シート (サンプル)'!C33="","",'入力シート (サンプル)'!H33+'入力シート (サンプル)'!L33+'入力シート (サンプル)'!P33)</f>
        <v/>
      </c>
      <c r="Q33" s="47" t="str">
        <f>IF('入力シート (サンプル)'!C33="","",'入力シート (サンプル)'!I33+'入力シート (サンプル)'!M33+'入力シート (サンプル)'!Q33)</f>
        <v/>
      </c>
      <c r="R33" s="47" t="str">
        <f>IF('入力シート (サンプル)'!C33="","",'入力シート (サンプル)'!R33+'入力シート (サンプル)'!N33+'入力シート (サンプル)'!R33)</f>
        <v/>
      </c>
      <c r="S33" s="46" t="str">
        <f>IF('入力シート (サンプル)'!C33="","",IF(O33*5+P33*3+Q33*1&gt;=10,"金メダル",IF(O33*5+P33*3+Q33*1&gt;=5,"銀メダル","銅メダル")))</f>
        <v/>
      </c>
      <c r="T33" s="86" t="str">
        <f>IF('入力シート (サンプル)'!AB33="異常値","-",IF('入力シート (サンプル)'!C33="","",'入力シート (サンプル)'!AB33))</f>
        <v/>
      </c>
      <c r="U33" s="92" t="str">
        <f t="shared" si="0"/>
        <v/>
      </c>
      <c r="V33" s="88" t="str">
        <f t="shared" si="2"/>
        <v/>
      </c>
    </row>
    <row r="34" spans="2:22" s="31" customFormat="1" x14ac:dyDescent="0.15">
      <c r="B34" s="42">
        <v>25</v>
      </c>
      <c r="C34" s="43" t="str">
        <f>IF('入力シート (サンプル)'!C34="","",'入力シート (サンプル)'!C34)</f>
        <v/>
      </c>
      <c r="D34" s="44" t="str">
        <f>IF('入力シート (サンプル)'!C34="","",'入力シート (サンプル)'!D34)</f>
        <v/>
      </c>
      <c r="E34" s="45" t="str">
        <f>IF(SUM('入力シート (サンプル)'!G34:I34)&gt;1,"確認！",
IF('入力シート (サンプル)'!G34=1,"○",
IF('入力シート (サンプル)'!H34=1,"△",
IF('入力シート (サンプル)'!I34=1,"×","")
)
)
)</f>
        <v/>
      </c>
      <c r="F34" s="46" t="str">
        <f>IF('入力シート (サンプル)'!J34=3,"★★★",
IF('入力シート (サンプル)'!J34=2,"★★",
IF('入力シート (サンプル)'!J34=1,"★","")))</f>
        <v/>
      </c>
      <c r="G34" s="47" t="str">
        <f>IF('入力シート (サンプル)'!C34="","",'入力シート (サンプル)'!E34)</f>
        <v/>
      </c>
      <c r="H34" s="45" t="str">
        <f>IF(SUM('入力シート (サンプル)'!K34:M34)&gt;1,"確認！",
IF('入力シート (サンプル)'!K34=1,"○",
IF('入力シート (サンプル)'!L34=1,"△",
IF('入力シート (サンプル)'!M34=1,"×","")
)
)
)</f>
        <v/>
      </c>
      <c r="I34" s="46" t="str">
        <f>IF('入力シート (サンプル)'!N34=3,"★★★",
IF('入力シート (サンプル)'!N34=2,"★★",
IF('入力シート (サンプル)'!N34=1,"★","")))</f>
        <v/>
      </c>
      <c r="J34" s="47" t="str">
        <f>IF('入力シート (サンプル)'!C34="","",'入力シート (サンプル)'!F34)</f>
        <v/>
      </c>
      <c r="K34" s="45" t="str">
        <f>IF(SUM('入力シート (サンプル)'!O34:Q34)&gt;1,"確認！",
IF('入力シート (サンプル)'!O34=1,"○",
IF('入力シート (サンプル)'!P34=1,"△",
IF('入力シート (サンプル)'!Q34=1,"×","")
)
)
)</f>
        <v/>
      </c>
      <c r="L34" s="46" t="str">
        <f>IF('入力シート (サンプル)'!R34=3,"★★★",
IF('入力シート (サンプル)'!R34=2,"★★",
IF('入力シート (サンプル)'!R34=1,"★","")))</f>
        <v/>
      </c>
      <c r="M34" s="40"/>
      <c r="N34" s="47" t="str">
        <f>IF('入力シート (サンプル)'!C34="","",SUM('入力シート (サンプル)'!D34:F34))</f>
        <v/>
      </c>
      <c r="O34" s="47" t="str">
        <f>IF('入力シート (サンプル)'!C34="","",'入力シート (サンプル)'!G34+'入力シート (サンプル)'!K34+'入力シート (サンプル)'!O34)</f>
        <v/>
      </c>
      <c r="P34" s="47" t="str">
        <f>IF('入力シート (サンプル)'!C34="","",'入力シート (サンプル)'!H34+'入力シート (サンプル)'!L34+'入力シート (サンプル)'!P34)</f>
        <v/>
      </c>
      <c r="Q34" s="47" t="str">
        <f>IF('入力シート (サンプル)'!C34="","",'入力シート (サンプル)'!I34+'入力シート (サンプル)'!M34+'入力シート (サンプル)'!Q34)</f>
        <v/>
      </c>
      <c r="R34" s="47" t="str">
        <f>IF('入力シート (サンプル)'!C34="","",'入力シート (サンプル)'!R34+'入力シート (サンプル)'!N34+'入力シート (サンプル)'!R34)</f>
        <v/>
      </c>
      <c r="S34" s="46" t="str">
        <f>IF('入力シート (サンプル)'!C34="","",IF(O34*5+P34*3+Q34*1&gt;=10,"金メダル",IF(O34*5+P34*3+Q34*1&gt;=5,"銀メダル","銅メダル")))</f>
        <v/>
      </c>
      <c r="T34" s="86" t="str">
        <f>IF('入力シート (サンプル)'!AB34="異常値","-",IF('入力シート (サンプル)'!C34="","",'入力シート (サンプル)'!AB34))</f>
        <v/>
      </c>
      <c r="U34" s="92" t="str">
        <f t="shared" si="0"/>
        <v/>
      </c>
      <c r="V34" s="88" t="str">
        <f t="shared" si="2"/>
        <v/>
      </c>
    </row>
    <row r="35" spans="2:22" s="31" customFormat="1" x14ac:dyDescent="0.15">
      <c r="B35" s="42">
        <v>26</v>
      </c>
      <c r="C35" s="43" t="str">
        <f>IF('入力シート (サンプル)'!C35="","",'入力シート (サンプル)'!C35)</f>
        <v/>
      </c>
      <c r="D35" s="44" t="str">
        <f>IF('入力シート (サンプル)'!C35="","",'入力シート (サンプル)'!D35)</f>
        <v/>
      </c>
      <c r="E35" s="45" t="str">
        <f>IF(SUM('入力シート (サンプル)'!G35:I35)&gt;1,"確認！",
IF('入力シート (サンプル)'!G35=1,"○",
IF('入力シート (サンプル)'!H35=1,"△",
IF('入力シート (サンプル)'!I35=1,"×","")
)
)
)</f>
        <v/>
      </c>
      <c r="F35" s="46" t="str">
        <f>IF('入力シート (サンプル)'!J35=3,"★★★",
IF('入力シート (サンプル)'!J35=2,"★★",
IF('入力シート (サンプル)'!J35=1,"★","")))</f>
        <v/>
      </c>
      <c r="G35" s="47" t="str">
        <f>IF('入力シート (サンプル)'!C35="","",'入力シート (サンプル)'!E35)</f>
        <v/>
      </c>
      <c r="H35" s="45" t="str">
        <f>IF(SUM('入力シート (サンプル)'!K35:M35)&gt;1,"確認！",
IF('入力シート (サンプル)'!K35=1,"○",
IF('入力シート (サンプル)'!L35=1,"△",
IF('入力シート (サンプル)'!M35=1,"×","")
)
)
)</f>
        <v/>
      </c>
      <c r="I35" s="46" t="str">
        <f>IF('入力シート (サンプル)'!N35=3,"★★★",
IF('入力シート (サンプル)'!N35=2,"★★",
IF('入力シート (サンプル)'!N35=1,"★","")))</f>
        <v/>
      </c>
      <c r="J35" s="47" t="str">
        <f>IF('入力シート (サンプル)'!C35="","",'入力シート (サンプル)'!F35)</f>
        <v/>
      </c>
      <c r="K35" s="45" t="str">
        <f>IF(SUM('入力シート (サンプル)'!O35:Q35)&gt;1,"確認！",
IF('入力シート (サンプル)'!O35=1,"○",
IF('入力シート (サンプル)'!P35=1,"△",
IF('入力シート (サンプル)'!Q35=1,"×","")
)
)
)</f>
        <v/>
      </c>
      <c r="L35" s="46" t="str">
        <f>IF('入力シート (サンプル)'!R35=3,"★★★",
IF('入力シート (サンプル)'!R35=2,"★★",
IF('入力シート (サンプル)'!R35=1,"★","")))</f>
        <v/>
      </c>
      <c r="M35" s="40"/>
      <c r="N35" s="47" t="str">
        <f>IF('入力シート (サンプル)'!C35="","",SUM('入力シート (サンプル)'!D35:F35))</f>
        <v/>
      </c>
      <c r="O35" s="47" t="str">
        <f>IF('入力シート (サンプル)'!C35="","",'入力シート (サンプル)'!G35+'入力シート (サンプル)'!K35+'入力シート (サンプル)'!O35)</f>
        <v/>
      </c>
      <c r="P35" s="47" t="str">
        <f>IF('入力シート (サンプル)'!C35="","",'入力シート (サンプル)'!H35+'入力シート (サンプル)'!L35+'入力シート (サンプル)'!P35)</f>
        <v/>
      </c>
      <c r="Q35" s="47" t="str">
        <f>IF('入力シート (サンプル)'!C35="","",'入力シート (サンプル)'!I35+'入力シート (サンプル)'!M35+'入力シート (サンプル)'!Q35)</f>
        <v/>
      </c>
      <c r="R35" s="47" t="str">
        <f>IF('入力シート (サンプル)'!C35="","",'入力シート (サンプル)'!R35+'入力シート (サンプル)'!N35+'入力シート (サンプル)'!R35)</f>
        <v/>
      </c>
      <c r="S35" s="46" t="str">
        <f>IF('入力シート (サンプル)'!C35="","",IF(O35*5+P35*3+Q35*1&gt;=10,"金メダル",IF(O35*5+P35*3+Q35*1&gt;=5,"銀メダル","銅メダル")))</f>
        <v/>
      </c>
      <c r="T35" s="86" t="str">
        <f>IF('入力シート (サンプル)'!AB35="異常値","-",IF('入力シート (サンプル)'!C35="","",'入力シート (サンプル)'!AB35))</f>
        <v/>
      </c>
      <c r="U35" s="92" t="str">
        <f t="shared" si="0"/>
        <v/>
      </c>
      <c r="V35" s="88" t="str">
        <f t="shared" si="2"/>
        <v/>
      </c>
    </row>
    <row r="36" spans="2:22" s="31" customFormat="1" x14ac:dyDescent="0.15">
      <c r="B36" s="42">
        <v>27</v>
      </c>
      <c r="C36" s="43" t="str">
        <f>IF('入力シート (サンプル)'!C36="","",'入力シート (サンプル)'!C36)</f>
        <v/>
      </c>
      <c r="D36" s="44" t="str">
        <f>IF('入力シート (サンプル)'!C36="","",'入力シート (サンプル)'!D36)</f>
        <v/>
      </c>
      <c r="E36" s="45" t="str">
        <f>IF(SUM('入力シート (サンプル)'!G36:I36)&gt;1,"確認！",
IF('入力シート (サンプル)'!G36=1,"○",
IF('入力シート (サンプル)'!H36=1,"△",
IF('入力シート (サンプル)'!I36=1,"×","")
)
)
)</f>
        <v/>
      </c>
      <c r="F36" s="46" t="str">
        <f>IF('入力シート (サンプル)'!J36=3,"★★★",
IF('入力シート (サンプル)'!J36=2,"★★",
IF('入力シート (サンプル)'!J36=1,"★","")))</f>
        <v/>
      </c>
      <c r="G36" s="47" t="str">
        <f>IF('入力シート (サンプル)'!C36="","",'入力シート (サンプル)'!E36)</f>
        <v/>
      </c>
      <c r="H36" s="45" t="str">
        <f>IF(SUM('入力シート (サンプル)'!K36:M36)&gt;1,"確認！",
IF('入力シート (サンプル)'!K36=1,"○",
IF('入力シート (サンプル)'!L36=1,"△",
IF('入力シート (サンプル)'!M36=1,"×","")
)
)
)</f>
        <v/>
      </c>
      <c r="I36" s="46" t="str">
        <f>IF('入力シート (サンプル)'!N36=3,"★★★",
IF('入力シート (サンプル)'!N36=2,"★★",
IF('入力シート (サンプル)'!N36=1,"★","")))</f>
        <v/>
      </c>
      <c r="J36" s="47" t="str">
        <f>IF('入力シート (サンプル)'!C36="","",'入力シート (サンプル)'!F36)</f>
        <v/>
      </c>
      <c r="K36" s="45" t="str">
        <f>IF(SUM('入力シート (サンプル)'!O36:Q36)&gt;1,"確認！",
IF('入力シート (サンプル)'!O36=1,"○",
IF('入力シート (サンプル)'!P36=1,"△",
IF('入力シート (サンプル)'!Q36=1,"×","")
)
)
)</f>
        <v/>
      </c>
      <c r="L36" s="46" t="str">
        <f>IF('入力シート (サンプル)'!R36=3,"★★★",
IF('入力シート (サンプル)'!R36=2,"★★",
IF('入力シート (サンプル)'!R36=1,"★","")))</f>
        <v/>
      </c>
      <c r="M36" s="40"/>
      <c r="N36" s="47" t="str">
        <f>IF('入力シート (サンプル)'!C36="","",SUM('入力シート (サンプル)'!D36:F36))</f>
        <v/>
      </c>
      <c r="O36" s="47" t="str">
        <f>IF('入力シート (サンプル)'!C36="","",'入力シート (サンプル)'!G36+'入力シート (サンプル)'!K36+'入力シート (サンプル)'!O36)</f>
        <v/>
      </c>
      <c r="P36" s="47" t="str">
        <f>IF('入力シート (サンプル)'!C36="","",'入力シート (サンプル)'!H36+'入力シート (サンプル)'!L36+'入力シート (サンプル)'!P36)</f>
        <v/>
      </c>
      <c r="Q36" s="47" t="str">
        <f>IF('入力シート (サンプル)'!C36="","",'入力シート (サンプル)'!I36+'入力シート (サンプル)'!M36+'入力シート (サンプル)'!Q36)</f>
        <v/>
      </c>
      <c r="R36" s="47" t="str">
        <f>IF('入力シート (サンプル)'!C36="","",'入力シート (サンプル)'!R36+'入力シート (サンプル)'!N36+'入力シート (サンプル)'!R36)</f>
        <v/>
      </c>
      <c r="S36" s="46" t="str">
        <f>IF('入力シート (サンプル)'!C36="","",IF(O36*5+P36*3+Q36*1&gt;=10,"金メダル",IF(O36*5+P36*3+Q36*1&gt;=5,"銀メダル","銅メダル")))</f>
        <v/>
      </c>
      <c r="T36" s="86" t="str">
        <f>IF('入力シート (サンプル)'!AB36="異常値","-",IF('入力シート (サンプル)'!C36="","",'入力シート (サンプル)'!AB36))</f>
        <v/>
      </c>
      <c r="U36" s="92" t="str">
        <f t="shared" si="0"/>
        <v/>
      </c>
      <c r="V36" s="88" t="str">
        <f t="shared" si="2"/>
        <v/>
      </c>
    </row>
    <row r="37" spans="2:22" s="31" customFormat="1" x14ac:dyDescent="0.15">
      <c r="B37" s="42">
        <v>28</v>
      </c>
      <c r="C37" s="43" t="str">
        <f>IF('入力シート (サンプル)'!C37="","",'入力シート (サンプル)'!C37)</f>
        <v/>
      </c>
      <c r="D37" s="44" t="str">
        <f>IF('入力シート (サンプル)'!C37="","",'入力シート (サンプル)'!D37)</f>
        <v/>
      </c>
      <c r="E37" s="45" t="str">
        <f>IF(SUM('入力シート (サンプル)'!G37:I37)&gt;1,"確認！",
IF('入力シート (サンプル)'!G37=1,"○",
IF('入力シート (サンプル)'!H37=1,"△",
IF('入力シート (サンプル)'!I37=1,"×","")
)
)
)</f>
        <v/>
      </c>
      <c r="F37" s="46" t="str">
        <f>IF('入力シート (サンプル)'!J37=3,"★★★",
IF('入力シート (サンプル)'!J37=2,"★★",
IF('入力シート (サンプル)'!J37=1,"★","")))</f>
        <v/>
      </c>
      <c r="G37" s="47" t="str">
        <f>IF('入力シート (サンプル)'!C37="","",'入力シート (サンプル)'!E37)</f>
        <v/>
      </c>
      <c r="H37" s="45" t="str">
        <f>IF(SUM('入力シート (サンプル)'!K37:M37)&gt;1,"確認！",
IF('入力シート (サンプル)'!K37=1,"○",
IF('入力シート (サンプル)'!L37=1,"△",
IF('入力シート (サンプル)'!M37=1,"×","")
)
)
)</f>
        <v/>
      </c>
      <c r="I37" s="46" t="str">
        <f>IF('入力シート (サンプル)'!N37=3,"★★★",
IF('入力シート (サンプル)'!N37=2,"★★",
IF('入力シート (サンプル)'!N37=1,"★","")))</f>
        <v/>
      </c>
      <c r="J37" s="47" t="str">
        <f>IF('入力シート (サンプル)'!C37="","",'入力シート (サンプル)'!F37)</f>
        <v/>
      </c>
      <c r="K37" s="45" t="str">
        <f>IF(SUM('入力シート (サンプル)'!O37:Q37)&gt;1,"確認！",
IF('入力シート (サンプル)'!O37=1,"○",
IF('入力シート (サンプル)'!P37=1,"△",
IF('入力シート (サンプル)'!Q37=1,"×","")
)
)
)</f>
        <v/>
      </c>
      <c r="L37" s="46" t="str">
        <f>IF('入力シート (サンプル)'!R37=3,"★★★",
IF('入力シート (サンプル)'!R37=2,"★★",
IF('入力シート (サンプル)'!R37=1,"★","")))</f>
        <v/>
      </c>
      <c r="M37" s="40"/>
      <c r="N37" s="47" t="str">
        <f>IF('入力シート (サンプル)'!C37="","",SUM('入力シート (サンプル)'!D37:F37))</f>
        <v/>
      </c>
      <c r="O37" s="47" t="str">
        <f>IF('入力シート (サンプル)'!C37="","",'入力シート (サンプル)'!G37+'入力シート (サンプル)'!K37+'入力シート (サンプル)'!O37)</f>
        <v/>
      </c>
      <c r="P37" s="47" t="str">
        <f>IF('入力シート (サンプル)'!C37="","",'入力シート (サンプル)'!H37+'入力シート (サンプル)'!L37+'入力シート (サンプル)'!P37)</f>
        <v/>
      </c>
      <c r="Q37" s="47" t="str">
        <f>IF('入力シート (サンプル)'!C37="","",'入力シート (サンプル)'!I37+'入力シート (サンプル)'!M37+'入力シート (サンプル)'!Q37)</f>
        <v/>
      </c>
      <c r="R37" s="47" t="str">
        <f>IF('入力シート (サンプル)'!C37="","",'入力シート (サンプル)'!R37+'入力シート (サンプル)'!N37+'入力シート (サンプル)'!R37)</f>
        <v/>
      </c>
      <c r="S37" s="46" t="str">
        <f>IF('入力シート (サンプル)'!C37="","",IF(O37*5+P37*3+Q37*1&gt;=10,"金メダル",IF(O37*5+P37*3+Q37*1&gt;=5,"銀メダル","銅メダル")))</f>
        <v/>
      </c>
      <c r="T37" s="86" t="str">
        <f>IF('入力シート (サンプル)'!AB37="異常値","-",IF('入力シート (サンプル)'!C37="","",'入力シート (サンプル)'!AB37))</f>
        <v/>
      </c>
      <c r="U37" s="92" t="str">
        <f t="shared" si="0"/>
        <v/>
      </c>
      <c r="V37" s="88" t="str">
        <f t="shared" si="2"/>
        <v/>
      </c>
    </row>
    <row r="38" spans="2:22" s="31" customFormat="1" x14ac:dyDescent="0.15">
      <c r="B38" s="42">
        <v>29</v>
      </c>
      <c r="C38" s="43" t="str">
        <f>IF('入力シート (サンプル)'!C38="","",'入力シート (サンプル)'!C38)</f>
        <v/>
      </c>
      <c r="D38" s="44" t="str">
        <f>IF('入力シート (サンプル)'!C38="","",'入力シート (サンプル)'!D38)</f>
        <v/>
      </c>
      <c r="E38" s="45" t="str">
        <f>IF(SUM('入力シート (サンプル)'!G38:I38)&gt;1,"確認！",
IF('入力シート (サンプル)'!G38=1,"○",
IF('入力シート (サンプル)'!H38=1,"△",
IF('入力シート (サンプル)'!I38=1,"×","")
)
)
)</f>
        <v/>
      </c>
      <c r="F38" s="46" t="str">
        <f>IF('入力シート (サンプル)'!J38=3,"★★★",
IF('入力シート (サンプル)'!J38=2,"★★",
IF('入力シート (サンプル)'!J38=1,"★","")))</f>
        <v/>
      </c>
      <c r="G38" s="47" t="str">
        <f>IF('入力シート (サンプル)'!C38="","",'入力シート (サンプル)'!E38)</f>
        <v/>
      </c>
      <c r="H38" s="45" t="str">
        <f>IF(SUM('入力シート (サンプル)'!K38:M38)&gt;1,"確認！",
IF('入力シート (サンプル)'!K38=1,"○",
IF('入力シート (サンプル)'!L38=1,"△",
IF('入力シート (サンプル)'!M38=1,"×","")
)
)
)</f>
        <v/>
      </c>
      <c r="I38" s="46" t="str">
        <f>IF('入力シート (サンプル)'!N38=3,"★★★",
IF('入力シート (サンプル)'!N38=2,"★★",
IF('入力シート (サンプル)'!N38=1,"★","")))</f>
        <v/>
      </c>
      <c r="J38" s="47" t="str">
        <f>IF('入力シート (サンプル)'!C38="","",'入力シート (サンプル)'!F38)</f>
        <v/>
      </c>
      <c r="K38" s="45" t="str">
        <f>IF(SUM('入力シート (サンプル)'!O38:Q38)&gt;1,"確認！",
IF('入力シート (サンプル)'!O38=1,"○",
IF('入力シート (サンプル)'!P38=1,"△",
IF('入力シート (サンプル)'!Q38=1,"×","")
)
)
)</f>
        <v/>
      </c>
      <c r="L38" s="46" t="str">
        <f>IF('入力シート (サンプル)'!R38=3,"★★★",
IF('入力シート (サンプル)'!R38=2,"★★",
IF('入力シート (サンプル)'!R38=1,"★","")))</f>
        <v/>
      </c>
      <c r="M38" s="40"/>
      <c r="N38" s="47" t="str">
        <f>IF('入力シート (サンプル)'!C38="","",SUM('入力シート (サンプル)'!D38:F38))</f>
        <v/>
      </c>
      <c r="O38" s="47" t="str">
        <f>IF('入力シート (サンプル)'!C38="","",'入力シート (サンプル)'!G38+'入力シート (サンプル)'!K38+'入力シート (サンプル)'!O38)</f>
        <v/>
      </c>
      <c r="P38" s="47" t="str">
        <f>IF('入力シート (サンプル)'!C38="","",'入力シート (サンプル)'!H38+'入力シート (サンプル)'!L38+'入力シート (サンプル)'!P38)</f>
        <v/>
      </c>
      <c r="Q38" s="47" t="str">
        <f>IF('入力シート (サンプル)'!C38="","",'入力シート (サンプル)'!I38+'入力シート (サンプル)'!M38+'入力シート (サンプル)'!Q38)</f>
        <v/>
      </c>
      <c r="R38" s="47" t="str">
        <f>IF('入力シート (サンプル)'!C38="","",'入力シート (サンプル)'!R38+'入力シート (サンプル)'!N38+'入力シート (サンプル)'!R38)</f>
        <v/>
      </c>
      <c r="S38" s="46" t="str">
        <f>IF('入力シート (サンプル)'!C38="","",IF(O38*5+P38*3+Q38*1&gt;=10,"金メダル",IF(O38*5+P38*3+Q38*1&gt;=5,"銀メダル","銅メダル")))</f>
        <v/>
      </c>
      <c r="T38" s="86" t="str">
        <f>IF('入力シート (サンプル)'!AB38="異常値","-",IF('入力シート (サンプル)'!C38="","",'入力シート (サンプル)'!AB38))</f>
        <v/>
      </c>
      <c r="U38" s="92" t="str">
        <f t="shared" si="0"/>
        <v/>
      </c>
      <c r="V38" s="88" t="str">
        <f t="shared" si="2"/>
        <v/>
      </c>
    </row>
    <row r="39" spans="2:22" s="31" customFormat="1" x14ac:dyDescent="0.15">
      <c r="B39" s="42">
        <v>30</v>
      </c>
      <c r="C39" s="43" t="str">
        <f>IF('入力シート (サンプル)'!C39="","",'入力シート (サンプル)'!C39)</f>
        <v/>
      </c>
      <c r="D39" s="44" t="str">
        <f>IF('入力シート (サンプル)'!C39="","",'入力シート (サンプル)'!D39)</f>
        <v/>
      </c>
      <c r="E39" s="45" t="str">
        <f>IF(SUM('入力シート (サンプル)'!G39:I39)&gt;1,"確認！",
IF('入力シート (サンプル)'!G39=1,"○",
IF('入力シート (サンプル)'!H39=1,"△",
IF('入力シート (サンプル)'!I39=1,"×","")
)
)
)</f>
        <v/>
      </c>
      <c r="F39" s="46" t="str">
        <f>IF('入力シート (サンプル)'!J39=3,"★★★",
IF('入力シート (サンプル)'!J39=2,"★★",
IF('入力シート (サンプル)'!J39=1,"★","")))</f>
        <v/>
      </c>
      <c r="G39" s="47" t="str">
        <f>IF('入力シート (サンプル)'!C39="","",'入力シート (サンプル)'!E39)</f>
        <v/>
      </c>
      <c r="H39" s="45" t="str">
        <f>IF(SUM('入力シート (サンプル)'!K39:M39)&gt;1,"確認！",
IF('入力シート (サンプル)'!K39=1,"○",
IF('入力シート (サンプル)'!L39=1,"△",
IF('入力シート (サンプル)'!M39=1,"×","")
)
)
)</f>
        <v/>
      </c>
      <c r="I39" s="46" t="str">
        <f>IF('入力シート (サンプル)'!N39=3,"★★★",
IF('入力シート (サンプル)'!N39=2,"★★",
IF('入力シート (サンプル)'!N39=1,"★","")))</f>
        <v/>
      </c>
      <c r="J39" s="47" t="str">
        <f>IF('入力シート (サンプル)'!C39="","",'入力シート (サンプル)'!F39)</f>
        <v/>
      </c>
      <c r="K39" s="45" t="str">
        <f>IF(SUM('入力シート (サンプル)'!O39:Q39)&gt;1,"確認！",
IF('入力シート (サンプル)'!O39=1,"○",
IF('入力シート (サンプル)'!P39=1,"△",
IF('入力シート (サンプル)'!Q39=1,"×","")
)
)
)</f>
        <v/>
      </c>
      <c r="L39" s="46" t="str">
        <f>IF('入力シート (サンプル)'!R39=3,"★★★",
IF('入力シート (サンプル)'!R39=2,"★★",
IF('入力シート (サンプル)'!R39=1,"★","")))</f>
        <v/>
      </c>
      <c r="M39" s="40"/>
      <c r="N39" s="47" t="str">
        <f>IF('入力シート (サンプル)'!C39="","",SUM('入力シート (サンプル)'!D39:F39))</f>
        <v/>
      </c>
      <c r="O39" s="47" t="str">
        <f>IF('入力シート (サンプル)'!C39="","",'入力シート (サンプル)'!G39+'入力シート (サンプル)'!K39+'入力シート (サンプル)'!O39)</f>
        <v/>
      </c>
      <c r="P39" s="47" t="str">
        <f>IF('入力シート (サンプル)'!C39="","",'入力シート (サンプル)'!H39+'入力シート (サンプル)'!L39+'入力シート (サンプル)'!P39)</f>
        <v/>
      </c>
      <c r="Q39" s="47" t="str">
        <f>IF('入力シート (サンプル)'!C39="","",'入力シート (サンプル)'!I39+'入力シート (サンプル)'!M39+'入力シート (サンプル)'!Q39)</f>
        <v/>
      </c>
      <c r="R39" s="47" t="str">
        <f>IF('入力シート (サンプル)'!C39="","",'入力シート (サンプル)'!R39+'入力シート (サンプル)'!N39+'入力シート (サンプル)'!R39)</f>
        <v/>
      </c>
      <c r="S39" s="46" t="str">
        <f>IF('入力シート (サンプル)'!C39="","",IF(O39*5+P39*3+Q39*1&gt;=10,"金メダル",IF(O39*5+P39*3+Q39*1&gt;=5,"銀メダル","銅メダル")))</f>
        <v/>
      </c>
      <c r="T39" s="86" t="str">
        <f>IF('入力シート (サンプル)'!AB39="異常値","-",IF('入力シート (サンプル)'!C39="","",'入力シート (サンプル)'!AB39))</f>
        <v/>
      </c>
      <c r="U39" s="92" t="str">
        <f t="shared" si="0"/>
        <v/>
      </c>
      <c r="V39" s="88" t="str">
        <f t="shared" si="2"/>
        <v/>
      </c>
    </row>
    <row r="40" spans="2:22" s="31" customFormat="1" x14ac:dyDescent="0.15">
      <c r="B40" s="42">
        <v>31</v>
      </c>
      <c r="C40" s="43" t="str">
        <f>IF('入力シート (サンプル)'!C40="","",'入力シート (サンプル)'!C40)</f>
        <v/>
      </c>
      <c r="D40" s="44" t="str">
        <f>IF('入力シート (サンプル)'!C40="","",'入力シート (サンプル)'!D40)</f>
        <v/>
      </c>
      <c r="E40" s="45" t="str">
        <f>IF(SUM('入力シート (サンプル)'!G40:I40)&gt;1,"確認！",
IF('入力シート (サンプル)'!G40=1,"○",
IF('入力シート (サンプル)'!H40=1,"△",
IF('入力シート (サンプル)'!I40=1,"×","")
)
)
)</f>
        <v/>
      </c>
      <c r="F40" s="46" t="str">
        <f>IF('入力シート (サンプル)'!J40=3,"★★★",
IF('入力シート (サンプル)'!J40=2,"★★",
IF('入力シート (サンプル)'!J40=1,"★","")))</f>
        <v/>
      </c>
      <c r="G40" s="47" t="str">
        <f>IF('入力シート (サンプル)'!C40="","",'入力シート (サンプル)'!E40)</f>
        <v/>
      </c>
      <c r="H40" s="45" t="str">
        <f>IF(SUM('入力シート (サンプル)'!K40:M40)&gt;1,"確認！",
IF('入力シート (サンプル)'!K40=1,"○",
IF('入力シート (サンプル)'!L40=1,"△",
IF('入力シート (サンプル)'!M40=1,"×","")
)
)
)</f>
        <v/>
      </c>
      <c r="I40" s="46" t="str">
        <f>IF('入力シート (サンプル)'!N40=3,"★★★",
IF('入力シート (サンプル)'!N40=2,"★★",
IF('入力シート (サンプル)'!N40=1,"★","")))</f>
        <v/>
      </c>
      <c r="J40" s="47" t="str">
        <f>IF('入力シート (サンプル)'!C40="","",'入力シート (サンプル)'!F40)</f>
        <v/>
      </c>
      <c r="K40" s="45" t="str">
        <f>IF(SUM('入力シート (サンプル)'!O40:Q40)&gt;1,"確認！",
IF('入力シート (サンプル)'!O40=1,"○",
IF('入力シート (サンプル)'!P40=1,"△",
IF('入力シート (サンプル)'!Q40=1,"×","")
)
)
)</f>
        <v/>
      </c>
      <c r="L40" s="46" t="str">
        <f>IF('入力シート (サンプル)'!R40=3,"★★★",
IF('入力シート (サンプル)'!R40=2,"★★",
IF('入力シート (サンプル)'!R40=1,"★","")))</f>
        <v/>
      </c>
      <c r="M40" s="40"/>
      <c r="N40" s="47" t="str">
        <f>IF('入力シート (サンプル)'!C40="","",SUM('入力シート (サンプル)'!D40:F40))</f>
        <v/>
      </c>
      <c r="O40" s="47" t="str">
        <f>IF('入力シート (サンプル)'!C40="","",'入力シート (サンプル)'!G40+'入力シート (サンプル)'!K40+'入力シート (サンプル)'!O40)</f>
        <v/>
      </c>
      <c r="P40" s="47" t="str">
        <f>IF('入力シート (サンプル)'!C40="","",'入力シート (サンプル)'!H40+'入力シート (サンプル)'!L40+'入力シート (サンプル)'!P40)</f>
        <v/>
      </c>
      <c r="Q40" s="47" t="str">
        <f>IF('入力シート (サンプル)'!C40="","",'入力シート (サンプル)'!I40+'入力シート (サンプル)'!M40+'入力シート (サンプル)'!Q40)</f>
        <v/>
      </c>
      <c r="R40" s="47" t="str">
        <f>IF('入力シート (サンプル)'!C40="","",'入力シート (サンプル)'!R40+'入力シート (サンプル)'!N40+'入力シート (サンプル)'!R40)</f>
        <v/>
      </c>
      <c r="S40" s="46" t="str">
        <f>IF('入力シート (サンプル)'!C40="","",IF(O40*5+P40*3+Q40*1&gt;=10,"金メダル",IF(O40*5+P40*3+Q40*1&gt;=5,"銀メダル","銅メダル")))</f>
        <v/>
      </c>
      <c r="T40" s="86" t="str">
        <f>IF('入力シート (サンプル)'!AB40="異常値","-",IF('入力シート (サンプル)'!C40="","",'入力シート (サンプル)'!AB40))</f>
        <v/>
      </c>
      <c r="U40" s="92" t="str">
        <f t="shared" si="0"/>
        <v/>
      </c>
      <c r="V40" s="88" t="str">
        <f t="shared" si="2"/>
        <v/>
      </c>
    </row>
    <row r="41" spans="2:22" s="31" customFormat="1" x14ac:dyDescent="0.15">
      <c r="B41" s="42">
        <v>32</v>
      </c>
      <c r="C41" s="43" t="str">
        <f>IF('入力シート (サンプル)'!C41="","",'入力シート (サンプル)'!C41)</f>
        <v/>
      </c>
      <c r="D41" s="44" t="str">
        <f>IF('入力シート (サンプル)'!C41="","",'入力シート (サンプル)'!D41)</f>
        <v/>
      </c>
      <c r="E41" s="45" t="str">
        <f>IF(SUM('入力シート (サンプル)'!G41:I41)&gt;1,"確認！",
IF('入力シート (サンプル)'!G41=1,"○",
IF('入力シート (サンプル)'!H41=1,"△",
IF('入力シート (サンプル)'!I41=1,"×","")
)
)
)</f>
        <v/>
      </c>
      <c r="F41" s="46" t="str">
        <f>IF('入力シート (サンプル)'!J41=3,"★★★",
IF('入力シート (サンプル)'!J41=2,"★★",
IF('入力シート (サンプル)'!J41=1,"★","")))</f>
        <v/>
      </c>
      <c r="G41" s="47" t="str">
        <f>IF('入力シート (サンプル)'!C41="","",'入力シート (サンプル)'!E41)</f>
        <v/>
      </c>
      <c r="H41" s="45" t="str">
        <f>IF(SUM('入力シート (サンプル)'!K41:M41)&gt;1,"確認！",
IF('入力シート (サンプル)'!K41=1,"○",
IF('入力シート (サンプル)'!L41=1,"△",
IF('入力シート (サンプル)'!M41=1,"×","")
)
)
)</f>
        <v/>
      </c>
      <c r="I41" s="46" t="str">
        <f>IF('入力シート (サンプル)'!N41=3,"★★★",
IF('入力シート (サンプル)'!N41=2,"★★",
IF('入力シート (サンプル)'!N41=1,"★","")))</f>
        <v/>
      </c>
      <c r="J41" s="47" t="str">
        <f>IF('入力シート (サンプル)'!C41="","",'入力シート (サンプル)'!F41)</f>
        <v/>
      </c>
      <c r="K41" s="45" t="str">
        <f>IF(SUM('入力シート (サンプル)'!O41:Q41)&gt;1,"確認！",
IF('入力シート (サンプル)'!O41=1,"○",
IF('入力シート (サンプル)'!P41=1,"△",
IF('入力シート (サンプル)'!Q41=1,"×","")
)
)
)</f>
        <v/>
      </c>
      <c r="L41" s="46" t="str">
        <f>IF('入力シート (サンプル)'!R41=3,"★★★",
IF('入力シート (サンプル)'!R41=2,"★★",
IF('入力シート (サンプル)'!R41=1,"★","")))</f>
        <v/>
      </c>
      <c r="M41" s="40"/>
      <c r="N41" s="47" t="str">
        <f>IF('入力シート (サンプル)'!C41="","",SUM('入力シート (サンプル)'!D41:F41))</f>
        <v/>
      </c>
      <c r="O41" s="47" t="str">
        <f>IF('入力シート (サンプル)'!C41="","",'入力シート (サンプル)'!G41+'入力シート (サンプル)'!K41+'入力シート (サンプル)'!O41)</f>
        <v/>
      </c>
      <c r="P41" s="47" t="str">
        <f>IF('入力シート (サンプル)'!C41="","",'入力シート (サンプル)'!H41+'入力シート (サンプル)'!L41+'入力シート (サンプル)'!P41)</f>
        <v/>
      </c>
      <c r="Q41" s="47" t="str">
        <f>IF('入力シート (サンプル)'!C41="","",'入力シート (サンプル)'!I41+'入力シート (サンプル)'!M41+'入力シート (サンプル)'!Q41)</f>
        <v/>
      </c>
      <c r="R41" s="47" t="str">
        <f>IF('入力シート (サンプル)'!C41="","",'入力シート (サンプル)'!R41+'入力シート (サンプル)'!N41+'入力シート (サンプル)'!R41)</f>
        <v/>
      </c>
      <c r="S41" s="46" t="str">
        <f>IF('入力シート (サンプル)'!C41="","",IF(O41*5+P41*3+Q41*1&gt;=10,"金メダル",IF(O41*5+P41*3+Q41*1&gt;=5,"銀メダル","銅メダル")))</f>
        <v/>
      </c>
      <c r="T41" s="86" t="str">
        <f>IF('入力シート (サンプル)'!AB41="異常値","-",IF('入力シート (サンプル)'!C41="","",'入力シート (サンプル)'!AB41))</f>
        <v/>
      </c>
      <c r="U41" s="92" t="str">
        <f t="shared" si="0"/>
        <v/>
      </c>
      <c r="V41" s="88" t="str">
        <f t="shared" si="2"/>
        <v/>
      </c>
    </row>
    <row r="42" spans="2:22" s="31" customFormat="1" x14ac:dyDescent="0.15">
      <c r="B42" s="42">
        <v>33</v>
      </c>
      <c r="C42" s="43" t="str">
        <f>IF('入力シート (サンプル)'!C42="","",'入力シート (サンプル)'!C42)</f>
        <v/>
      </c>
      <c r="D42" s="44" t="str">
        <f>IF('入力シート (サンプル)'!C42="","",'入力シート (サンプル)'!D42)</f>
        <v/>
      </c>
      <c r="E42" s="45" t="str">
        <f>IF(SUM('入力シート (サンプル)'!G42:I42)&gt;1,"確認！",
IF('入力シート (サンプル)'!G42=1,"○",
IF('入力シート (サンプル)'!H42=1,"△",
IF('入力シート (サンプル)'!I42=1,"×","")
)
)
)</f>
        <v/>
      </c>
      <c r="F42" s="46" t="str">
        <f>IF('入力シート (サンプル)'!J42=3,"★★★",
IF('入力シート (サンプル)'!J42=2,"★★",
IF('入力シート (サンプル)'!J42=1,"★","")))</f>
        <v/>
      </c>
      <c r="G42" s="47" t="str">
        <f>IF('入力シート (サンプル)'!C42="","",'入力シート (サンプル)'!E42)</f>
        <v/>
      </c>
      <c r="H42" s="45" t="str">
        <f>IF(SUM('入力シート (サンプル)'!K42:M42)&gt;1,"確認！",
IF('入力シート (サンプル)'!K42=1,"○",
IF('入力シート (サンプル)'!L42=1,"△",
IF('入力シート (サンプル)'!M42=1,"×","")
)
)
)</f>
        <v/>
      </c>
      <c r="I42" s="46" t="str">
        <f>IF('入力シート (サンプル)'!N42=3,"★★★",
IF('入力シート (サンプル)'!N42=2,"★★",
IF('入力シート (サンプル)'!N42=1,"★","")))</f>
        <v/>
      </c>
      <c r="J42" s="47" t="str">
        <f>IF('入力シート (サンプル)'!C42="","",'入力シート (サンプル)'!F42)</f>
        <v/>
      </c>
      <c r="K42" s="45" t="str">
        <f>IF(SUM('入力シート (サンプル)'!O42:Q42)&gt;1,"確認！",
IF('入力シート (サンプル)'!O42=1,"○",
IF('入力シート (サンプル)'!P42=1,"△",
IF('入力シート (サンプル)'!Q42=1,"×","")
)
)
)</f>
        <v/>
      </c>
      <c r="L42" s="46" t="str">
        <f>IF('入力シート (サンプル)'!R42=3,"★★★",
IF('入力シート (サンプル)'!R42=2,"★★",
IF('入力シート (サンプル)'!R42=1,"★","")))</f>
        <v/>
      </c>
      <c r="M42" s="40"/>
      <c r="N42" s="47" t="str">
        <f>IF('入力シート (サンプル)'!C42="","",SUM('入力シート (サンプル)'!D42:F42))</f>
        <v/>
      </c>
      <c r="O42" s="47" t="str">
        <f>IF('入力シート (サンプル)'!C42="","",'入力シート (サンプル)'!G42+'入力シート (サンプル)'!K42+'入力シート (サンプル)'!O42)</f>
        <v/>
      </c>
      <c r="P42" s="47" t="str">
        <f>IF('入力シート (サンプル)'!C42="","",'入力シート (サンプル)'!H42+'入力シート (サンプル)'!L42+'入力シート (サンプル)'!P42)</f>
        <v/>
      </c>
      <c r="Q42" s="47" t="str">
        <f>IF('入力シート (サンプル)'!C42="","",'入力シート (サンプル)'!I42+'入力シート (サンプル)'!M42+'入力シート (サンプル)'!Q42)</f>
        <v/>
      </c>
      <c r="R42" s="47" t="str">
        <f>IF('入力シート (サンプル)'!C42="","",'入力シート (サンプル)'!R42+'入力シート (サンプル)'!N42+'入力シート (サンプル)'!R42)</f>
        <v/>
      </c>
      <c r="S42" s="46" t="str">
        <f>IF('入力シート (サンプル)'!C42="","",IF(O42*5+P42*3+Q42*1&gt;=10,"金メダル",IF(O42*5+P42*3+Q42*1&gt;=5,"銀メダル","銅メダル")))</f>
        <v/>
      </c>
      <c r="T42" s="86" t="str">
        <f>IF('入力シート (サンプル)'!AB42="異常値","-",IF('入力シート (サンプル)'!C42="","",'入力シート (サンプル)'!AB42))</f>
        <v/>
      </c>
      <c r="U42" s="92" t="str">
        <f t="shared" si="0"/>
        <v/>
      </c>
      <c r="V42" s="88" t="str">
        <f t="shared" si="2"/>
        <v/>
      </c>
    </row>
    <row r="43" spans="2:22" s="31" customFormat="1" x14ac:dyDescent="0.15">
      <c r="B43" s="42">
        <v>34</v>
      </c>
      <c r="C43" s="43" t="str">
        <f>IF('入力シート (サンプル)'!C43="","",'入力シート (サンプル)'!C43)</f>
        <v/>
      </c>
      <c r="D43" s="44" t="str">
        <f>IF('入力シート (サンプル)'!C43="","",'入力シート (サンプル)'!D43)</f>
        <v/>
      </c>
      <c r="E43" s="45" t="str">
        <f>IF(SUM('入力シート (サンプル)'!G43:I43)&gt;1,"確認！",
IF('入力シート (サンプル)'!G43=1,"○",
IF('入力シート (サンプル)'!H43=1,"△",
IF('入力シート (サンプル)'!I43=1,"×","")
)
)
)</f>
        <v/>
      </c>
      <c r="F43" s="46" t="str">
        <f>IF('入力シート (サンプル)'!J43=3,"★★★",
IF('入力シート (サンプル)'!J43=2,"★★",
IF('入力シート (サンプル)'!J43=1,"★","")))</f>
        <v/>
      </c>
      <c r="G43" s="47" t="str">
        <f>IF('入力シート (サンプル)'!C43="","",'入力シート (サンプル)'!E43)</f>
        <v/>
      </c>
      <c r="H43" s="45" t="str">
        <f>IF(SUM('入力シート (サンプル)'!K43:M43)&gt;1,"確認！",
IF('入力シート (サンプル)'!K43=1,"○",
IF('入力シート (サンプル)'!L43=1,"△",
IF('入力シート (サンプル)'!M43=1,"×","")
)
)
)</f>
        <v/>
      </c>
      <c r="I43" s="46" t="str">
        <f>IF('入力シート (サンプル)'!N43=3,"★★★",
IF('入力シート (サンプル)'!N43=2,"★★",
IF('入力シート (サンプル)'!N43=1,"★","")))</f>
        <v/>
      </c>
      <c r="J43" s="47" t="str">
        <f>IF('入力シート (サンプル)'!C43="","",'入力シート (サンプル)'!F43)</f>
        <v/>
      </c>
      <c r="K43" s="45" t="str">
        <f>IF(SUM('入力シート (サンプル)'!O43:Q43)&gt;1,"確認！",
IF('入力シート (サンプル)'!O43=1,"○",
IF('入力シート (サンプル)'!P43=1,"△",
IF('入力シート (サンプル)'!Q43=1,"×","")
)
)
)</f>
        <v/>
      </c>
      <c r="L43" s="46" t="str">
        <f>IF('入力シート (サンプル)'!R43=3,"★★★",
IF('入力シート (サンプル)'!R43=2,"★★",
IF('入力シート (サンプル)'!R43=1,"★","")))</f>
        <v/>
      </c>
      <c r="M43" s="40"/>
      <c r="N43" s="47" t="str">
        <f>IF('入力シート (サンプル)'!C43="","",SUM('入力シート (サンプル)'!D43:F43))</f>
        <v/>
      </c>
      <c r="O43" s="47" t="str">
        <f>IF('入力シート (サンプル)'!C43="","",'入力シート (サンプル)'!G43+'入力シート (サンプル)'!K43+'入力シート (サンプル)'!O43)</f>
        <v/>
      </c>
      <c r="P43" s="47" t="str">
        <f>IF('入力シート (サンプル)'!C43="","",'入力シート (サンプル)'!H43+'入力シート (サンプル)'!L43+'入力シート (サンプル)'!P43)</f>
        <v/>
      </c>
      <c r="Q43" s="47" t="str">
        <f>IF('入力シート (サンプル)'!C43="","",'入力シート (サンプル)'!I43+'入力シート (サンプル)'!M43+'入力シート (サンプル)'!Q43)</f>
        <v/>
      </c>
      <c r="R43" s="47" t="str">
        <f>IF('入力シート (サンプル)'!C43="","",'入力シート (サンプル)'!R43+'入力シート (サンプル)'!N43+'入力シート (サンプル)'!R43)</f>
        <v/>
      </c>
      <c r="S43" s="46" t="str">
        <f>IF('入力シート (サンプル)'!C43="","",IF(O43*5+P43*3+Q43*1&gt;=10,"金メダル",IF(O43*5+P43*3+Q43*1&gt;=5,"銀メダル","銅メダル")))</f>
        <v/>
      </c>
      <c r="T43" s="86" t="str">
        <f>IF('入力シート (サンプル)'!AB43="異常値","-",IF('入力シート (サンプル)'!C43="","",'入力シート (サンプル)'!AB43))</f>
        <v/>
      </c>
      <c r="U43" s="92" t="str">
        <f t="shared" si="0"/>
        <v/>
      </c>
      <c r="V43" s="88" t="str">
        <f t="shared" si="2"/>
        <v/>
      </c>
    </row>
    <row r="44" spans="2:22" s="31" customFormat="1" x14ac:dyDescent="0.15">
      <c r="B44" s="42">
        <v>35</v>
      </c>
      <c r="C44" s="43" t="str">
        <f>IF('入力シート (サンプル)'!C44="","",'入力シート (サンプル)'!C44)</f>
        <v/>
      </c>
      <c r="D44" s="44" t="str">
        <f>IF('入力シート (サンプル)'!C44="","",'入力シート (サンプル)'!D44)</f>
        <v/>
      </c>
      <c r="E44" s="45" t="str">
        <f>IF(SUM('入力シート (サンプル)'!G44:I44)&gt;1,"確認！",
IF('入力シート (サンプル)'!G44=1,"○",
IF('入力シート (サンプル)'!H44=1,"△",
IF('入力シート (サンプル)'!I44=1,"×","")
)
)
)</f>
        <v/>
      </c>
      <c r="F44" s="46" t="str">
        <f>IF('入力シート (サンプル)'!J44=3,"★★★",
IF('入力シート (サンプル)'!J44=2,"★★",
IF('入力シート (サンプル)'!J44=1,"★","")))</f>
        <v/>
      </c>
      <c r="G44" s="47" t="str">
        <f>IF('入力シート (サンプル)'!C44="","",'入力シート (サンプル)'!E44)</f>
        <v/>
      </c>
      <c r="H44" s="45" t="str">
        <f>IF(SUM('入力シート (サンプル)'!K44:M44)&gt;1,"確認！",
IF('入力シート (サンプル)'!K44=1,"○",
IF('入力シート (サンプル)'!L44=1,"△",
IF('入力シート (サンプル)'!M44=1,"×","")
)
)
)</f>
        <v/>
      </c>
      <c r="I44" s="46" t="str">
        <f>IF('入力シート (サンプル)'!N44=3,"★★★",
IF('入力シート (サンプル)'!N44=2,"★★",
IF('入力シート (サンプル)'!N44=1,"★","")))</f>
        <v/>
      </c>
      <c r="J44" s="47" t="str">
        <f>IF('入力シート (サンプル)'!C44="","",'入力シート (サンプル)'!F44)</f>
        <v/>
      </c>
      <c r="K44" s="45" t="str">
        <f>IF(SUM('入力シート (サンプル)'!O44:Q44)&gt;1,"確認！",
IF('入力シート (サンプル)'!O44=1,"○",
IF('入力シート (サンプル)'!P44=1,"△",
IF('入力シート (サンプル)'!Q44=1,"×","")
)
)
)</f>
        <v/>
      </c>
      <c r="L44" s="46" t="str">
        <f>IF('入力シート (サンプル)'!R44=3,"★★★",
IF('入力シート (サンプル)'!R44=2,"★★",
IF('入力シート (サンプル)'!R44=1,"★","")))</f>
        <v/>
      </c>
      <c r="M44" s="40"/>
      <c r="N44" s="47" t="str">
        <f>IF('入力シート (サンプル)'!C44="","",SUM('入力シート (サンプル)'!D44:F44))</f>
        <v/>
      </c>
      <c r="O44" s="47" t="str">
        <f>IF('入力シート (サンプル)'!C44="","",'入力シート (サンプル)'!G44+'入力シート (サンプル)'!K44+'入力シート (サンプル)'!O44)</f>
        <v/>
      </c>
      <c r="P44" s="47" t="str">
        <f>IF('入力シート (サンプル)'!C44="","",'入力シート (サンプル)'!H44+'入力シート (サンプル)'!L44+'入力シート (サンプル)'!P44)</f>
        <v/>
      </c>
      <c r="Q44" s="47" t="str">
        <f>IF('入力シート (サンプル)'!C44="","",'入力シート (サンプル)'!I44+'入力シート (サンプル)'!M44+'入力シート (サンプル)'!Q44)</f>
        <v/>
      </c>
      <c r="R44" s="47" t="str">
        <f>IF('入力シート (サンプル)'!C44="","",'入力シート (サンプル)'!R44+'入力シート (サンプル)'!N44+'入力シート (サンプル)'!R44)</f>
        <v/>
      </c>
      <c r="S44" s="46" t="str">
        <f>IF('入力シート (サンプル)'!C44="","",IF(O44*5+P44*3+Q44*1&gt;=10,"金メダル",IF(O44*5+P44*3+Q44*1&gt;=5,"銀メダル","銅メダル")))</f>
        <v/>
      </c>
      <c r="T44" s="86" t="str">
        <f>IF('入力シート (サンプル)'!AB44="異常値","-",IF('入力シート (サンプル)'!C44="","",'入力シート (サンプル)'!AB44))</f>
        <v/>
      </c>
      <c r="U44" s="92" t="str">
        <f t="shared" si="0"/>
        <v/>
      </c>
      <c r="V44" s="88" t="str">
        <f t="shared" si="2"/>
        <v/>
      </c>
    </row>
    <row r="45" spans="2:22" s="31" customFormat="1" x14ac:dyDescent="0.15">
      <c r="B45" s="42">
        <v>36</v>
      </c>
      <c r="C45" s="43" t="str">
        <f>IF('入力シート (サンプル)'!C45="","",'入力シート (サンプル)'!C45)</f>
        <v/>
      </c>
      <c r="D45" s="44" t="str">
        <f>IF('入力シート (サンプル)'!C45="","",'入力シート (サンプル)'!D45)</f>
        <v/>
      </c>
      <c r="E45" s="45" t="str">
        <f>IF(SUM('入力シート (サンプル)'!G45:I45)&gt;1,"確認！",
IF('入力シート (サンプル)'!G45=1,"○",
IF('入力シート (サンプル)'!H45=1,"△",
IF('入力シート (サンプル)'!I45=1,"×","")
)
)
)</f>
        <v/>
      </c>
      <c r="F45" s="46" t="str">
        <f>IF('入力シート (サンプル)'!J45=3,"★★★",
IF('入力シート (サンプル)'!J45=2,"★★",
IF('入力シート (サンプル)'!J45=1,"★","")))</f>
        <v/>
      </c>
      <c r="G45" s="47" t="str">
        <f>IF('入力シート (サンプル)'!C45="","",'入力シート (サンプル)'!E45)</f>
        <v/>
      </c>
      <c r="H45" s="45" t="str">
        <f>IF(SUM('入力シート (サンプル)'!K45:M45)&gt;1,"確認！",
IF('入力シート (サンプル)'!K45=1,"○",
IF('入力シート (サンプル)'!L45=1,"△",
IF('入力シート (サンプル)'!M45=1,"×","")
)
)
)</f>
        <v/>
      </c>
      <c r="I45" s="46" t="str">
        <f>IF('入力シート (サンプル)'!N45=3,"★★★",
IF('入力シート (サンプル)'!N45=2,"★★",
IF('入力シート (サンプル)'!N45=1,"★","")))</f>
        <v/>
      </c>
      <c r="J45" s="47" t="str">
        <f>IF('入力シート (サンプル)'!C45="","",'入力シート (サンプル)'!F45)</f>
        <v/>
      </c>
      <c r="K45" s="45" t="str">
        <f>IF(SUM('入力シート (サンプル)'!O45:Q45)&gt;1,"確認！",
IF('入力シート (サンプル)'!O45=1,"○",
IF('入力シート (サンプル)'!P45=1,"△",
IF('入力シート (サンプル)'!Q45=1,"×","")
)
)
)</f>
        <v/>
      </c>
      <c r="L45" s="46" t="str">
        <f>IF('入力シート (サンプル)'!R45=3,"★★★",
IF('入力シート (サンプル)'!R45=2,"★★",
IF('入力シート (サンプル)'!R45=1,"★","")))</f>
        <v/>
      </c>
      <c r="M45" s="40"/>
      <c r="N45" s="47" t="str">
        <f>IF('入力シート (サンプル)'!C45="","",SUM('入力シート (サンプル)'!D45:F45))</f>
        <v/>
      </c>
      <c r="O45" s="47" t="str">
        <f>IF('入力シート (サンプル)'!C45="","",'入力シート (サンプル)'!G45+'入力シート (サンプル)'!K45+'入力シート (サンプル)'!O45)</f>
        <v/>
      </c>
      <c r="P45" s="47" t="str">
        <f>IF('入力シート (サンプル)'!C45="","",'入力シート (サンプル)'!H45+'入力シート (サンプル)'!L45+'入力シート (サンプル)'!P45)</f>
        <v/>
      </c>
      <c r="Q45" s="47" t="str">
        <f>IF('入力シート (サンプル)'!C45="","",'入力シート (サンプル)'!I45+'入力シート (サンプル)'!M45+'入力シート (サンプル)'!Q45)</f>
        <v/>
      </c>
      <c r="R45" s="47" t="str">
        <f>IF('入力シート (サンプル)'!C45="","",'入力シート (サンプル)'!R45+'入力シート (サンプル)'!N45+'入力シート (サンプル)'!R45)</f>
        <v/>
      </c>
      <c r="S45" s="46" t="str">
        <f>IF('入力シート (サンプル)'!C45="","",IF(O45*5+P45*3+Q45*1&gt;=10,"金メダル",IF(O45*5+P45*3+Q45*1&gt;=5,"銀メダル","銅メダル")))</f>
        <v/>
      </c>
      <c r="T45" s="86" t="str">
        <f>IF('入力シート (サンプル)'!AB45="異常値","-",IF('入力シート (サンプル)'!C45="","",'入力シート (サンプル)'!AB45))</f>
        <v/>
      </c>
      <c r="U45" s="92" t="str">
        <f t="shared" si="0"/>
        <v/>
      </c>
      <c r="V45" s="88" t="str">
        <f t="shared" si="2"/>
        <v/>
      </c>
    </row>
    <row r="46" spans="2:22" s="31" customFormat="1" x14ac:dyDescent="0.15">
      <c r="B46" s="42">
        <v>37</v>
      </c>
      <c r="C46" s="43" t="str">
        <f>IF('入力シート (サンプル)'!C46="","",'入力シート (サンプル)'!C46)</f>
        <v/>
      </c>
      <c r="D46" s="44" t="str">
        <f>IF('入力シート (サンプル)'!C46="","",'入力シート (サンプル)'!D46)</f>
        <v/>
      </c>
      <c r="E46" s="45" t="str">
        <f>IF(SUM('入力シート (サンプル)'!G46:I46)&gt;1,"確認！",
IF('入力シート (サンプル)'!G46=1,"○",
IF('入力シート (サンプル)'!H46=1,"△",
IF('入力シート (サンプル)'!I46=1,"×","")
)
)
)</f>
        <v/>
      </c>
      <c r="F46" s="46" t="str">
        <f>IF('入力シート (サンプル)'!J46=3,"★★★",
IF('入力シート (サンプル)'!J46=2,"★★",
IF('入力シート (サンプル)'!J46=1,"★","")))</f>
        <v/>
      </c>
      <c r="G46" s="47" t="str">
        <f>IF('入力シート (サンプル)'!C46="","",'入力シート (サンプル)'!E46)</f>
        <v/>
      </c>
      <c r="H46" s="45" t="str">
        <f>IF(SUM('入力シート (サンプル)'!K46:M46)&gt;1,"確認！",
IF('入力シート (サンプル)'!K46=1,"○",
IF('入力シート (サンプル)'!L46=1,"△",
IF('入力シート (サンプル)'!M46=1,"×","")
)
)
)</f>
        <v/>
      </c>
      <c r="I46" s="46" t="str">
        <f>IF('入力シート (サンプル)'!N46=3,"★★★",
IF('入力シート (サンプル)'!N46=2,"★★",
IF('入力シート (サンプル)'!N46=1,"★","")))</f>
        <v/>
      </c>
      <c r="J46" s="47" t="str">
        <f>IF('入力シート (サンプル)'!C46="","",'入力シート (サンプル)'!F46)</f>
        <v/>
      </c>
      <c r="K46" s="45" t="str">
        <f>IF(SUM('入力シート (サンプル)'!O46:Q46)&gt;1,"確認！",
IF('入力シート (サンプル)'!O46=1,"○",
IF('入力シート (サンプル)'!P46=1,"△",
IF('入力シート (サンプル)'!Q46=1,"×","")
)
)
)</f>
        <v/>
      </c>
      <c r="L46" s="46" t="str">
        <f>IF('入力シート (サンプル)'!R46=3,"★★★",
IF('入力シート (サンプル)'!R46=2,"★★",
IF('入力シート (サンプル)'!R46=1,"★","")))</f>
        <v/>
      </c>
      <c r="M46" s="40"/>
      <c r="N46" s="47" t="str">
        <f>IF('入力シート (サンプル)'!C46="","",SUM('入力シート (サンプル)'!D46:F46))</f>
        <v/>
      </c>
      <c r="O46" s="47" t="str">
        <f>IF('入力シート (サンプル)'!C46="","",'入力シート (サンプル)'!G46+'入力シート (サンプル)'!K46+'入力シート (サンプル)'!O46)</f>
        <v/>
      </c>
      <c r="P46" s="47" t="str">
        <f>IF('入力シート (サンプル)'!C46="","",'入力シート (サンプル)'!H46+'入力シート (サンプル)'!L46+'入力シート (サンプル)'!P46)</f>
        <v/>
      </c>
      <c r="Q46" s="47" t="str">
        <f>IF('入力シート (サンプル)'!C46="","",'入力シート (サンプル)'!I46+'入力シート (サンプル)'!M46+'入力シート (サンプル)'!Q46)</f>
        <v/>
      </c>
      <c r="R46" s="47" t="str">
        <f>IF('入力シート (サンプル)'!C46="","",'入力シート (サンプル)'!R46+'入力シート (サンプル)'!N46+'入力シート (サンプル)'!R46)</f>
        <v/>
      </c>
      <c r="S46" s="46" t="str">
        <f>IF('入力シート (サンプル)'!C46="","",IF(O46*5+P46*3+Q46*1&gt;=10,"金メダル",IF(O46*5+P46*3+Q46*1&gt;=5,"銀メダル","銅メダル")))</f>
        <v/>
      </c>
      <c r="T46" s="86" t="str">
        <f>IF('入力シート (サンプル)'!AB46="異常値","-",IF('入力シート (サンプル)'!C46="","",'入力シート (サンプル)'!AB46))</f>
        <v/>
      </c>
      <c r="U46" s="92" t="str">
        <f t="shared" si="0"/>
        <v/>
      </c>
      <c r="V46" s="88" t="str">
        <f t="shared" si="2"/>
        <v/>
      </c>
    </row>
    <row r="47" spans="2:22" s="31" customFormat="1" x14ac:dyDescent="0.15">
      <c r="B47" s="42">
        <v>38</v>
      </c>
      <c r="C47" s="43" t="str">
        <f>IF('入力シート (サンプル)'!C47="","",'入力シート (サンプル)'!C47)</f>
        <v/>
      </c>
      <c r="D47" s="44" t="str">
        <f>IF('入力シート (サンプル)'!C47="","",'入力シート (サンプル)'!D47)</f>
        <v/>
      </c>
      <c r="E47" s="45" t="str">
        <f>IF(SUM('入力シート (サンプル)'!G47:I47)&gt;1,"確認！",
IF('入力シート (サンプル)'!G47=1,"○",
IF('入力シート (サンプル)'!H47=1,"△",
IF('入力シート (サンプル)'!I47=1,"×","")
)
)
)</f>
        <v/>
      </c>
      <c r="F47" s="46" t="str">
        <f>IF('入力シート (サンプル)'!J47=3,"★★★",
IF('入力シート (サンプル)'!J47=2,"★★",
IF('入力シート (サンプル)'!J47=1,"★","")))</f>
        <v/>
      </c>
      <c r="G47" s="47" t="str">
        <f>IF('入力シート (サンプル)'!C47="","",'入力シート (サンプル)'!E47)</f>
        <v/>
      </c>
      <c r="H47" s="45" t="str">
        <f>IF(SUM('入力シート (サンプル)'!K47:M47)&gt;1,"確認！",
IF('入力シート (サンプル)'!K47=1,"○",
IF('入力シート (サンプル)'!L47=1,"△",
IF('入力シート (サンプル)'!M47=1,"×","")
)
)
)</f>
        <v/>
      </c>
      <c r="I47" s="46" t="str">
        <f>IF('入力シート (サンプル)'!N47=3,"★★★",
IF('入力シート (サンプル)'!N47=2,"★★",
IF('入力シート (サンプル)'!N47=1,"★","")))</f>
        <v/>
      </c>
      <c r="J47" s="47" t="str">
        <f>IF('入力シート (サンプル)'!C47="","",'入力シート (サンプル)'!F47)</f>
        <v/>
      </c>
      <c r="K47" s="45" t="str">
        <f>IF(SUM('入力シート (サンプル)'!O47:Q47)&gt;1,"確認！",
IF('入力シート (サンプル)'!O47=1,"○",
IF('入力シート (サンプル)'!P47=1,"△",
IF('入力シート (サンプル)'!Q47=1,"×","")
)
)
)</f>
        <v/>
      </c>
      <c r="L47" s="46" t="str">
        <f>IF('入力シート (サンプル)'!R47=3,"★★★",
IF('入力シート (サンプル)'!R47=2,"★★",
IF('入力シート (サンプル)'!R47=1,"★","")))</f>
        <v/>
      </c>
      <c r="M47" s="40"/>
      <c r="N47" s="47" t="str">
        <f>IF('入力シート (サンプル)'!C47="","",SUM('入力シート (サンプル)'!D47:F47))</f>
        <v/>
      </c>
      <c r="O47" s="47" t="str">
        <f>IF('入力シート (サンプル)'!C47="","",'入力シート (サンプル)'!G47+'入力シート (サンプル)'!K47+'入力シート (サンプル)'!O47)</f>
        <v/>
      </c>
      <c r="P47" s="47" t="str">
        <f>IF('入力シート (サンプル)'!C47="","",'入力シート (サンプル)'!H47+'入力シート (サンプル)'!L47+'入力シート (サンプル)'!P47)</f>
        <v/>
      </c>
      <c r="Q47" s="47" t="str">
        <f>IF('入力シート (サンプル)'!C47="","",'入力シート (サンプル)'!I47+'入力シート (サンプル)'!M47+'入力シート (サンプル)'!Q47)</f>
        <v/>
      </c>
      <c r="R47" s="47" t="str">
        <f>IF('入力シート (サンプル)'!C47="","",'入力シート (サンプル)'!R47+'入力シート (サンプル)'!N47+'入力シート (サンプル)'!R47)</f>
        <v/>
      </c>
      <c r="S47" s="46" t="str">
        <f>IF('入力シート (サンプル)'!C47="","",IF(O47*5+P47*3+Q47*1&gt;=10,"金メダル",IF(O47*5+P47*3+Q47*1&gt;=5,"銀メダル","銅メダル")))</f>
        <v/>
      </c>
      <c r="T47" s="86" t="str">
        <f>IF('入力シート (サンプル)'!AB47="異常値","-",IF('入力シート (サンプル)'!C47="","",'入力シート (サンプル)'!AB47))</f>
        <v/>
      </c>
      <c r="U47" s="92" t="str">
        <f t="shared" si="0"/>
        <v/>
      </c>
      <c r="V47" s="88" t="str">
        <f t="shared" si="2"/>
        <v/>
      </c>
    </row>
    <row r="48" spans="2:22" s="31" customFormat="1" x14ac:dyDescent="0.15">
      <c r="B48" s="42">
        <v>39</v>
      </c>
      <c r="C48" s="43" t="str">
        <f>IF('入力シート (サンプル)'!C48="","",'入力シート (サンプル)'!C48)</f>
        <v/>
      </c>
      <c r="D48" s="44" t="str">
        <f>IF('入力シート (サンプル)'!C48="","",'入力シート (サンプル)'!D48)</f>
        <v/>
      </c>
      <c r="E48" s="45" t="str">
        <f>IF(SUM('入力シート (サンプル)'!G48:I48)&gt;1,"確認！",
IF('入力シート (サンプル)'!G48=1,"○",
IF('入力シート (サンプル)'!H48=1,"△",
IF('入力シート (サンプル)'!I48=1,"×","")
)
)
)</f>
        <v/>
      </c>
      <c r="F48" s="46" t="str">
        <f>IF('入力シート (サンプル)'!J48=3,"★★★",
IF('入力シート (サンプル)'!J48=2,"★★",
IF('入力シート (サンプル)'!J48=1,"★","")))</f>
        <v/>
      </c>
      <c r="G48" s="47" t="str">
        <f>IF('入力シート (サンプル)'!C48="","",'入力シート (サンプル)'!E48)</f>
        <v/>
      </c>
      <c r="H48" s="45" t="str">
        <f>IF(SUM('入力シート (サンプル)'!K48:M48)&gt;1,"確認！",
IF('入力シート (サンプル)'!K48=1,"○",
IF('入力シート (サンプル)'!L48=1,"△",
IF('入力シート (サンプル)'!M48=1,"×","")
)
)
)</f>
        <v/>
      </c>
      <c r="I48" s="46" t="str">
        <f>IF('入力シート (サンプル)'!N48=3,"★★★",
IF('入力シート (サンプル)'!N48=2,"★★",
IF('入力シート (サンプル)'!N48=1,"★","")))</f>
        <v/>
      </c>
      <c r="J48" s="47" t="str">
        <f>IF('入力シート (サンプル)'!C48="","",'入力シート (サンプル)'!F48)</f>
        <v/>
      </c>
      <c r="K48" s="45" t="str">
        <f>IF(SUM('入力シート (サンプル)'!O48:Q48)&gt;1,"確認！",
IF('入力シート (サンプル)'!O48=1,"○",
IF('入力シート (サンプル)'!P48=1,"△",
IF('入力シート (サンプル)'!Q48=1,"×","")
)
)
)</f>
        <v/>
      </c>
      <c r="L48" s="46" t="str">
        <f>IF('入力シート (サンプル)'!R48=3,"★★★",
IF('入力シート (サンプル)'!R48=2,"★★",
IF('入力シート (サンプル)'!R48=1,"★","")))</f>
        <v/>
      </c>
      <c r="M48" s="40"/>
      <c r="N48" s="47" t="str">
        <f>IF('入力シート (サンプル)'!C48="","",SUM('入力シート (サンプル)'!D48:F48))</f>
        <v/>
      </c>
      <c r="O48" s="47" t="str">
        <f>IF('入力シート (サンプル)'!C48="","",'入力シート (サンプル)'!G48+'入力シート (サンプル)'!K48+'入力シート (サンプル)'!O48)</f>
        <v/>
      </c>
      <c r="P48" s="47" t="str">
        <f>IF('入力シート (サンプル)'!C48="","",'入力シート (サンプル)'!H48+'入力シート (サンプル)'!L48+'入力シート (サンプル)'!P48)</f>
        <v/>
      </c>
      <c r="Q48" s="47" t="str">
        <f>IF('入力シート (サンプル)'!C48="","",'入力シート (サンプル)'!I48+'入力シート (サンプル)'!M48+'入力シート (サンプル)'!Q48)</f>
        <v/>
      </c>
      <c r="R48" s="47" t="str">
        <f>IF('入力シート (サンプル)'!C48="","",'入力シート (サンプル)'!R48+'入力シート (サンプル)'!N48+'入力シート (サンプル)'!R48)</f>
        <v/>
      </c>
      <c r="S48" s="46" t="str">
        <f>IF('入力シート (サンプル)'!C48="","",IF(O48*5+P48*3+Q48*1&gt;=10,"金メダル",IF(O48*5+P48*3+Q48*1&gt;=5,"銀メダル","銅メダル")))</f>
        <v/>
      </c>
      <c r="T48" s="86" t="str">
        <f>IF('入力シート (サンプル)'!AB48="異常値","-",IF('入力シート (サンプル)'!C48="","",'入力シート (サンプル)'!AB48))</f>
        <v/>
      </c>
      <c r="U48" s="92" t="str">
        <f t="shared" si="0"/>
        <v/>
      </c>
      <c r="V48" s="88" t="str">
        <f t="shared" si="2"/>
        <v/>
      </c>
    </row>
    <row r="49" spans="2:22" s="31" customFormat="1" ht="14.25" thickBot="1" x14ac:dyDescent="0.2">
      <c r="B49" s="42">
        <v>40</v>
      </c>
      <c r="C49" s="43" t="str">
        <f>IF('入力シート (サンプル)'!C49="","",'入力シート (サンプル)'!C49)</f>
        <v/>
      </c>
      <c r="D49" s="44" t="str">
        <f>IF('入力シート (サンプル)'!C49="","",'入力シート (サンプル)'!D49)</f>
        <v/>
      </c>
      <c r="E49" s="45" t="str">
        <f>IF(SUM('入力シート (サンプル)'!G49:I49)&gt;1,"確認！",
IF('入力シート (サンプル)'!G49=1,"○",
IF('入力シート (サンプル)'!H49=1,"△",
IF('入力シート (サンプル)'!I49=1,"×","")
)
)
)</f>
        <v/>
      </c>
      <c r="F49" s="46" t="str">
        <f>IF('入力シート (サンプル)'!J49=3,"★★★",
IF('入力シート (サンプル)'!J49=2,"★★",
IF('入力シート (サンプル)'!J49=1,"★","")))</f>
        <v/>
      </c>
      <c r="G49" s="47" t="str">
        <f>IF('入力シート (サンプル)'!C49="","",'入力シート (サンプル)'!E49)</f>
        <v/>
      </c>
      <c r="H49" s="45" t="str">
        <f>IF(SUM('入力シート (サンプル)'!K49:M49)&gt;1,"確認！",
IF('入力シート (サンプル)'!K49=1,"○",
IF('入力シート (サンプル)'!L49=1,"△",
IF('入力シート (サンプル)'!M49=1,"×","")
)
)
)</f>
        <v/>
      </c>
      <c r="I49" s="46" t="str">
        <f>IF('入力シート (サンプル)'!N49=3,"★★★",
IF('入力シート (サンプル)'!N49=2,"★★",
IF('入力シート (サンプル)'!N49=1,"★","")))</f>
        <v/>
      </c>
      <c r="J49" s="47" t="str">
        <f>IF('入力シート (サンプル)'!C49="","",'入力シート (サンプル)'!F49)</f>
        <v/>
      </c>
      <c r="K49" s="45" t="str">
        <f>IF(SUM('入力シート (サンプル)'!O49:Q49)&gt;1,"確認！",
IF('入力シート (サンプル)'!O49=1,"○",
IF('入力シート (サンプル)'!P49=1,"△",
IF('入力シート (サンプル)'!Q49=1,"×","")
)
)
)</f>
        <v/>
      </c>
      <c r="L49" s="46" t="str">
        <f>IF('入力シート (サンプル)'!R49=3,"★★★",
IF('入力シート (サンプル)'!R49=2,"★★",
IF('入力シート (サンプル)'!R49=1,"★","")))</f>
        <v/>
      </c>
      <c r="M49" s="40"/>
      <c r="N49" s="47" t="str">
        <f>IF('入力シート (サンプル)'!C49="","",SUM('入力シート (サンプル)'!D49:F49))</f>
        <v/>
      </c>
      <c r="O49" s="47" t="str">
        <f>IF('入力シート (サンプル)'!C49="","",'入力シート (サンプル)'!G49+'入力シート (サンプル)'!K49+'入力シート (サンプル)'!O49)</f>
        <v/>
      </c>
      <c r="P49" s="47" t="str">
        <f>IF('入力シート (サンプル)'!C49="","",'入力シート (サンプル)'!H49+'入力シート (サンプル)'!L49+'入力シート (サンプル)'!P49)</f>
        <v/>
      </c>
      <c r="Q49" s="47" t="str">
        <f>IF('入力シート (サンプル)'!C49="","",'入力シート (サンプル)'!I49+'入力シート (サンプル)'!M49+'入力シート (サンプル)'!Q49)</f>
        <v/>
      </c>
      <c r="R49" s="47" t="str">
        <f>IF('入力シート (サンプル)'!C49="","",'入力シート (サンプル)'!R49+'入力シート (サンプル)'!N49+'入力シート (サンプル)'!R49)</f>
        <v/>
      </c>
      <c r="S49" s="46" t="str">
        <f>IF('入力シート (サンプル)'!C49="","",IF(O49*5+P49*3+Q49*1&gt;=10,"金メダル",IF(O49*5+P49*3+Q49*1&gt;=5,"銀メダル","銅メダル")))</f>
        <v/>
      </c>
      <c r="T49" s="86" t="str">
        <f>IF('入力シート (サンプル)'!AB49="異常値","-",IF('入力シート (サンプル)'!C49="","",'入力シート (サンプル)'!AB49))</f>
        <v/>
      </c>
      <c r="U49" s="92" t="str">
        <f t="shared" si="0"/>
        <v/>
      </c>
      <c r="V49" s="88" t="str">
        <f t="shared" si="2"/>
        <v/>
      </c>
    </row>
    <row r="50" spans="2:22" ht="24.95" customHeight="1" thickBot="1" x14ac:dyDescent="0.2">
      <c r="B50" s="49"/>
      <c r="C50" s="50" t="s">
        <v>47</v>
      </c>
      <c r="D50" s="51">
        <f>SUM(D10:D49)</f>
        <v>35</v>
      </c>
      <c r="E50" s="52" t="s">
        <v>60</v>
      </c>
      <c r="F50" s="53">
        <f>SUM('入力シート (サンプル)'!J10:J49)</f>
        <v>24</v>
      </c>
      <c r="G50" s="53">
        <f>SUM(G10:G49)</f>
        <v>44</v>
      </c>
      <c r="H50" s="52" t="s">
        <v>60</v>
      </c>
      <c r="I50" s="53">
        <f>SUM('入力シート (サンプル)'!N10:N49)</f>
        <v>24</v>
      </c>
      <c r="J50" s="53">
        <f>SUM(J10:J49)</f>
        <v>16</v>
      </c>
      <c r="K50" s="52" t="s">
        <v>60</v>
      </c>
      <c r="L50" s="53">
        <f>SUM('入力シート (サンプル)'!R10:R49)</f>
        <v>24</v>
      </c>
      <c r="M50" s="54"/>
      <c r="N50" s="53">
        <f>SUM(N10:N49)</f>
        <v>95</v>
      </c>
      <c r="O50" s="52">
        <f>SUM(O10:O49)</f>
        <v>9</v>
      </c>
      <c r="P50" s="53">
        <f>SUM(P10:P49)</f>
        <v>9</v>
      </c>
      <c r="Q50" s="78">
        <f>SUM(Q10:Q49)</f>
        <v>15</v>
      </c>
      <c r="R50" s="53">
        <f>F50+I50+L50</f>
        <v>72</v>
      </c>
      <c r="S50" s="53" t="s">
        <v>60</v>
      </c>
      <c r="T50" s="76">
        <f>SUM(T10:T49)</f>
        <v>-19.599999999999998</v>
      </c>
      <c r="U50" s="51" t="s">
        <v>48</v>
      </c>
    </row>
    <row r="51" spans="2:22" ht="48" customHeight="1" thickBot="1" x14ac:dyDescent="0.2">
      <c r="B51" s="55" t="s">
        <v>30</v>
      </c>
      <c r="C51" s="56" t="s">
        <v>49</v>
      </c>
      <c r="D51" s="57" t="s">
        <v>36</v>
      </c>
      <c r="E51" s="33" t="s">
        <v>59</v>
      </c>
      <c r="F51" s="58" t="s">
        <v>50</v>
      </c>
      <c r="G51" s="58" t="s">
        <v>36</v>
      </c>
      <c r="H51" s="33" t="s">
        <v>59</v>
      </c>
      <c r="I51" s="58" t="s">
        <v>50</v>
      </c>
      <c r="J51" s="58" t="s">
        <v>36</v>
      </c>
      <c r="K51" s="33" t="s">
        <v>59</v>
      </c>
      <c r="L51" s="58" t="s">
        <v>50</v>
      </c>
      <c r="M51" s="126"/>
      <c r="N51" s="58" t="s">
        <v>51</v>
      </c>
      <c r="O51" s="33" t="s">
        <v>44</v>
      </c>
      <c r="P51" s="58" t="s">
        <v>45</v>
      </c>
      <c r="Q51" s="62" t="s">
        <v>46</v>
      </c>
      <c r="R51" s="58" t="s">
        <v>52</v>
      </c>
      <c r="S51" s="58" t="s">
        <v>53</v>
      </c>
      <c r="T51" s="77" t="s">
        <v>54</v>
      </c>
      <c r="U51" s="59" t="s">
        <v>55</v>
      </c>
    </row>
    <row r="52" spans="2:22" ht="24.95" customHeight="1" x14ac:dyDescent="0.15">
      <c r="B52" s="60"/>
      <c r="C52" s="60"/>
      <c r="E52" s="21"/>
      <c r="F52" s="21"/>
      <c r="H52" s="21"/>
      <c r="I52" s="21"/>
      <c r="K52" s="21"/>
      <c r="L52" s="21"/>
      <c r="M52" s="31"/>
      <c r="O52" s="21"/>
      <c r="P52" s="21"/>
      <c r="Q52" s="21"/>
      <c r="R52" s="21"/>
      <c r="T52" s="27"/>
      <c r="U52" s="61" t="s">
        <v>56</v>
      </c>
    </row>
    <row r="53" spans="2:22" ht="24.95" customHeight="1" x14ac:dyDescent="0.15">
      <c r="B53" s="60"/>
      <c r="C53" s="60"/>
      <c r="E53" s="21"/>
      <c r="F53" s="21"/>
      <c r="H53" s="21"/>
      <c r="I53" s="21"/>
      <c r="K53" s="21"/>
      <c r="L53" s="21"/>
      <c r="M53" s="31"/>
      <c r="O53" s="21"/>
      <c r="P53" s="21"/>
      <c r="Q53" s="21"/>
      <c r="R53" s="21"/>
      <c r="T53" s="27"/>
      <c r="U53" s="60"/>
    </row>
    <row r="54" spans="2:22" ht="24.95" customHeight="1" x14ac:dyDescent="0.15">
      <c r="E54" s="21"/>
      <c r="F54" s="21"/>
      <c r="H54" s="21"/>
      <c r="I54" s="21"/>
      <c r="K54" s="21"/>
      <c r="L54" s="21"/>
      <c r="M54" s="31"/>
      <c r="O54" s="21"/>
      <c r="P54" s="21"/>
      <c r="Q54" s="21"/>
      <c r="R54" s="21"/>
    </row>
    <row r="55" spans="2:22" ht="24.95" customHeight="1" x14ac:dyDescent="0.15">
      <c r="E55" s="21"/>
      <c r="F55" s="21"/>
      <c r="H55" s="21"/>
      <c r="I55" s="21"/>
      <c r="K55" s="21"/>
      <c r="L55" s="21"/>
      <c r="M55" s="31"/>
      <c r="O55" s="21"/>
      <c r="P55" s="21"/>
      <c r="Q55" s="21"/>
      <c r="R55" s="21"/>
    </row>
  </sheetData>
  <mergeCells count="22">
    <mergeCell ref="N3:U3"/>
    <mergeCell ref="D4:D5"/>
    <mergeCell ref="E4:E5"/>
    <mergeCell ref="F4:F5"/>
    <mergeCell ref="G4:G5"/>
    <mergeCell ref="B3:B5"/>
    <mergeCell ref="C3:C5"/>
    <mergeCell ref="D3:F3"/>
    <mergeCell ref="G3:I3"/>
    <mergeCell ref="J3:L3"/>
    <mergeCell ref="V4:V5"/>
    <mergeCell ref="H4:H5"/>
    <mergeCell ref="I4:I5"/>
    <mergeCell ref="J4:J5"/>
    <mergeCell ref="K4:K5"/>
    <mergeCell ref="L4:L5"/>
    <mergeCell ref="N4:N5"/>
    <mergeCell ref="O4:Q4"/>
    <mergeCell ref="R4:R5"/>
    <mergeCell ref="S4:S5"/>
    <mergeCell ref="T4:T5"/>
    <mergeCell ref="U4:U5"/>
  </mergeCells>
  <phoneticPr fontId="5"/>
  <printOptions horizontalCentered="1" verticalCentered="1"/>
  <pageMargins left="0.78740157480314965" right="0.78740157480314965" top="0.98425196850393704" bottom="0.98425196850393704" header="0.51181102362204722" footer="0.51181102362204722"/>
  <pageSetup paperSize="8" orientation="landscape" r:id="rId1"/>
  <headerFooter alignWithMargins="0"/>
  <ignoredErrors>
    <ignoredError sqref="E10:E51 H10:H51 K10:K51 N10:N51"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入力シート</vt:lpstr>
      <vt:lpstr>集計シート (報告書用)</vt:lpstr>
      <vt:lpstr>表彰状印刷用シート</vt:lpstr>
      <vt:lpstr>入力シート (サンプル)</vt:lpstr>
      <vt:lpstr>集計シート (報告書用・サンプル)</vt:lpstr>
      <vt:lpstr>'集計シート (報告書用)'!Print_Area</vt:lpstr>
      <vt:lpstr>'集計シート (報告書用・サンプル)'!Print_Area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2021-03-08T00:54:18Z</dcterms:modified>
</cp:coreProperties>
</file>